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Override PartName="/docProps/app.xml" ContentType="application/vnd.openxmlformats-officedocument.extended-properties+xml"/>
  <Override PartName="/docMetadata/LabelInfo.xml" ContentType="application/vnd.ms-office.classificationlabel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24226"/>
  <mc:AlternateContent xmlns:mc="http://schemas.openxmlformats.org/markup-compatibility/2006">
    <mc:Choice Requires="x15">
      <x15ac:absPath xmlns:x15ac="http://schemas.microsoft.com/office/spreadsheetml/2010/11/ac" url="https://epegovbr-my.sharepoint.com/personal/bruna_graca_epe_gov_br/Documents/Matriz Insumo Produto/PUBLICAÇÃO/Enviar/"/>
    </mc:Choice>
  </mc:AlternateContent>
  <xr:revisionPtr revIDLastSave="0" documentId="8_{C8273AD8-5DEC-441E-86FD-943309937BEC}" xr6:coauthVersionLast="47" xr6:coauthVersionMax="47" xr10:uidLastSave="{00000000-0000-0000-0000-000000000000}"/>
  <bookViews>
    <workbookView xWindow="-110" yWindow="-110" windowWidth="19420" windowHeight="10300" tabRatio="818" firstSheet="10" activeTab="10" xr2:uid="{00000000-000D-0000-FFFF-FFFF00000000}"/>
  </bookViews>
  <sheets>
    <sheet name="Sumário" sheetId="29" r:id="rId1"/>
    <sheet name="Planilha 1" sheetId="30" r:id="rId2"/>
    <sheet name="Planilha 2" sheetId="31" r:id="rId3"/>
    <sheet name="Planilha 3" sheetId="33" r:id="rId4"/>
    <sheet name="Planilha 4" sheetId="34" r:id="rId5"/>
    <sheet name="Planilha 5" sheetId="37" r:id="rId6"/>
    <sheet name="Planilha 6" sheetId="38" r:id="rId7"/>
    <sheet name="Planilha 7" sheetId="59" r:id="rId8"/>
    <sheet name="Planilha 8" sheetId="60" r:id="rId9"/>
    <sheet name="Planilha 9" sheetId="61" r:id="rId10"/>
    <sheet name="Planilha 10" sheetId="62" r:id="rId11"/>
    <sheet name="Make" sheetId="41" state="hidden" r:id="rId12"/>
    <sheet name="Ajuste_Coluna_Make2" sheetId="47" state="hidden" r:id="rId13"/>
    <sheet name="Planilha2" sheetId="32" state="hidden" r:id="rId14"/>
    <sheet name="Ajuste_Coluna_Make1" sheetId="43" state="hidden" r:id="rId15"/>
    <sheet name="Tabela 1" sheetId="21" state="hidden" r:id="rId16"/>
    <sheet name="Tabela 2" sheetId="23" state="hidden" r:id="rId17"/>
    <sheet name="Tabela 3" sheetId="25" state="hidden" r:id="rId18"/>
    <sheet name="Tabela 4" sheetId="26" state="hidden" r:id="rId19"/>
    <sheet name="Tabela 5" sheetId="28" state="hidden" r:id="rId20"/>
    <sheet name="Tabela 6" sheetId="27" state="hidden" r:id="rId21"/>
    <sheet name="Imposto Import1" sheetId="50" state="hidden" r:id="rId22"/>
    <sheet name="Importações1" sheetId="49" state="hidden"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8" l="1"/>
  <c r="F11" i="38"/>
  <c r="E12" i="38"/>
  <c r="F12" i="38"/>
  <c r="E13" i="38"/>
  <c r="F13" i="38"/>
  <c r="E14" i="38"/>
  <c r="F14" i="38"/>
  <c r="E15" i="38"/>
  <c r="F15" i="38"/>
  <c r="E16" i="38"/>
  <c r="F16" i="38"/>
  <c r="E17" i="38"/>
  <c r="F17" i="38"/>
  <c r="E18" i="38"/>
  <c r="F18" i="38"/>
  <c r="E19" i="38"/>
  <c r="F19" i="38"/>
  <c r="E20" i="38"/>
  <c r="F20" i="38"/>
  <c r="E21" i="38"/>
  <c r="F21" i="38"/>
  <c r="E22" i="38"/>
  <c r="F22" i="38"/>
  <c r="E23" i="38"/>
  <c r="F23" i="38"/>
  <c r="E24" i="38"/>
  <c r="F24" i="38"/>
  <c r="E25" i="38"/>
  <c r="F25" i="38"/>
  <c r="E26" i="38"/>
  <c r="F26" i="38"/>
  <c r="E27" i="38"/>
  <c r="F27" i="38"/>
  <c r="E28" i="38"/>
  <c r="F28" i="38"/>
  <c r="E29" i="38"/>
  <c r="F29" i="38"/>
  <c r="E30" i="38"/>
  <c r="F30" i="38"/>
  <c r="E31" i="38"/>
  <c r="F31" i="38"/>
  <c r="E32" i="38"/>
  <c r="F32" i="38"/>
  <c r="E33" i="38"/>
  <c r="F33" i="38"/>
  <c r="E34" i="38"/>
  <c r="F34" i="38"/>
  <c r="E35" i="38"/>
  <c r="F35" i="38"/>
  <c r="E36" i="38"/>
  <c r="F36" i="38"/>
  <c r="E37" i="38"/>
  <c r="F37" i="38"/>
  <c r="E38" i="38"/>
  <c r="F38" i="38"/>
  <c r="E39" i="38"/>
  <c r="F39" i="38"/>
  <c r="E40" i="38"/>
  <c r="F40" i="38"/>
  <c r="E41" i="38"/>
  <c r="F41" i="38"/>
  <c r="E42" i="38"/>
  <c r="F42" i="38"/>
  <c r="E43" i="38"/>
  <c r="F43" i="38"/>
  <c r="E44" i="38"/>
  <c r="F44" i="38"/>
  <c r="E45" i="38"/>
  <c r="F45" i="38"/>
  <c r="E46" i="38"/>
  <c r="F46" i="38"/>
  <c r="E47" i="38"/>
  <c r="F47" i="38"/>
  <c r="E48" i="38"/>
  <c r="F48" i="38"/>
  <c r="E49" i="38"/>
  <c r="F49" i="38"/>
  <c r="E50" i="38"/>
  <c r="F50" i="38"/>
  <c r="E51" i="38"/>
  <c r="F51" i="38"/>
  <c r="E52" i="38"/>
  <c r="F52" i="38"/>
  <c r="E53" i="38"/>
  <c r="F53" i="38"/>
  <c r="E54" i="38"/>
  <c r="F54" i="38"/>
  <c r="E55" i="38"/>
  <c r="F55" i="38"/>
  <c r="E56" i="38"/>
  <c r="F56" i="38"/>
  <c r="E57" i="38"/>
  <c r="F57" i="38"/>
  <c r="E58" i="38"/>
  <c r="F58" i="38"/>
  <c r="E59" i="38"/>
  <c r="F59" i="38"/>
  <c r="E60" i="38"/>
  <c r="F60" i="38"/>
  <c r="E61" i="38"/>
  <c r="F61" i="38"/>
  <c r="E62" i="38"/>
  <c r="F62" i="38"/>
  <c r="E63" i="38"/>
  <c r="F63" i="38"/>
  <c r="E64" i="38"/>
  <c r="F64" i="38"/>
  <c r="E65" i="38"/>
  <c r="F65" i="38"/>
  <c r="E66" i="38"/>
  <c r="F66" i="38"/>
  <c r="E67" i="38"/>
  <c r="F67" i="38"/>
  <c r="E68" i="38"/>
  <c r="F68" i="38"/>
  <c r="E69" i="38"/>
  <c r="F69" i="38"/>
  <c r="E70" i="38"/>
  <c r="F70" i="38"/>
  <c r="E71" i="38"/>
  <c r="F71" i="38"/>
  <c r="E72" i="38"/>
  <c r="F72" i="38"/>
  <c r="E73" i="38"/>
  <c r="F73" i="38"/>
  <c r="E74" i="38"/>
  <c r="F74" i="38"/>
  <c r="E75" i="38"/>
  <c r="F75" i="38"/>
  <c r="E76" i="38"/>
  <c r="F76" i="38"/>
  <c r="E77" i="38"/>
  <c r="F77" i="38"/>
  <c r="E78" i="38"/>
  <c r="F78" i="38"/>
  <c r="E79" i="38"/>
  <c r="F79" i="38"/>
  <c r="E80" i="38"/>
  <c r="F80" i="38"/>
  <c r="E81" i="38"/>
  <c r="F81" i="38"/>
  <c r="E82" i="38"/>
  <c r="F82" i="38"/>
  <c r="E83" i="38"/>
  <c r="F83" i="38"/>
  <c r="E84" i="38"/>
  <c r="F84" i="38"/>
  <c r="E85" i="38"/>
  <c r="F85" i="38"/>
  <c r="E86" i="38"/>
  <c r="F86" i="38"/>
  <c r="E87" i="38"/>
  <c r="F87" i="38"/>
  <c r="E88" i="38"/>
  <c r="F88" i="38"/>
  <c r="E89" i="38"/>
  <c r="F89" i="38"/>
  <c r="E90" i="38"/>
  <c r="F90" i="38"/>
  <c r="E91" i="38"/>
  <c r="F91" i="38"/>
  <c r="E92" i="38"/>
  <c r="F92" i="38"/>
  <c r="E93" i="38"/>
  <c r="F93" i="38"/>
  <c r="E94" i="38"/>
  <c r="F94" i="38"/>
  <c r="E95" i="38"/>
  <c r="F95" i="38"/>
  <c r="E96" i="38"/>
  <c r="F96" i="38"/>
  <c r="E97" i="38"/>
  <c r="F97" i="38"/>
  <c r="E98" i="38"/>
  <c r="F98" i="38"/>
  <c r="E99" i="38"/>
  <c r="F99" i="38"/>
  <c r="E100" i="38"/>
  <c r="F100" i="38"/>
  <c r="E101" i="38"/>
  <c r="F101" i="38"/>
  <c r="E102" i="38"/>
  <c r="F102" i="38"/>
  <c r="E103" i="38"/>
  <c r="F103" i="38"/>
  <c r="E104" i="38"/>
  <c r="F104" i="38"/>
  <c r="E105" i="38"/>
  <c r="F105" i="38"/>
  <c r="E106" i="38"/>
  <c r="F106" i="38"/>
  <c r="E107" i="38"/>
  <c r="F107" i="38"/>
  <c r="E108" i="38"/>
  <c r="F108" i="38"/>
  <c r="E109" i="38"/>
  <c r="F109" i="38"/>
  <c r="E110" i="38"/>
  <c r="F110" i="38"/>
  <c r="E111" i="38"/>
  <c r="F111" i="38"/>
  <c r="E112" i="38"/>
  <c r="F112" i="38"/>
  <c r="E113" i="38"/>
  <c r="F113" i="38"/>
  <c r="E114" i="38"/>
  <c r="F114" i="38"/>
  <c r="E115" i="38"/>
  <c r="F115" i="38"/>
  <c r="E116" i="38"/>
  <c r="F116" i="38"/>
  <c r="E117" i="38"/>
  <c r="F117" i="38"/>
  <c r="E118" i="38"/>
  <c r="F118" i="38"/>
  <c r="E119" i="38"/>
  <c r="F119" i="38"/>
  <c r="E120" i="38"/>
  <c r="F120" i="38"/>
  <c r="E121" i="38"/>
  <c r="F121" i="38"/>
  <c r="E122" i="38"/>
  <c r="F122" i="38"/>
  <c r="E123" i="38"/>
  <c r="F123" i="38"/>
  <c r="E124" i="38"/>
  <c r="F124" i="38"/>
  <c r="E125" i="38"/>
  <c r="F125" i="38"/>
  <c r="E126" i="38"/>
  <c r="F126" i="38"/>
  <c r="E127" i="38"/>
  <c r="F127" i="38"/>
  <c r="E128" i="38"/>
  <c r="F128" i="38"/>
  <c r="E129" i="38"/>
  <c r="F129" i="38"/>
  <c r="E130" i="38"/>
  <c r="F130" i="38"/>
  <c r="E131" i="38"/>
  <c r="F131" i="38"/>
  <c r="E132" i="38"/>
  <c r="F132" i="38"/>
  <c r="E133" i="38"/>
  <c r="F133" i="38"/>
  <c r="E134" i="38"/>
  <c r="F134" i="38"/>
  <c r="E135" i="38"/>
  <c r="F135" i="38"/>
  <c r="E136" i="38"/>
  <c r="F136" i="38"/>
  <c r="E137" i="38"/>
  <c r="F137" i="38"/>
  <c r="E138" i="38"/>
  <c r="F138" i="38"/>
  <c r="E139" i="38"/>
  <c r="F139" i="38"/>
  <c r="E140" i="38"/>
  <c r="F140" i="38"/>
  <c r="E141" i="38"/>
  <c r="F141" i="38"/>
  <c r="E142" i="38"/>
  <c r="F142" i="38"/>
  <c r="E143" i="38"/>
  <c r="F143" i="38"/>
  <c r="E144" i="38"/>
  <c r="F144" i="38"/>
  <c r="E145" i="38"/>
  <c r="F145" i="38"/>
  <c r="E146" i="38"/>
  <c r="F146" i="38"/>
  <c r="E147" i="38"/>
  <c r="F147" i="38"/>
  <c r="E148" i="38"/>
  <c r="F148" i="38"/>
  <c r="E149" i="38"/>
  <c r="F149" i="38"/>
  <c r="E150" i="38"/>
  <c r="F150" i="38"/>
  <c r="E151" i="38"/>
  <c r="F151" i="38"/>
  <c r="E152" i="38"/>
  <c r="F152" i="38"/>
  <c r="E153" i="38"/>
  <c r="F153" i="38"/>
  <c r="E154" i="38"/>
  <c r="F154" i="38"/>
  <c r="E155" i="38"/>
  <c r="F155" i="38"/>
  <c r="E156" i="38"/>
  <c r="F156" i="38"/>
  <c r="E157" i="38"/>
  <c r="F157" i="38"/>
  <c r="E158" i="38"/>
  <c r="F158" i="38"/>
  <c r="E159" i="38"/>
  <c r="F159" i="38"/>
  <c r="E160" i="38"/>
  <c r="F160" i="38"/>
  <c r="E161" i="38"/>
  <c r="F161" i="38"/>
  <c r="E162" i="38"/>
  <c r="F162" i="38"/>
  <c r="E163" i="38"/>
  <c r="F163" i="38"/>
  <c r="E164" i="38"/>
  <c r="F164" i="38"/>
  <c r="E165" i="38"/>
  <c r="F165" i="38"/>
  <c r="E166" i="38"/>
  <c r="F166" i="38"/>
  <c r="E167" i="38"/>
  <c r="F167" i="38"/>
  <c r="E168" i="38"/>
  <c r="F168" i="38"/>
  <c r="E169" i="38"/>
  <c r="F169" i="38"/>
  <c r="E170" i="38"/>
  <c r="F170" i="38"/>
  <c r="E171" i="38"/>
  <c r="F171" i="38"/>
  <c r="E172" i="38"/>
  <c r="F172" i="38"/>
  <c r="E173" i="38"/>
  <c r="F173" i="38"/>
  <c r="E174" i="38"/>
  <c r="F174" i="38"/>
  <c r="E175" i="38"/>
  <c r="F175" i="38"/>
  <c r="E176" i="38"/>
  <c r="F176" i="38"/>
  <c r="E177" i="38"/>
  <c r="F177" i="38"/>
  <c r="E178" i="38"/>
  <c r="F178" i="38"/>
  <c r="E179" i="38"/>
  <c r="F179" i="38"/>
  <c r="E180" i="38"/>
  <c r="F180" i="38"/>
  <c r="E181" i="38"/>
  <c r="F181" i="38"/>
  <c r="E182" i="38"/>
  <c r="F182" i="38"/>
  <c r="E183" i="38"/>
  <c r="F183" i="38"/>
  <c r="E184" i="38"/>
  <c r="F184" i="38"/>
  <c r="E185" i="38"/>
  <c r="F185" i="38"/>
  <c r="E186" i="38"/>
  <c r="F186" i="38"/>
  <c r="E187" i="38"/>
  <c r="F187" i="38"/>
  <c r="E188" i="38"/>
  <c r="F188" i="38"/>
  <c r="E189" i="38"/>
  <c r="F189" i="38"/>
  <c r="E190" i="38"/>
  <c r="F190" i="38"/>
  <c r="E191" i="38"/>
  <c r="F191" i="38"/>
  <c r="E192" i="38"/>
  <c r="F192" i="38"/>
  <c r="E193" i="38"/>
  <c r="F193" i="38"/>
  <c r="E194" i="38"/>
  <c r="F194" i="38"/>
  <c r="E195" i="38"/>
  <c r="F195" i="38"/>
  <c r="E196" i="38"/>
  <c r="F196" i="38"/>
  <c r="E197" i="38"/>
  <c r="F197" i="38"/>
  <c r="E198" i="38"/>
  <c r="F198" i="38"/>
  <c r="E199" i="38"/>
  <c r="F199" i="38"/>
  <c r="E200" i="38"/>
  <c r="F200" i="38"/>
  <c r="E201" i="38"/>
  <c r="F201" i="38"/>
  <c r="E202" i="38"/>
  <c r="F202" i="38"/>
  <c r="E203" i="38"/>
  <c r="F203" i="38"/>
  <c r="E204" i="38"/>
  <c r="F204" i="38"/>
  <c r="E205" i="38"/>
  <c r="F205" i="38"/>
  <c r="E206" i="38"/>
  <c r="F206" i="38"/>
  <c r="E207" i="38"/>
  <c r="F207" i="38"/>
  <c r="E208" i="38"/>
  <c r="F208" i="38"/>
  <c r="E209" i="38"/>
  <c r="F209" i="38"/>
  <c r="E210" i="38"/>
  <c r="F210" i="38"/>
  <c r="E211" i="38"/>
  <c r="F211" i="38"/>
  <c r="E212" i="38"/>
  <c r="F212" i="38"/>
  <c r="E213" i="38"/>
  <c r="F213" i="38"/>
  <c r="E214" i="38"/>
  <c r="F214" i="38"/>
  <c r="E215" i="38"/>
  <c r="F215" i="38"/>
  <c r="E216" i="38"/>
  <c r="F216" i="38"/>
  <c r="E217" i="38"/>
  <c r="F217" i="38"/>
  <c r="E218" i="38"/>
  <c r="F218" i="38"/>
  <c r="E219" i="38"/>
  <c r="F219" i="38"/>
  <c r="E220" i="38"/>
  <c r="F220" i="38"/>
  <c r="E221" i="38"/>
  <c r="F221" i="38"/>
  <c r="E222" i="38"/>
  <c r="F222" i="38"/>
  <c r="E223" i="38"/>
  <c r="F223" i="38"/>
  <c r="E224" i="38"/>
  <c r="F224" i="38"/>
  <c r="E225" i="38"/>
  <c r="F225" i="38"/>
  <c r="E226" i="38"/>
  <c r="F226" i="38"/>
  <c r="E227" i="38"/>
  <c r="F227" i="38"/>
  <c r="E228" i="38"/>
  <c r="F228" i="38"/>
  <c r="E229" i="38"/>
  <c r="F229" i="38"/>
  <c r="E230" i="38"/>
  <c r="F230" i="38"/>
  <c r="E231" i="38"/>
  <c r="F231" i="38"/>
  <c r="E232" i="38"/>
  <c r="F232" i="38"/>
  <c r="E233" i="38"/>
  <c r="F233" i="38"/>
  <c r="E234" i="38"/>
  <c r="F234" i="38"/>
  <c r="E235" i="38"/>
  <c r="F235" i="38"/>
  <c r="E236" i="38"/>
  <c r="F236" i="38"/>
  <c r="E237" i="38"/>
  <c r="F237" i="38"/>
  <c r="E238" i="38"/>
  <c r="F238" i="38"/>
  <c r="E239" i="38"/>
  <c r="F239" i="38"/>
  <c r="E240" i="38"/>
  <c r="F240" i="38"/>
  <c r="E241" i="38"/>
  <c r="F241" i="38"/>
  <c r="E242" i="38"/>
  <c r="F242" i="38"/>
  <c r="E243" i="38"/>
  <c r="F243" i="38"/>
  <c r="E244" i="38"/>
  <c r="F244" i="38"/>
  <c r="E245" i="38"/>
  <c r="F245" i="38"/>
  <c r="E246" i="38"/>
  <c r="F246" i="38"/>
  <c r="E247" i="38"/>
  <c r="F247" i="38"/>
  <c r="E248" i="38"/>
  <c r="F248" i="38"/>
  <c r="E249" i="38"/>
  <c r="F249" i="38"/>
  <c r="E250" i="38"/>
  <c r="F250" i="38"/>
  <c r="E251" i="38"/>
  <c r="F251" i="38"/>
  <c r="E252" i="38"/>
  <c r="F252" i="38"/>
  <c r="E253" i="38"/>
  <c r="F253" i="38"/>
  <c r="E254" i="38"/>
  <c r="F254" i="38"/>
  <c r="E255" i="38"/>
  <c r="F255" i="38"/>
  <c r="E256" i="38"/>
  <c r="F256" i="38"/>
  <c r="E257" i="38"/>
  <c r="F257" i="38"/>
  <c r="E258" i="38"/>
  <c r="F258" i="38"/>
  <c r="E259" i="38"/>
  <c r="F259" i="38"/>
  <c r="E260" i="38"/>
  <c r="F260" i="38"/>
  <c r="E261" i="38"/>
  <c r="F261" i="38"/>
  <c r="E262" i="38"/>
  <c r="F262" i="38"/>
  <c r="E263" i="38"/>
  <c r="F263" i="38"/>
  <c r="E264" i="38"/>
  <c r="F264" i="38"/>
  <c r="E265" i="38"/>
  <c r="F265" i="38"/>
  <c r="E266" i="38"/>
  <c r="F266" i="38"/>
  <c r="E267" i="38"/>
  <c r="F267" i="38"/>
  <c r="E268" i="38"/>
  <c r="F268" i="38"/>
  <c r="E269" i="38"/>
  <c r="F269" i="38"/>
  <c r="E270" i="38"/>
  <c r="F270" i="38"/>
  <c r="E271" i="38"/>
  <c r="F271" i="38"/>
  <c r="E272" i="38"/>
  <c r="F272" i="38"/>
  <c r="E273" i="38"/>
  <c r="F273" i="38"/>
  <c r="E274" i="38"/>
  <c r="F274" i="38"/>
  <c r="E275" i="38"/>
  <c r="F275" i="38"/>
  <c r="E276" i="38"/>
  <c r="F276" i="38"/>
  <c r="E277" i="38"/>
  <c r="F277" i="38"/>
  <c r="E278" i="38"/>
  <c r="F278" i="38"/>
  <c r="E279" i="38"/>
  <c r="F279" i="38"/>
  <c r="E280" i="38"/>
  <c r="F280" i="38"/>
  <c r="E281" i="38"/>
  <c r="F281" i="38"/>
  <c r="E282" i="38"/>
  <c r="F282" i="38"/>
  <c r="E283" i="38"/>
  <c r="F283" i="38"/>
  <c r="E284" i="38"/>
  <c r="F284" i="38"/>
  <c r="E285" i="38"/>
  <c r="F285" i="38"/>
  <c r="E286" i="38"/>
  <c r="F286" i="38"/>
  <c r="E287" i="38"/>
  <c r="F287" i="38"/>
  <c r="E288" i="38"/>
  <c r="F288" i="38"/>
  <c r="E289" i="38"/>
  <c r="F289" i="38"/>
  <c r="E290" i="38"/>
  <c r="F290" i="38"/>
  <c r="E291" i="38"/>
  <c r="F291" i="38"/>
  <c r="E292" i="38"/>
  <c r="F292" i="38"/>
  <c r="E293" i="38"/>
  <c r="F293" i="38"/>
  <c r="E294" i="38"/>
  <c r="F294" i="38"/>
  <c r="E295" i="38"/>
  <c r="F295" i="38"/>
  <c r="E296" i="38"/>
  <c r="F296" i="38"/>
  <c r="E297" i="38"/>
  <c r="F297" i="38"/>
  <c r="E298" i="38"/>
  <c r="F298" i="38"/>
  <c r="E299" i="38"/>
  <c r="F299" i="38"/>
  <c r="E300" i="38"/>
  <c r="F300" i="38"/>
  <c r="E301" i="38"/>
  <c r="F301" i="38"/>
  <c r="E302" i="38"/>
  <c r="F302" i="38"/>
  <c r="E303" i="38"/>
  <c r="F303" i="38"/>
  <c r="E304" i="38"/>
  <c r="F304" i="38"/>
  <c r="E305" i="38"/>
  <c r="F305" i="38"/>
  <c r="E306" i="38"/>
  <c r="F306" i="38"/>
  <c r="E307" i="38"/>
  <c r="F307" i="38"/>
  <c r="E308" i="38"/>
  <c r="F308" i="38"/>
  <c r="E309" i="38"/>
  <c r="F309" i="38"/>
  <c r="E310" i="38"/>
  <c r="F310" i="38"/>
  <c r="E311" i="38"/>
  <c r="F311" i="38"/>
  <c r="E312" i="38"/>
  <c r="F312" i="38"/>
  <c r="E313" i="38"/>
  <c r="F313" i="38"/>
  <c r="E314" i="38"/>
  <c r="F314" i="38"/>
  <c r="E315" i="38"/>
  <c r="F315" i="38"/>
  <c r="E316" i="38"/>
  <c r="F316" i="38"/>
  <c r="E317" i="38"/>
  <c r="F317" i="38"/>
  <c r="E318" i="38"/>
  <c r="F318" i="38"/>
  <c r="E319" i="38"/>
  <c r="F319" i="38"/>
  <c r="E320" i="38"/>
  <c r="F320" i="38"/>
  <c r="E321" i="38"/>
  <c r="F321" i="38"/>
  <c r="E322" i="38"/>
  <c r="F322" i="38"/>
  <c r="E323" i="38"/>
  <c r="F323" i="38"/>
  <c r="E324" i="38"/>
  <c r="F324" i="38"/>
  <c r="E325" i="38"/>
  <c r="F325" i="38"/>
  <c r="E326" i="38"/>
  <c r="F326" i="38"/>
  <c r="E327" i="38"/>
  <c r="F327" i="38"/>
  <c r="E328" i="38"/>
  <c r="F328" i="38"/>
  <c r="E329" i="38"/>
  <c r="F329" i="38"/>
  <c r="E330" i="38"/>
  <c r="F330" i="38"/>
  <c r="E331" i="38"/>
  <c r="F331" i="38"/>
  <c r="E332" i="38"/>
  <c r="F332" i="38"/>
  <c r="E333" i="38"/>
  <c r="F333" i="38"/>
  <c r="E334" i="38"/>
  <c r="F334" i="38"/>
  <c r="E335" i="38"/>
  <c r="F335" i="38"/>
  <c r="E336" i="38"/>
  <c r="F336" i="38"/>
  <c r="E337" i="38"/>
  <c r="F337" i="38"/>
  <c r="E338" i="38"/>
  <c r="F338" i="38"/>
  <c r="E339" i="38"/>
  <c r="F339" i="38"/>
  <c r="E340" i="38"/>
  <c r="F340" i="38"/>
  <c r="E341" i="38"/>
  <c r="F341" i="38"/>
  <c r="E342" i="38"/>
  <c r="F342" i="38"/>
  <c r="E343" i="38"/>
  <c r="F343" i="38"/>
  <c r="E344" i="38"/>
  <c r="F344" i="38"/>
  <c r="E345" i="38"/>
  <c r="F345" i="38"/>
  <c r="E346" i="38"/>
  <c r="F346" i="38"/>
  <c r="E347" i="38"/>
  <c r="F347" i="38"/>
  <c r="E348" i="38"/>
  <c r="F348" i="38"/>
  <c r="E349" i="38"/>
  <c r="F349" i="38"/>
  <c r="E350" i="38"/>
  <c r="F350" i="38"/>
  <c r="E351" i="38"/>
  <c r="F351" i="38"/>
  <c r="E352" i="38"/>
  <c r="F352" i="38"/>
  <c r="E353" i="38"/>
  <c r="F353" i="38"/>
  <c r="E354" i="38"/>
  <c r="F354" i="38"/>
  <c r="E355" i="38"/>
  <c r="F355" i="38"/>
  <c r="E356" i="38"/>
  <c r="F356" i="38"/>
  <c r="E357" i="38"/>
  <c r="F357" i="38"/>
  <c r="E358" i="38"/>
  <c r="F358" i="38"/>
  <c r="E359" i="38"/>
  <c r="F359" i="38"/>
  <c r="E360" i="38"/>
  <c r="F360" i="38"/>
  <c r="E361" i="38"/>
  <c r="F361" i="38"/>
  <c r="E362" i="38"/>
  <c r="F362" i="38"/>
  <c r="E363" i="38"/>
  <c r="F363" i="38"/>
  <c r="E364" i="38"/>
  <c r="F364" i="38"/>
  <c r="E365" i="38"/>
  <c r="F365" i="38"/>
  <c r="E366" i="38"/>
  <c r="F366" i="38"/>
  <c r="E367" i="38"/>
  <c r="F367" i="38"/>
  <c r="E368" i="38"/>
  <c r="F368" i="38"/>
  <c r="E369" i="38"/>
  <c r="F369" i="38"/>
  <c r="E370" i="38"/>
  <c r="F370" i="38"/>
  <c r="E371" i="38"/>
  <c r="F371" i="38"/>
  <c r="E372" i="38"/>
  <c r="F372" i="38"/>
  <c r="E373" i="38"/>
  <c r="F373" i="38"/>
  <c r="E374" i="38"/>
  <c r="F374" i="38"/>
  <c r="E375" i="38"/>
  <c r="F375" i="38"/>
  <c r="E376" i="38"/>
  <c r="F376" i="38"/>
  <c r="E377" i="38"/>
  <c r="F377" i="38"/>
  <c r="E378" i="38"/>
  <c r="F378" i="38"/>
  <c r="E379" i="38"/>
  <c r="F379" i="38"/>
  <c r="E380" i="38"/>
  <c r="F380" i="38"/>
  <c r="E381" i="38"/>
  <c r="F381" i="38"/>
  <c r="E382" i="38"/>
  <c r="F382" i="38"/>
  <c r="E383" i="38"/>
  <c r="F383" i="38"/>
  <c r="E384" i="38"/>
  <c r="F384" i="38"/>
  <c r="E385" i="38"/>
  <c r="F385" i="38"/>
  <c r="E386" i="38"/>
  <c r="F386" i="38"/>
  <c r="E387" i="38"/>
  <c r="F387" i="38"/>
  <c r="E388" i="38"/>
  <c r="F388" i="38"/>
  <c r="E389" i="38"/>
  <c r="F389" i="38"/>
  <c r="E390" i="38"/>
  <c r="F390" i="38"/>
  <c r="E391" i="38"/>
  <c r="F391" i="38"/>
  <c r="E392" i="38"/>
  <c r="F392" i="38"/>
  <c r="E393" i="38"/>
  <c r="F393" i="38"/>
  <c r="E394" i="38"/>
  <c r="F394" i="38"/>
  <c r="E395" i="38"/>
  <c r="F395" i="38"/>
  <c r="E396" i="38"/>
  <c r="F396" i="38"/>
  <c r="E397" i="38"/>
  <c r="F397" i="38"/>
  <c r="E398" i="38"/>
  <c r="F398" i="38"/>
  <c r="E399" i="38"/>
  <c r="F399" i="38"/>
  <c r="E400" i="38"/>
  <c r="F400" i="38"/>
  <c r="E401" i="38"/>
  <c r="F401" i="38"/>
  <c r="E402" i="38"/>
  <c r="F402" i="38"/>
  <c r="E403" i="38"/>
  <c r="F403" i="38"/>
  <c r="E404" i="38"/>
  <c r="F404" i="38"/>
  <c r="E405" i="38"/>
  <c r="F405" i="38"/>
  <c r="E406" i="38"/>
  <c r="F406" i="38"/>
  <c r="E407" i="38"/>
  <c r="F407" i="38"/>
  <c r="E408" i="38"/>
  <c r="F408" i="38"/>
  <c r="E409" i="38"/>
  <c r="F409" i="38"/>
  <c r="E410" i="38"/>
  <c r="F410" i="38"/>
  <c r="E411" i="38"/>
  <c r="F411" i="38"/>
  <c r="E412" i="38"/>
  <c r="F412" i="38"/>
  <c r="E413" i="38"/>
  <c r="F413" i="38"/>
  <c r="E414" i="38"/>
  <c r="F414" i="38"/>
  <c r="E415" i="38"/>
  <c r="F415" i="38"/>
  <c r="F10" i="38"/>
  <c r="E10" i="38"/>
  <c r="F19" i="37"/>
  <c r="G19" i="37"/>
  <c r="M19" i="37"/>
  <c r="N19" i="37"/>
  <c r="O19" i="37"/>
  <c r="P19" i="37"/>
  <c r="Q19" i="37"/>
  <c r="W19" i="37"/>
  <c r="X19" i="37"/>
  <c r="Y19" i="37"/>
  <c r="Z19" i="37"/>
  <c r="AA19" i="37"/>
  <c r="AB19" i="37"/>
  <c r="AC19" i="37"/>
  <c r="AD19" i="37"/>
  <c r="AE19" i="37"/>
  <c r="AF19" i="37"/>
  <c r="AG19" i="37"/>
  <c r="AH19" i="37"/>
  <c r="AI19" i="37"/>
  <c r="AJ19" i="37"/>
  <c r="AN19" i="37"/>
  <c r="AO19" i="37"/>
  <c r="AP19" i="37"/>
  <c r="F20" i="37"/>
  <c r="G20" i="37"/>
  <c r="M20" i="37"/>
  <c r="N20" i="37"/>
  <c r="O20" i="37"/>
  <c r="P20" i="37"/>
  <c r="Q20" i="37"/>
  <c r="W20" i="37"/>
  <c r="X20" i="37"/>
  <c r="Y20" i="37"/>
  <c r="Z20" i="37"/>
  <c r="AA20" i="37"/>
  <c r="AB20" i="37"/>
  <c r="AC20" i="37"/>
  <c r="AD20" i="37"/>
  <c r="AE20" i="37"/>
  <c r="AF20" i="37"/>
  <c r="AG20" i="37"/>
  <c r="AH20" i="37"/>
  <c r="AI20" i="37"/>
  <c r="AJ20" i="37"/>
  <c r="AN20" i="37"/>
  <c r="AO20" i="37"/>
  <c r="AP20" i="37"/>
  <c r="E20" i="37"/>
  <c r="E19" i="37"/>
  <c r="G100" i="62"/>
  <c r="G101" i="62"/>
  <c r="G5" i="62"/>
  <c r="G6" i="62"/>
  <c r="G7" i="62"/>
  <c r="G8" i="62"/>
  <c r="G9" i="62"/>
  <c r="G10" i="62"/>
  <c r="G11" i="62"/>
  <c r="G12" i="62"/>
  <c r="G13" i="62"/>
  <c r="G14" i="62"/>
  <c r="G15" i="62"/>
  <c r="G16" i="62"/>
  <c r="G17" i="62"/>
  <c r="G18" i="62"/>
  <c r="G19" i="62"/>
  <c r="G20" i="62"/>
  <c r="G21" i="62"/>
  <c r="G22" i="62"/>
  <c r="G23" i="62"/>
  <c r="G24" i="62"/>
  <c r="G25" i="62"/>
  <c r="G26" i="62"/>
  <c r="G27" i="62"/>
  <c r="G28" i="62"/>
  <c r="G29" i="62"/>
  <c r="G30" i="62"/>
  <c r="G31" i="62"/>
  <c r="G32" i="62"/>
  <c r="G33" i="62"/>
  <c r="G34" i="62"/>
  <c r="G35" i="62"/>
  <c r="G36" i="62"/>
  <c r="G37" i="62"/>
  <c r="G38" i="62"/>
  <c r="G39" i="62"/>
  <c r="G40" i="62"/>
  <c r="G41" i="62"/>
  <c r="G42" i="62"/>
  <c r="G43" i="62"/>
  <c r="G44" i="62"/>
  <c r="G45" i="62"/>
  <c r="G46" i="62"/>
  <c r="G47" i="62"/>
  <c r="G48" i="62"/>
  <c r="G49" i="62"/>
  <c r="G50" i="62"/>
  <c r="G51" i="62"/>
  <c r="G52" i="62"/>
  <c r="G53" i="62"/>
  <c r="G54" i="62"/>
  <c r="G55" i="62"/>
  <c r="G56" i="62"/>
  <c r="G57" i="62"/>
  <c r="G58" i="62"/>
  <c r="G59" i="62"/>
  <c r="G60" i="62"/>
  <c r="G61" i="62"/>
  <c r="G62" i="62"/>
  <c r="G63" i="62"/>
  <c r="G64" i="62"/>
  <c r="G65" i="62"/>
  <c r="G66" i="62"/>
  <c r="G67" i="62"/>
  <c r="G68" i="62"/>
  <c r="G69" i="62"/>
  <c r="G70" i="62"/>
  <c r="G71" i="62"/>
  <c r="G72" i="62"/>
  <c r="G73" i="62"/>
  <c r="G74" i="62"/>
  <c r="G75" i="62"/>
  <c r="G77" i="62"/>
  <c r="G78" i="62"/>
  <c r="G79" i="62"/>
  <c r="G80" i="62"/>
  <c r="G82" i="62"/>
  <c r="G84" i="62"/>
  <c r="G86" i="62"/>
  <c r="G87" i="62"/>
  <c r="G88" i="62"/>
  <c r="G89" i="62"/>
  <c r="G90" i="62"/>
  <c r="G91" i="62"/>
  <c r="G93" i="62"/>
  <c r="G95" i="62"/>
  <c r="G96" i="62"/>
  <c r="G97" i="62"/>
  <c r="G98" i="62"/>
  <c r="G99" i="62"/>
  <c r="G4" i="62" l="1"/>
  <c r="F5" i="61"/>
  <c r="F6" i="61"/>
  <c r="F7" i="61"/>
  <c r="F8" i="61"/>
  <c r="F9" i="61"/>
  <c r="F10" i="61"/>
  <c r="F11" i="61"/>
  <c r="F12" i="61"/>
  <c r="F13" i="61"/>
  <c r="F14" i="61"/>
  <c r="F15" i="61"/>
  <c r="F16" i="61"/>
  <c r="F17" i="61"/>
  <c r="F18" i="61"/>
  <c r="F19" i="61"/>
  <c r="F20" i="61"/>
  <c r="F21" i="61"/>
  <c r="F22" i="61"/>
  <c r="F23" i="61"/>
  <c r="F24" i="61"/>
  <c r="F25" i="61"/>
  <c r="F26" i="61"/>
  <c r="F27" i="61"/>
  <c r="F28" i="61"/>
  <c r="F29" i="61"/>
  <c r="F30" i="61"/>
  <c r="F31" i="61"/>
  <c r="F32" i="61"/>
  <c r="F33" i="61"/>
  <c r="F34" i="61"/>
  <c r="F35" i="61"/>
  <c r="F36" i="61"/>
  <c r="F37" i="61"/>
  <c r="F38" i="61"/>
  <c r="F39" i="61"/>
  <c r="F40" i="61"/>
  <c r="F41" i="61"/>
  <c r="F42" i="61"/>
  <c r="F43" i="61"/>
  <c r="F44" i="61"/>
  <c r="F45" i="61"/>
  <c r="F46" i="61"/>
  <c r="F47" i="61"/>
  <c r="F48" i="61"/>
  <c r="F49" i="61"/>
  <c r="F50" i="61"/>
  <c r="F51" i="61"/>
  <c r="F52" i="61"/>
  <c r="F53" i="61"/>
  <c r="F54" i="61"/>
  <c r="F55" i="61"/>
  <c r="F56" i="61"/>
  <c r="F57" i="61"/>
  <c r="F58" i="61"/>
  <c r="F59" i="61"/>
  <c r="F60" i="61"/>
  <c r="F61" i="61"/>
  <c r="F62" i="61"/>
  <c r="F63" i="61"/>
  <c r="F64" i="61"/>
  <c r="F65" i="61"/>
  <c r="F66" i="61"/>
  <c r="F67" i="61"/>
  <c r="F68" i="61"/>
  <c r="F69" i="61"/>
  <c r="F70" i="61"/>
  <c r="F71" i="61"/>
  <c r="F72" i="61"/>
  <c r="F73" i="61"/>
  <c r="F74" i="61"/>
  <c r="F75" i="61"/>
  <c r="F77" i="61"/>
  <c r="F78" i="61"/>
  <c r="F79" i="61"/>
  <c r="F80" i="61"/>
  <c r="F82" i="61"/>
  <c r="F84" i="61"/>
  <c r="F86" i="61"/>
  <c r="F87" i="61"/>
  <c r="F88" i="61"/>
  <c r="F89" i="61"/>
  <c r="F90" i="61"/>
  <c r="F91" i="61"/>
  <c r="F93" i="61"/>
  <c r="F95" i="61"/>
  <c r="F96" i="61"/>
  <c r="F97" i="61"/>
  <c r="F98" i="61"/>
  <c r="F99" i="61"/>
  <c r="F100" i="61"/>
  <c r="F101" i="61"/>
  <c r="F4" i="61"/>
  <c r="C10" i="60"/>
  <c r="D10" i="60"/>
  <c r="E10" i="60"/>
  <c r="F10" i="60"/>
  <c r="G10" i="60"/>
  <c r="H10" i="60"/>
  <c r="I10" i="60"/>
  <c r="J10" i="60"/>
  <c r="K10" i="60"/>
  <c r="L10" i="60"/>
  <c r="M10" i="60"/>
  <c r="N10" i="60"/>
  <c r="O10" i="60"/>
  <c r="P10" i="60"/>
  <c r="Q10" i="60"/>
  <c r="R10" i="60"/>
  <c r="S10" i="60"/>
  <c r="T10" i="60"/>
  <c r="U10" i="60"/>
  <c r="V10" i="60"/>
  <c r="W10" i="60"/>
  <c r="X10" i="60"/>
  <c r="Y10" i="60"/>
  <c r="Z10" i="60"/>
  <c r="AA10" i="60"/>
  <c r="AB10" i="60"/>
  <c r="AC10" i="60"/>
  <c r="AD10" i="60"/>
  <c r="AE10" i="60"/>
  <c r="AF10" i="60"/>
  <c r="AG10" i="60"/>
  <c r="AH10" i="60"/>
  <c r="AI10" i="60"/>
  <c r="AJ10" i="60"/>
  <c r="AK10" i="60"/>
  <c r="AL10" i="60"/>
  <c r="AM10" i="60"/>
  <c r="AN10" i="60"/>
  <c r="AO10" i="60"/>
  <c r="AP10" i="60"/>
  <c r="AQ10" i="60"/>
  <c r="AR10" i="60"/>
  <c r="AS10" i="60"/>
  <c r="AT10" i="60"/>
  <c r="AU10" i="60"/>
  <c r="AV10" i="60"/>
  <c r="AW10" i="60"/>
  <c r="AX10" i="60"/>
  <c r="AY10" i="60"/>
  <c r="AZ10" i="60"/>
  <c r="BA10" i="60"/>
  <c r="BB10" i="60"/>
  <c r="BC10" i="60"/>
  <c r="BD10" i="60"/>
  <c r="BE10" i="60"/>
  <c r="BF10" i="60"/>
  <c r="BG10" i="60"/>
  <c r="BH10" i="60"/>
  <c r="BI10" i="60"/>
  <c r="BJ10" i="60"/>
  <c r="BK10" i="60"/>
  <c r="BL10" i="60"/>
  <c r="BM10" i="60"/>
  <c r="BN10" i="60"/>
  <c r="BO10" i="60"/>
  <c r="BP10" i="60"/>
  <c r="BR10" i="60"/>
  <c r="BS10" i="60"/>
  <c r="BV10" i="60"/>
  <c r="BW10" i="60"/>
  <c r="BX10" i="60"/>
  <c r="BY10" i="60"/>
  <c r="BZ10" i="60"/>
  <c r="B10" i="60"/>
  <c r="C9" i="59"/>
  <c r="D9" i="59"/>
  <c r="E9" i="59"/>
  <c r="F9" i="59"/>
  <c r="G9" i="59"/>
  <c r="H9" i="59"/>
  <c r="I9" i="59"/>
  <c r="J9" i="59"/>
  <c r="K9" i="59"/>
  <c r="L9" i="59"/>
  <c r="M9" i="59"/>
  <c r="N9" i="59"/>
  <c r="O9" i="59"/>
  <c r="P9" i="59"/>
  <c r="Q9" i="59"/>
  <c r="R9" i="59"/>
  <c r="S9" i="59"/>
  <c r="T9" i="59"/>
  <c r="U9" i="59"/>
  <c r="V9" i="59"/>
  <c r="W9" i="59"/>
  <c r="X9" i="59"/>
  <c r="Y9" i="59"/>
  <c r="Z9" i="59"/>
  <c r="AA9" i="59"/>
  <c r="AB9" i="59"/>
  <c r="AC9" i="59"/>
  <c r="AD9" i="59"/>
  <c r="AE9" i="59"/>
  <c r="AF9" i="59"/>
  <c r="AG9" i="59"/>
  <c r="AH9" i="59"/>
  <c r="AI9" i="59"/>
  <c r="AJ9" i="59"/>
  <c r="AK9" i="59"/>
  <c r="AL9" i="59"/>
  <c r="AM9" i="59"/>
  <c r="AN9" i="59"/>
  <c r="AO9" i="59"/>
  <c r="AP9" i="59"/>
  <c r="AQ9" i="59"/>
  <c r="AR9" i="59"/>
  <c r="AS9" i="59"/>
  <c r="AT9" i="59"/>
  <c r="AU9" i="59"/>
  <c r="AV9" i="59"/>
  <c r="AW9" i="59"/>
  <c r="AX9" i="59"/>
  <c r="AY9" i="59"/>
  <c r="AZ9" i="59"/>
  <c r="BA9" i="59"/>
  <c r="BB9" i="59"/>
  <c r="BC9" i="59"/>
  <c r="BD9" i="59"/>
  <c r="BE9" i="59"/>
  <c r="BF9" i="59"/>
  <c r="BG9" i="59"/>
  <c r="BH9" i="59"/>
  <c r="BI9" i="59"/>
  <c r="BJ9" i="59"/>
  <c r="BK9" i="59"/>
  <c r="BL9" i="59"/>
  <c r="BM9" i="59"/>
  <c r="BN9" i="59"/>
  <c r="BO9" i="59"/>
  <c r="BP9" i="59"/>
  <c r="BR9" i="59"/>
  <c r="BS9" i="59"/>
  <c r="BV9" i="59"/>
  <c r="BW9" i="59"/>
  <c r="BX9" i="59"/>
  <c r="BY9" i="59"/>
  <c r="BZ9" i="59"/>
  <c r="B9" i="59"/>
  <c r="D188" i="37" l="1"/>
  <c r="G31" i="37"/>
  <c r="G32" i="37"/>
  <c r="G33" i="37"/>
  <c r="G34" i="37"/>
  <c r="G35" i="37"/>
  <c r="G36" i="37"/>
  <c r="G37" i="37"/>
  <c r="G38" i="37"/>
  <c r="G39" i="37"/>
  <c r="G40" i="37"/>
  <c r="G41" i="37"/>
  <c r="G42" i="37"/>
  <c r="G43" i="37"/>
  <c r="G44" i="37"/>
  <c r="G45" i="37"/>
  <c r="G46" i="37"/>
  <c r="G47" i="37"/>
  <c r="G48" i="37"/>
  <c r="G49" i="37"/>
  <c r="G50" i="37"/>
  <c r="G51" i="37"/>
  <c r="G52" i="37"/>
  <c r="G53" i="37"/>
  <c r="G54" i="37"/>
  <c r="G55" i="37"/>
  <c r="G56" i="37"/>
  <c r="G57" i="37"/>
  <c r="G58" i="37"/>
  <c r="G59" i="37"/>
  <c r="G60" i="37"/>
  <c r="G61" i="37"/>
  <c r="G62" i="37"/>
  <c r="G63" i="37"/>
  <c r="G64" i="37"/>
  <c r="G65" i="37"/>
  <c r="G66" i="37"/>
  <c r="G67" i="37"/>
  <c r="G68" i="37"/>
  <c r="G69" i="37"/>
  <c r="G70" i="37"/>
  <c r="G71" i="37"/>
  <c r="G72" i="37"/>
  <c r="G73" i="37"/>
  <c r="G74" i="37"/>
  <c r="G75" i="37"/>
  <c r="G76" i="37"/>
  <c r="G77" i="37"/>
  <c r="G78" i="37"/>
  <c r="G79" i="37"/>
  <c r="G80" i="37"/>
  <c r="G81" i="37"/>
  <c r="G82" i="37"/>
  <c r="G83" i="37"/>
  <c r="G84" i="37"/>
  <c r="G85" i="37"/>
  <c r="G86" i="37"/>
  <c r="G87" i="37"/>
  <c r="G88" i="37"/>
  <c r="G90" i="37"/>
  <c r="G92" i="37"/>
  <c r="G93" i="37"/>
  <c r="G95" i="37"/>
  <c r="G96" i="37"/>
  <c r="G97" i="37"/>
  <c r="G98" i="37"/>
  <c r="G99" i="37"/>
  <c r="G100" i="37"/>
  <c r="G101" i="37"/>
  <c r="G103" i="37"/>
  <c r="G104" i="37"/>
  <c r="G105" i="37"/>
  <c r="G106" i="37"/>
  <c r="G108" i="37"/>
  <c r="G109" i="37"/>
  <c r="G110" i="37"/>
  <c r="G111" i="37"/>
  <c r="G112" i="37"/>
  <c r="G113" i="37"/>
  <c r="G114" i="37"/>
  <c r="G115" i="37"/>
  <c r="G116" i="37"/>
  <c r="G118" i="37"/>
  <c r="G119" i="37"/>
  <c r="G120" i="37"/>
  <c r="G121" i="37"/>
  <c r="G122" i="37"/>
  <c r="G124" i="37"/>
  <c r="G125" i="37"/>
  <c r="G127" i="37"/>
  <c r="G130" i="37"/>
  <c r="G131" i="37"/>
  <c r="G137" i="37"/>
  <c r="G138" i="37"/>
  <c r="G139" i="37"/>
  <c r="G144" i="37"/>
  <c r="G146" i="37"/>
  <c r="G153" i="37"/>
  <c r="G154" i="37"/>
  <c r="G155" i="37"/>
  <c r="G157" i="37"/>
  <c r="G158" i="37"/>
  <c r="G159" i="37"/>
  <c r="G161" i="37"/>
  <c r="G162" i="37"/>
  <c r="G163" i="37"/>
  <c r="G165" i="37"/>
  <c r="G166" i="37"/>
  <c r="G168" i="37"/>
  <c r="G170" i="37"/>
  <c r="G172" i="37"/>
  <c r="G174" i="37"/>
  <c r="G176" i="37"/>
  <c r="G178" i="37"/>
  <c r="G179" i="37"/>
  <c r="G181" i="37"/>
  <c r="G188" i="37"/>
  <c r="G30" i="37"/>
  <c r="K135" i="50"/>
  <c r="O135" i="50"/>
  <c r="S135" i="50"/>
  <c r="AA135" i="50"/>
  <c r="AE135" i="50"/>
  <c r="AI135" i="50"/>
  <c r="AQ135" i="50"/>
  <c r="AU135" i="50"/>
  <c r="AY135" i="50"/>
  <c r="BG135" i="50"/>
  <c r="BK135" i="50"/>
  <c r="BO135" i="50"/>
  <c r="BW135" i="50"/>
  <c r="CA135" i="50"/>
  <c r="F135" i="50"/>
  <c r="J135" i="50"/>
  <c r="N135" i="50"/>
  <c r="V135" i="50"/>
  <c r="Z135" i="50"/>
  <c r="AD135" i="50"/>
  <c r="AL135" i="50"/>
  <c r="AP135" i="50"/>
  <c r="AT135" i="50"/>
  <c r="BB135" i="50"/>
  <c r="BF135" i="50"/>
  <c r="BJ135" i="50"/>
  <c r="BR135" i="50"/>
  <c r="BV135" i="50"/>
  <c r="C56" i="50"/>
  <c r="CD56" i="50"/>
  <c r="CE56" i="50"/>
  <c r="CF56" i="50"/>
  <c r="H135" i="50"/>
  <c r="P135" i="50"/>
  <c r="T135" i="50"/>
  <c r="X135" i="50"/>
  <c r="AF135" i="50"/>
  <c r="AJ135" i="50"/>
  <c r="AN135" i="50"/>
  <c r="AV135" i="50"/>
  <c r="AZ135" i="50"/>
  <c r="BD135" i="50"/>
  <c r="BL135" i="50"/>
  <c r="BP135" i="50"/>
  <c r="BT135" i="50"/>
  <c r="CB135" i="50"/>
  <c r="L135" i="50"/>
  <c r="AB135" i="50"/>
  <c r="AR135" i="50"/>
  <c r="BH135" i="50"/>
  <c r="BX135" i="50"/>
  <c r="BY135" i="50"/>
  <c r="BZ135" i="50"/>
  <c r="BU135" i="50"/>
  <c r="BS135" i="50"/>
  <c r="BQ135" i="50"/>
  <c r="BN135" i="50"/>
  <c r="BM135" i="50"/>
  <c r="BI135" i="50"/>
  <c r="BE135" i="50"/>
  <c r="BC135" i="50"/>
  <c r="BA135" i="50"/>
  <c r="AX135" i="50"/>
  <c r="AW135" i="50"/>
  <c r="AS135" i="50"/>
  <c r="AO135" i="50"/>
  <c r="AM135" i="50"/>
  <c r="AK135" i="50"/>
  <c r="AH135" i="50"/>
  <c r="AG135" i="50"/>
  <c r="AC135" i="50"/>
  <c r="Y135" i="50"/>
  <c r="W135" i="50"/>
  <c r="U135" i="50"/>
  <c r="R135" i="50"/>
  <c r="Q135" i="50"/>
  <c r="M135" i="50"/>
  <c r="I135" i="50"/>
  <c r="G135" i="50"/>
  <c r="E135" i="50"/>
  <c r="CF134" i="50"/>
  <c r="CE134" i="50"/>
  <c r="CD134" i="50"/>
  <c r="CF133" i="50"/>
  <c r="CE133" i="50"/>
  <c r="CD133" i="50"/>
  <c r="CF132" i="50"/>
  <c r="CE132" i="50"/>
  <c r="CD132" i="50"/>
  <c r="CF131" i="50"/>
  <c r="CE131" i="50"/>
  <c r="CD131" i="50"/>
  <c r="CF130" i="50"/>
  <c r="CE130" i="50"/>
  <c r="CD130" i="50"/>
  <c r="CF129" i="50"/>
  <c r="CE129" i="50"/>
  <c r="CD129" i="50"/>
  <c r="CF128" i="50"/>
  <c r="CE128" i="50"/>
  <c r="CD128" i="50"/>
  <c r="CF127" i="50"/>
  <c r="CE127" i="50"/>
  <c r="CD127" i="50"/>
  <c r="CF126" i="50"/>
  <c r="CE126" i="50"/>
  <c r="CD126" i="50"/>
  <c r="CF125" i="50"/>
  <c r="CE125" i="50"/>
  <c r="CD125" i="50"/>
  <c r="CF124" i="50"/>
  <c r="CE124" i="50"/>
  <c r="CD124" i="50"/>
  <c r="CF123" i="50"/>
  <c r="CE123" i="50"/>
  <c r="CD123" i="50"/>
  <c r="CF122" i="50"/>
  <c r="CE122" i="50"/>
  <c r="CD122" i="50"/>
  <c r="CF121" i="50"/>
  <c r="CE121" i="50"/>
  <c r="CD121" i="50"/>
  <c r="CF120" i="50"/>
  <c r="CE120" i="50"/>
  <c r="CD120" i="50"/>
  <c r="CF119" i="50"/>
  <c r="CE119" i="50"/>
  <c r="CD119" i="50"/>
  <c r="CF118" i="50"/>
  <c r="CE118" i="50"/>
  <c r="CD118" i="50"/>
  <c r="CF117" i="50"/>
  <c r="CE117" i="50"/>
  <c r="CD117" i="50"/>
  <c r="CF116" i="50"/>
  <c r="CE116" i="50"/>
  <c r="CD116" i="50"/>
  <c r="CF115" i="50"/>
  <c r="CE115" i="50"/>
  <c r="CD115" i="50"/>
  <c r="CF114" i="50"/>
  <c r="CE114" i="50"/>
  <c r="CD114" i="50"/>
  <c r="CF113" i="50"/>
  <c r="CE113" i="50"/>
  <c r="CD113" i="50"/>
  <c r="CF112" i="50"/>
  <c r="CE112" i="50"/>
  <c r="CD112" i="50"/>
  <c r="CF111" i="50"/>
  <c r="CE111" i="50"/>
  <c r="CD111" i="50"/>
  <c r="CF110" i="50"/>
  <c r="CE110" i="50"/>
  <c r="CD110" i="50"/>
  <c r="CF109" i="50"/>
  <c r="CE109" i="50"/>
  <c r="CD109" i="50"/>
  <c r="CF108" i="50"/>
  <c r="CE108" i="50"/>
  <c r="CD108" i="50"/>
  <c r="CF107" i="50"/>
  <c r="CE107" i="50"/>
  <c r="CD107" i="50"/>
  <c r="CF106" i="50"/>
  <c r="CE106" i="50"/>
  <c r="CD106" i="50"/>
  <c r="CF105" i="50"/>
  <c r="CE105" i="50"/>
  <c r="CD105" i="50"/>
  <c r="CF104" i="50"/>
  <c r="CE104" i="50"/>
  <c r="CD104" i="50"/>
  <c r="CF103" i="50"/>
  <c r="CE103" i="50"/>
  <c r="CD103" i="50"/>
  <c r="CF102" i="50"/>
  <c r="CE102" i="50"/>
  <c r="CD102" i="50"/>
  <c r="CF101" i="50"/>
  <c r="CE101" i="50"/>
  <c r="CD101" i="50"/>
  <c r="CF100" i="50"/>
  <c r="CE100" i="50"/>
  <c r="CD100" i="50"/>
  <c r="CF99" i="50"/>
  <c r="CE99" i="50"/>
  <c r="CD99" i="50"/>
  <c r="CF98" i="50"/>
  <c r="CE98" i="50"/>
  <c r="CD98" i="50"/>
  <c r="CF97" i="50"/>
  <c r="CE97" i="50"/>
  <c r="CD97" i="50"/>
  <c r="CF96" i="50"/>
  <c r="CE96" i="50"/>
  <c r="CD96" i="50"/>
  <c r="CF95" i="50"/>
  <c r="CE95" i="50"/>
  <c r="CD95" i="50"/>
  <c r="CF94" i="50"/>
  <c r="CE94" i="50"/>
  <c r="CD94" i="50"/>
  <c r="CF93" i="50"/>
  <c r="CE93" i="50"/>
  <c r="CD93" i="50"/>
  <c r="CF92" i="50"/>
  <c r="CE92" i="50"/>
  <c r="CD92" i="50"/>
  <c r="CF91" i="50"/>
  <c r="CE91" i="50"/>
  <c r="CD91" i="50"/>
  <c r="CF90" i="50"/>
  <c r="CE90" i="50"/>
  <c r="CD90" i="50"/>
  <c r="CF89" i="50"/>
  <c r="CE89" i="50"/>
  <c r="CD89" i="50"/>
  <c r="CF88" i="50"/>
  <c r="CE88" i="50"/>
  <c r="CD88" i="50"/>
  <c r="CF87" i="50"/>
  <c r="CE87" i="50"/>
  <c r="CD87" i="50"/>
  <c r="CF86" i="50"/>
  <c r="CE86" i="50"/>
  <c r="CD86" i="50"/>
  <c r="CF85" i="50"/>
  <c r="CE85" i="50"/>
  <c r="CD85" i="50"/>
  <c r="CF84" i="50"/>
  <c r="CE84" i="50"/>
  <c r="CD84" i="50"/>
  <c r="CF83" i="50"/>
  <c r="CE83" i="50"/>
  <c r="CD83" i="50"/>
  <c r="CF82" i="50"/>
  <c r="CE82" i="50"/>
  <c r="CD82" i="50"/>
  <c r="CF81" i="50"/>
  <c r="CE81" i="50"/>
  <c r="CD81" i="50"/>
  <c r="CF80" i="50"/>
  <c r="CE80" i="50"/>
  <c r="CD80" i="50"/>
  <c r="CF79" i="50"/>
  <c r="CE79" i="50"/>
  <c r="CD79" i="50"/>
  <c r="CF78" i="50"/>
  <c r="CE78" i="50"/>
  <c r="CD78" i="50"/>
  <c r="CF77" i="50"/>
  <c r="CE77" i="50"/>
  <c r="CD77" i="50"/>
  <c r="CF76" i="50"/>
  <c r="CE76" i="50"/>
  <c r="CD76" i="50"/>
  <c r="CF75" i="50"/>
  <c r="CE75" i="50"/>
  <c r="CD75" i="50"/>
  <c r="CF74" i="50"/>
  <c r="CE74" i="50"/>
  <c r="CD74" i="50"/>
  <c r="CF73" i="50"/>
  <c r="CE73" i="50"/>
  <c r="CD73" i="50"/>
  <c r="CF72" i="50"/>
  <c r="CE72" i="50"/>
  <c r="CD72" i="50"/>
  <c r="CF71" i="50"/>
  <c r="CE71" i="50"/>
  <c r="CD71" i="50"/>
  <c r="CF70" i="50"/>
  <c r="CE70" i="50"/>
  <c r="CD70" i="50"/>
  <c r="CF69" i="50"/>
  <c r="CE69" i="50"/>
  <c r="CD69" i="50"/>
  <c r="CF68" i="50"/>
  <c r="CE68" i="50"/>
  <c r="CD68" i="50"/>
  <c r="CF67" i="50"/>
  <c r="CE67" i="50"/>
  <c r="CD67" i="50"/>
  <c r="CF66" i="50"/>
  <c r="CE66" i="50"/>
  <c r="CD66" i="50"/>
  <c r="CF65" i="50"/>
  <c r="CE65" i="50"/>
  <c r="CD65" i="50"/>
  <c r="CF64" i="50"/>
  <c r="CE64" i="50"/>
  <c r="CD64" i="50"/>
  <c r="CF63" i="50"/>
  <c r="CE63" i="50"/>
  <c r="CD63" i="50"/>
  <c r="CF62" i="50"/>
  <c r="CE62" i="50"/>
  <c r="CD62" i="50"/>
  <c r="CF61" i="50"/>
  <c r="CE61" i="50"/>
  <c r="CD61" i="50"/>
  <c r="CF60" i="50"/>
  <c r="CE60" i="50"/>
  <c r="CD60" i="50"/>
  <c r="CF59" i="50"/>
  <c r="CE59" i="50"/>
  <c r="CD59" i="50"/>
  <c r="CF58" i="50"/>
  <c r="CE58" i="50"/>
  <c r="CD58" i="50"/>
  <c r="CF57" i="50"/>
  <c r="CE57" i="50"/>
  <c r="CD57" i="50"/>
  <c r="CF53" i="50"/>
  <c r="CE53" i="50"/>
  <c r="CD53" i="50"/>
  <c r="CF52" i="50"/>
  <c r="CE52" i="50"/>
  <c r="CD52" i="50"/>
  <c r="CF51" i="50"/>
  <c r="CE51" i="50"/>
  <c r="CD51" i="50"/>
  <c r="CF50" i="50"/>
  <c r="CE50" i="50"/>
  <c r="CD50" i="50"/>
  <c r="CF49" i="50"/>
  <c r="CE49" i="50"/>
  <c r="CD49" i="50"/>
  <c r="CF48" i="50"/>
  <c r="CE48" i="50"/>
  <c r="CD48" i="50"/>
  <c r="CF47" i="50"/>
  <c r="CE47" i="50"/>
  <c r="CD47" i="50"/>
  <c r="CF46" i="50"/>
  <c r="CE46" i="50"/>
  <c r="CD46" i="50"/>
  <c r="CF45" i="50"/>
  <c r="CE45" i="50"/>
  <c r="CD45" i="50"/>
  <c r="CF44" i="50"/>
  <c r="CE44" i="50"/>
  <c r="CD44" i="50"/>
  <c r="CF43" i="50"/>
  <c r="CE43" i="50"/>
  <c r="CD43" i="50"/>
  <c r="CF42" i="50"/>
  <c r="CE42" i="50"/>
  <c r="CD42" i="50"/>
  <c r="CF41" i="50"/>
  <c r="CE41" i="50"/>
  <c r="CD41" i="50"/>
  <c r="CF40" i="50"/>
  <c r="CE40" i="50"/>
  <c r="CD40" i="50"/>
  <c r="CF39" i="50"/>
  <c r="CE39" i="50"/>
  <c r="CD39" i="50"/>
  <c r="CF38" i="50"/>
  <c r="CE38" i="50"/>
  <c r="CD38" i="50"/>
  <c r="CF37" i="50"/>
  <c r="CE37" i="50"/>
  <c r="CD37" i="50"/>
  <c r="CF36" i="50"/>
  <c r="CE36" i="50"/>
  <c r="CD36" i="50"/>
  <c r="CF35" i="50"/>
  <c r="CE35" i="50"/>
  <c r="CD35" i="50"/>
  <c r="CF34" i="50"/>
  <c r="CE34" i="50"/>
  <c r="CD34" i="50"/>
  <c r="CF33" i="50"/>
  <c r="CE33" i="50"/>
  <c r="CD33" i="50"/>
  <c r="CF32" i="50"/>
  <c r="CE32" i="50"/>
  <c r="CD32" i="50"/>
  <c r="CF31" i="50"/>
  <c r="CE31" i="50"/>
  <c r="CD31" i="50"/>
  <c r="CF30" i="50"/>
  <c r="CE30" i="50"/>
  <c r="CD30" i="50"/>
  <c r="CF29" i="50"/>
  <c r="CE29" i="50"/>
  <c r="CD29" i="50"/>
  <c r="CF28" i="50"/>
  <c r="CE28" i="50"/>
  <c r="CD28" i="50"/>
  <c r="CF27" i="50"/>
  <c r="CE27" i="50"/>
  <c r="CD27" i="50"/>
  <c r="CF26" i="50"/>
  <c r="CE26" i="50"/>
  <c r="CD26" i="50"/>
  <c r="CF25" i="50"/>
  <c r="CE25" i="50"/>
  <c r="CD25" i="50"/>
  <c r="CF24" i="50"/>
  <c r="CE24" i="50"/>
  <c r="CD24" i="50"/>
  <c r="CF23" i="50"/>
  <c r="CE23" i="50"/>
  <c r="CD23" i="50"/>
  <c r="CF22" i="50"/>
  <c r="CE22" i="50"/>
  <c r="CD22" i="50"/>
  <c r="CF21" i="50"/>
  <c r="CE21" i="50"/>
  <c r="CD21" i="50"/>
  <c r="CF20" i="50"/>
  <c r="CE20" i="50"/>
  <c r="CD20" i="50"/>
  <c r="CF19" i="50"/>
  <c r="CE19" i="50"/>
  <c r="CD19" i="50"/>
  <c r="CF18" i="50"/>
  <c r="CE18" i="50"/>
  <c r="CD18" i="50"/>
  <c r="CF17" i="50"/>
  <c r="CE17" i="50"/>
  <c r="CD17" i="50"/>
  <c r="CF16" i="50"/>
  <c r="CE16" i="50"/>
  <c r="CD16" i="50"/>
  <c r="CF15" i="50"/>
  <c r="CE15" i="50"/>
  <c r="CD15" i="50"/>
  <c r="CF14" i="50"/>
  <c r="CE14" i="50"/>
  <c r="CD14" i="50"/>
  <c r="CF13" i="50"/>
  <c r="CE13" i="50"/>
  <c r="CD13" i="50"/>
  <c r="CF12" i="50"/>
  <c r="CE12" i="50"/>
  <c r="CD12" i="50"/>
  <c r="CF11" i="50"/>
  <c r="CE11" i="50"/>
  <c r="CD11" i="50"/>
  <c r="CF10" i="50"/>
  <c r="CE10" i="50"/>
  <c r="CD10" i="50"/>
  <c r="CF9" i="50"/>
  <c r="CE9" i="50"/>
  <c r="CD9" i="50"/>
  <c r="CF8" i="50"/>
  <c r="CE8" i="50"/>
  <c r="CD8" i="50"/>
  <c r="CF7" i="50"/>
  <c r="CE7" i="50"/>
  <c r="CD7" i="50"/>
  <c r="CF6" i="50"/>
  <c r="CE6" i="50"/>
  <c r="CD6" i="50"/>
  <c r="CF5" i="50"/>
  <c r="CE5" i="50"/>
  <c r="CD5" i="50"/>
  <c r="C5" i="50"/>
  <c r="C6" i="50" s="1"/>
  <c r="C7" i="50" s="1"/>
  <c r="C8" i="50" s="1"/>
  <c r="C9" i="50" s="1"/>
  <c r="C10" i="50" s="1"/>
  <c r="C11" i="50" s="1"/>
  <c r="C12" i="50" s="1"/>
  <c r="C13" i="50" s="1"/>
  <c r="C14" i="50" s="1"/>
  <c r="C15" i="50" s="1"/>
  <c r="C16" i="50" s="1"/>
  <c r="C17" i="50" s="1"/>
  <c r="C18" i="50" s="1"/>
  <c r="C19" i="50" s="1"/>
  <c r="C20" i="50" s="1"/>
  <c r="C21" i="50" s="1"/>
  <c r="C22" i="50" s="1"/>
  <c r="C23" i="50" s="1"/>
  <c r="C24" i="50" s="1"/>
  <c r="C25" i="50" s="1"/>
  <c r="C26" i="50" s="1"/>
  <c r="C27" i="50" s="1"/>
  <c r="C28" i="50" s="1"/>
  <c r="C29" i="50" s="1"/>
  <c r="C30" i="50" s="1"/>
  <c r="C31" i="50" s="1"/>
  <c r="C32" i="50" s="1"/>
  <c r="C33" i="50" s="1"/>
  <c r="C34" i="50" s="1"/>
  <c r="C35" i="50" s="1"/>
  <c r="C36" i="50" s="1"/>
  <c r="C37" i="50" s="1"/>
  <c r="C38" i="50" s="1"/>
  <c r="C39" i="50" s="1"/>
  <c r="C40" i="50" s="1"/>
  <c r="C41" i="50" s="1"/>
  <c r="C42" i="50" s="1"/>
  <c r="C43" i="50" s="1"/>
  <c r="C44" i="50" s="1"/>
  <c r="C45" i="50" s="1"/>
  <c r="C46" i="50" s="1"/>
  <c r="C47" i="50" s="1"/>
  <c r="C48" i="50" s="1"/>
  <c r="C49" i="50" s="1"/>
  <c r="C50" i="50" s="1"/>
  <c r="C51" i="50" s="1"/>
  <c r="C52" i="50" s="1"/>
  <c r="C53" i="50" s="1"/>
  <c r="D4" i="50"/>
  <c r="E4" i="50" s="1"/>
  <c r="F4" i="50" s="1"/>
  <c r="G4" i="50" s="1"/>
  <c r="H4" i="50" s="1"/>
  <c r="I4" i="50" s="1"/>
  <c r="J4" i="50" s="1"/>
  <c r="K4" i="50" s="1"/>
  <c r="L4" i="50" s="1"/>
  <c r="M4" i="50" s="1"/>
  <c r="N4" i="50" s="1"/>
  <c r="O4" i="50" s="1"/>
  <c r="P4" i="50" s="1"/>
  <c r="Q4" i="50" s="1"/>
  <c r="R4" i="50" s="1"/>
  <c r="S4" i="50" s="1"/>
  <c r="T4" i="50" s="1"/>
  <c r="U4" i="50" s="1"/>
  <c r="V4" i="50" s="1"/>
  <c r="W4" i="50" s="1"/>
  <c r="X4" i="50" s="1"/>
  <c r="Y4" i="50" s="1"/>
  <c r="Z4" i="50" s="1"/>
  <c r="AA4" i="50" s="1"/>
  <c r="AB4" i="50" s="1"/>
  <c r="AC4" i="50" s="1"/>
  <c r="AD4" i="50" s="1"/>
  <c r="AE4" i="50" s="1"/>
  <c r="AF4" i="50" s="1"/>
  <c r="AG4" i="50" s="1"/>
  <c r="AH4" i="50" s="1"/>
  <c r="AI4" i="50" s="1"/>
  <c r="AJ4" i="50" s="1"/>
  <c r="AK4" i="50" s="1"/>
  <c r="AL4" i="50" s="1"/>
  <c r="AM4" i="50" s="1"/>
  <c r="AN4" i="50" s="1"/>
  <c r="AO4" i="50" s="1"/>
  <c r="AP4" i="50" s="1"/>
  <c r="AQ4" i="50" s="1"/>
  <c r="AR4" i="50" s="1"/>
  <c r="AS4" i="50" s="1"/>
  <c r="AT4" i="50" s="1"/>
  <c r="AU4" i="50" s="1"/>
  <c r="AV4" i="50" s="1"/>
  <c r="AW4" i="50" s="1"/>
  <c r="AX4" i="50" s="1"/>
  <c r="AY4" i="50" s="1"/>
  <c r="AZ4" i="50" s="1"/>
  <c r="BA4" i="50" s="1"/>
  <c r="BB4" i="50" s="1"/>
  <c r="BC4" i="50" s="1"/>
  <c r="BD4" i="50" s="1"/>
  <c r="BE4" i="50" s="1"/>
  <c r="BF4" i="50" s="1"/>
  <c r="BG4" i="50" s="1"/>
  <c r="BH4" i="50" s="1"/>
  <c r="BI4" i="50" s="1"/>
  <c r="BJ4" i="50" s="1"/>
  <c r="BK4" i="50" s="1"/>
  <c r="BL4" i="50" s="1"/>
  <c r="BM4" i="50" s="1"/>
  <c r="BN4" i="50" s="1"/>
  <c r="BO4" i="50" s="1"/>
  <c r="BP4" i="50" s="1"/>
  <c r="BQ4" i="50" s="1"/>
  <c r="BR4" i="50" s="1"/>
  <c r="BS4" i="50" s="1"/>
  <c r="BT4" i="50" s="1"/>
  <c r="BU4" i="50" s="1"/>
  <c r="BV4" i="50" s="1"/>
  <c r="BW4" i="50" s="1"/>
  <c r="BX4" i="50" s="1"/>
  <c r="BY4" i="50" s="1"/>
  <c r="BZ4" i="50" s="1"/>
  <c r="CA4" i="50" s="1"/>
  <c r="CB4" i="50" s="1"/>
  <c r="X145" i="49"/>
  <c r="W145" i="49"/>
  <c r="V145" i="49"/>
  <c r="CK105" i="49"/>
  <c r="CJ105" i="49"/>
  <c r="CK104" i="49"/>
  <c r="CJ104" i="49"/>
  <c r="CK97" i="49"/>
  <c r="CJ97" i="49"/>
  <c r="CK96" i="49"/>
  <c r="CJ96" i="49"/>
  <c r="CK95" i="49"/>
  <c r="CJ95" i="49"/>
  <c r="CK94" i="49"/>
  <c r="CJ94" i="49"/>
  <c r="CK57" i="49"/>
  <c r="CJ57" i="49"/>
  <c r="CK56" i="49"/>
  <c r="CJ56" i="49"/>
  <c r="CK55" i="49"/>
  <c r="CJ55" i="49"/>
  <c r="CK54" i="49"/>
  <c r="CJ54" i="49"/>
  <c r="N139" i="49"/>
  <c r="G139" i="49"/>
  <c r="J139" i="49"/>
  <c r="K139" i="49"/>
  <c r="S139" i="49"/>
  <c r="Y139" i="49"/>
  <c r="AG139" i="49"/>
  <c r="AJ139" i="49"/>
  <c r="AK139" i="49"/>
  <c r="AO139" i="49"/>
  <c r="AP139" i="49"/>
  <c r="AZ139" i="49"/>
  <c r="BC139" i="49"/>
  <c r="BD139" i="49"/>
  <c r="BG139" i="49"/>
  <c r="BH139" i="49"/>
  <c r="BL139" i="49"/>
  <c r="BM139" i="49"/>
  <c r="BP139" i="49"/>
  <c r="BX139" i="49"/>
  <c r="CA139" i="49"/>
  <c r="CF139" i="49"/>
  <c r="F139" i="49"/>
  <c r="Q139" i="49"/>
  <c r="R139" i="49"/>
  <c r="AF139" i="49"/>
  <c r="AN139" i="49"/>
  <c r="AX139" i="49"/>
  <c r="AY139" i="49"/>
  <c r="BB139" i="49"/>
  <c r="BO139" i="49"/>
  <c r="BS139" i="49"/>
  <c r="BW139" i="49"/>
  <c r="BZ139" i="49"/>
  <c r="CD139" i="49"/>
  <c r="H139" i="49"/>
  <c r="P139" i="49"/>
  <c r="T139" i="49"/>
  <c r="Z139" i="49"/>
  <c r="AD139" i="49"/>
  <c r="AW139" i="49"/>
  <c r="BA139" i="49"/>
  <c r="BE139" i="49"/>
  <c r="BQ139" i="49"/>
  <c r="BU139" i="49"/>
  <c r="CC139" i="49"/>
  <c r="L139" i="49"/>
  <c r="AL139" i="49"/>
  <c r="BI139" i="49"/>
  <c r="CG139" i="49"/>
  <c r="CB139" i="49"/>
  <c r="AC139" i="49"/>
  <c r="AH139" i="49"/>
  <c r="AV139" i="49"/>
  <c r="BY139" i="49"/>
  <c r="O139" i="49"/>
  <c r="BT139" i="49"/>
  <c r="AB139" i="49"/>
  <c r="AU139" i="49"/>
  <c r="CE139" i="49"/>
  <c r="I139" i="49"/>
  <c r="AA139" i="49"/>
  <c r="AI139" i="49"/>
  <c r="AM139" i="49"/>
  <c r="BJ139" i="49"/>
  <c r="BK139" i="49"/>
  <c r="BR139" i="49"/>
  <c r="E139" i="49"/>
  <c r="U139" i="49"/>
  <c r="BV139" i="49"/>
  <c r="M139" i="49"/>
  <c r="BF139" i="49"/>
  <c r="BN139" i="49"/>
  <c r="AE139" i="49"/>
  <c r="CK138" i="49"/>
  <c r="CJ138" i="49"/>
  <c r="CK137" i="49"/>
  <c r="CJ137" i="49"/>
  <c r="CK136" i="49"/>
  <c r="CJ136" i="49"/>
  <c r="CK135" i="49"/>
  <c r="CJ135" i="49"/>
  <c r="CK134" i="49"/>
  <c r="CJ134" i="49"/>
  <c r="CK133" i="49"/>
  <c r="CJ133" i="49"/>
  <c r="CK132" i="49"/>
  <c r="CJ132" i="49"/>
  <c r="CK131" i="49"/>
  <c r="CJ131" i="49"/>
  <c r="CK130" i="49"/>
  <c r="CJ130" i="49"/>
  <c r="CK129" i="49"/>
  <c r="CJ129" i="49"/>
  <c r="CK128" i="49"/>
  <c r="CJ128" i="49"/>
  <c r="CK127" i="49"/>
  <c r="CJ127" i="49"/>
  <c r="CK126" i="49"/>
  <c r="CJ126" i="49"/>
  <c r="CK125" i="49"/>
  <c r="CJ125" i="49"/>
  <c r="CK124" i="49"/>
  <c r="CJ124" i="49"/>
  <c r="CK123" i="49"/>
  <c r="CJ123" i="49"/>
  <c r="CK122" i="49"/>
  <c r="CJ122" i="49"/>
  <c r="CK121" i="49"/>
  <c r="CJ121" i="49"/>
  <c r="CK120" i="49"/>
  <c r="CJ120" i="49"/>
  <c r="CK119" i="49"/>
  <c r="CJ119" i="49"/>
  <c r="CK118" i="49"/>
  <c r="CJ118" i="49"/>
  <c r="CK117" i="49"/>
  <c r="CJ117" i="49"/>
  <c r="CK116" i="49"/>
  <c r="CJ116" i="49"/>
  <c r="CK115" i="49"/>
  <c r="CJ115" i="49"/>
  <c r="CK114" i="49"/>
  <c r="CJ114" i="49"/>
  <c r="CK113" i="49"/>
  <c r="CJ113" i="49"/>
  <c r="CK112" i="49"/>
  <c r="CJ112" i="49"/>
  <c r="CK111" i="49"/>
  <c r="CJ111" i="49"/>
  <c r="CK110" i="49"/>
  <c r="CJ110" i="49"/>
  <c r="CK109" i="49"/>
  <c r="CJ109" i="49"/>
  <c r="CK108" i="49"/>
  <c r="CJ108" i="49"/>
  <c r="CK107" i="49"/>
  <c r="CJ107" i="49"/>
  <c r="CK106" i="49"/>
  <c r="CJ106" i="49"/>
  <c r="CK103" i="49"/>
  <c r="CJ103" i="49"/>
  <c r="CK102" i="49"/>
  <c r="CJ102" i="49"/>
  <c r="CK101" i="49"/>
  <c r="CJ101" i="49"/>
  <c r="CK100" i="49"/>
  <c r="CJ100" i="49"/>
  <c r="CK99" i="49"/>
  <c r="CJ99" i="49"/>
  <c r="CK98" i="49"/>
  <c r="CJ98" i="49"/>
  <c r="CK93" i="49"/>
  <c r="CJ93" i="49"/>
  <c r="CK92" i="49"/>
  <c r="CJ92" i="49"/>
  <c r="CK91" i="49"/>
  <c r="CJ91" i="49"/>
  <c r="CK90" i="49"/>
  <c r="CJ90" i="49"/>
  <c r="CK89" i="49"/>
  <c r="CJ89" i="49"/>
  <c r="CK88" i="49"/>
  <c r="CJ88" i="49"/>
  <c r="CK87" i="49"/>
  <c r="CJ87" i="49"/>
  <c r="CK86" i="49"/>
  <c r="CJ86" i="49"/>
  <c r="CK85" i="49"/>
  <c r="CJ85" i="49"/>
  <c r="CK84" i="49"/>
  <c r="CJ84" i="49"/>
  <c r="CK83" i="49"/>
  <c r="CJ83" i="49"/>
  <c r="CK82" i="49"/>
  <c r="CJ82" i="49"/>
  <c r="CK81" i="49"/>
  <c r="CJ81" i="49"/>
  <c r="CK80" i="49"/>
  <c r="CJ80" i="49"/>
  <c r="CK79" i="49"/>
  <c r="CJ79" i="49"/>
  <c r="CK78" i="49"/>
  <c r="CJ78" i="49"/>
  <c r="CK77" i="49"/>
  <c r="CJ77" i="49"/>
  <c r="CK76" i="49"/>
  <c r="CJ76" i="49"/>
  <c r="CK75" i="49"/>
  <c r="CJ75" i="49"/>
  <c r="CK74" i="49"/>
  <c r="CJ74" i="49"/>
  <c r="CK73" i="49"/>
  <c r="CJ73" i="49"/>
  <c r="CK72" i="49"/>
  <c r="CJ72" i="49"/>
  <c r="CK71" i="49"/>
  <c r="CJ71" i="49"/>
  <c r="CK70" i="49"/>
  <c r="CJ70" i="49"/>
  <c r="CK69" i="49"/>
  <c r="CJ69" i="49"/>
  <c r="CK68" i="49"/>
  <c r="CJ68" i="49"/>
  <c r="CK67" i="49"/>
  <c r="CJ67" i="49"/>
  <c r="CK66" i="49"/>
  <c r="CJ66" i="49"/>
  <c r="CK65" i="49"/>
  <c r="CJ65" i="49"/>
  <c r="CK64" i="49"/>
  <c r="CJ64" i="49"/>
  <c r="CK63" i="49"/>
  <c r="CJ63" i="49"/>
  <c r="CK62" i="49"/>
  <c r="CJ62" i="49"/>
  <c r="CK61" i="49"/>
  <c r="CJ61" i="49"/>
  <c r="CK60" i="49"/>
  <c r="CJ60" i="49"/>
  <c r="CK59" i="49"/>
  <c r="CJ59" i="49"/>
  <c r="CK58" i="49"/>
  <c r="CJ58" i="49"/>
  <c r="CK53" i="49"/>
  <c r="CJ53" i="49"/>
  <c r="CK52" i="49"/>
  <c r="CJ52" i="49"/>
  <c r="CK51" i="49"/>
  <c r="CJ51" i="49"/>
  <c r="CK50" i="49"/>
  <c r="CJ50" i="49"/>
  <c r="CK49" i="49"/>
  <c r="CJ49" i="49"/>
  <c r="CK48" i="49"/>
  <c r="CJ48" i="49"/>
  <c r="CK47" i="49"/>
  <c r="CJ47" i="49"/>
  <c r="CK46" i="49"/>
  <c r="CJ46" i="49"/>
  <c r="CK45" i="49"/>
  <c r="CJ45" i="49"/>
  <c r="CK44" i="49"/>
  <c r="CJ44" i="49"/>
  <c r="CK43" i="49"/>
  <c r="CJ43" i="49"/>
  <c r="CK42" i="49"/>
  <c r="CJ42" i="49"/>
  <c r="CK41" i="49"/>
  <c r="CJ41" i="49"/>
  <c r="CK40" i="49"/>
  <c r="CJ40" i="49"/>
  <c r="CK39" i="49"/>
  <c r="CJ39" i="49"/>
  <c r="CK38" i="49"/>
  <c r="CJ38" i="49"/>
  <c r="CK37" i="49"/>
  <c r="CJ37" i="49"/>
  <c r="CK36" i="49"/>
  <c r="CJ36" i="49"/>
  <c r="CK35" i="49"/>
  <c r="CJ35" i="49"/>
  <c r="CK34" i="49"/>
  <c r="CJ34" i="49"/>
  <c r="CK33" i="49"/>
  <c r="CJ33" i="49"/>
  <c r="CK32" i="49"/>
  <c r="CJ32" i="49"/>
  <c r="CK31" i="49"/>
  <c r="CJ31" i="49"/>
  <c r="CK30" i="49"/>
  <c r="CJ30" i="49"/>
  <c r="CK29" i="49"/>
  <c r="CJ29" i="49"/>
  <c r="CK28" i="49"/>
  <c r="CJ28" i="49"/>
  <c r="CK27" i="49"/>
  <c r="CJ27" i="49"/>
  <c r="CK26" i="49"/>
  <c r="CJ26" i="49"/>
  <c r="CK25" i="49"/>
  <c r="CJ25" i="49"/>
  <c r="CK24" i="49"/>
  <c r="CJ24" i="49"/>
  <c r="CK23" i="49"/>
  <c r="CJ23" i="49"/>
  <c r="CK22" i="49"/>
  <c r="CJ22" i="49"/>
  <c r="CK21" i="49"/>
  <c r="CJ21" i="49"/>
  <c r="CK20" i="49"/>
  <c r="CJ20" i="49"/>
  <c r="CK19" i="49"/>
  <c r="CJ19" i="49"/>
  <c r="CK18" i="49"/>
  <c r="CJ18" i="49"/>
  <c r="CK17" i="49"/>
  <c r="CJ17" i="49"/>
  <c r="CK16" i="49"/>
  <c r="CJ16" i="49"/>
  <c r="CK15" i="49"/>
  <c r="CJ15" i="49"/>
  <c r="CK14" i="49"/>
  <c r="CJ14" i="49"/>
  <c r="CK13" i="49"/>
  <c r="CJ13" i="49"/>
  <c r="CK12" i="49"/>
  <c r="CJ12" i="49"/>
  <c r="CK11" i="49"/>
  <c r="CJ11" i="49"/>
  <c r="CK10" i="49"/>
  <c r="CJ10" i="49"/>
  <c r="CK9" i="49"/>
  <c r="CJ9" i="49"/>
  <c r="CK8" i="49"/>
  <c r="CJ8" i="49"/>
  <c r="CK7" i="49"/>
  <c r="CJ7" i="49"/>
  <c r="CK6" i="49"/>
  <c r="CJ6" i="49"/>
  <c r="CK5" i="49"/>
  <c r="CJ5" i="49"/>
  <c r="C5" i="49"/>
  <c r="C6" i="49" s="1"/>
  <c r="C7" i="49" s="1"/>
  <c r="C8" i="49" s="1"/>
  <c r="C9" i="49" s="1"/>
  <c r="C10" i="49" s="1"/>
  <c r="C11" i="49" s="1"/>
  <c r="C12" i="49" s="1"/>
  <c r="C13" i="49" s="1"/>
  <c r="C14" i="49" s="1"/>
  <c r="C15" i="49" s="1"/>
  <c r="C16" i="49" s="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C43" i="49" s="1"/>
  <c r="C44" i="49" s="1"/>
  <c r="C45" i="49" s="1"/>
  <c r="C46" i="49" s="1"/>
  <c r="C47" i="49" s="1"/>
  <c r="C48" i="49" s="1"/>
  <c r="C49" i="49" s="1"/>
  <c r="C50" i="49" s="1"/>
  <c r="C51" i="49" s="1"/>
  <c r="C52" i="49" s="1"/>
  <c r="C53" i="49" s="1"/>
  <c r="D4" i="49"/>
  <c r="E4" i="49" s="1"/>
  <c r="F4" i="49" s="1"/>
  <c r="G4" i="49" s="1"/>
  <c r="H4" i="49" s="1"/>
  <c r="I4" i="49" s="1"/>
  <c r="J4" i="49" s="1"/>
  <c r="K4" i="49" s="1"/>
  <c r="L4" i="49" s="1"/>
  <c r="M4" i="49" s="1"/>
  <c r="N4" i="49" s="1"/>
  <c r="O4" i="49" s="1"/>
  <c r="P4" i="49" s="1"/>
  <c r="Q4" i="49" s="1"/>
  <c r="R4" i="49" s="1"/>
  <c r="S4" i="49" s="1"/>
  <c r="T4" i="49" s="1"/>
  <c r="U4" i="49" s="1"/>
  <c r="Y4" i="49" s="1"/>
  <c r="Z4" i="49" s="1"/>
  <c r="AA4" i="49" s="1"/>
  <c r="AB4" i="49" s="1"/>
  <c r="AC4" i="49" s="1"/>
  <c r="AD4" i="49" s="1"/>
  <c r="AE4" i="49" s="1"/>
  <c r="AF4" i="49" s="1"/>
  <c r="AG4" i="49" s="1"/>
  <c r="AH4" i="49" s="1"/>
  <c r="AI4" i="49" s="1"/>
  <c r="AJ4" i="49" s="1"/>
  <c r="AK4" i="49" s="1"/>
  <c r="AL4" i="49" s="1"/>
  <c r="AM4" i="49" s="1"/>
  <c r="AN4" i="49" s="1"/>
  <c r="AO4" i="49" s="1"/>
  <c r="AP4" i="49" s="1"/>
  <c r="AU4" i="49" s="1"/>
  <c r="AV4" i="49" s="1"/>
  <c r="AW4" i="49" s="1"/>
  <c r="AX4" i="49" s="1"/>
  <c r="AY4" i="49" s="1"/>
  <c r="AZ4" i="49" s="1"/>
  <c r="BA4" i="49" s="1"/>
  <c r="BB4" i="49" s="1"/>
  <c r="BC4" i="49" s="1"/>
  <c r="BD4" i="49" s="1"/>
  <c r="BE4" i="49" s="1"/>
  <c r="BF4" i="49" s="1"/>
  <c r="BG4" i="49" s="1"/>
  <c r="BH4" i="49" s="1"/>
  <c r="BI4" i="49" s="1"/>
  <c r="BJ4" i="49" s="1"/>
  <c r="BK4" i="49" s="1"/>
  <c r="BL4" i="49" s="1"/>
  <c r="BM4" i="49" s="1"/>
  <c r="BN4" i="49" s="1"/>
  <c r="BO4" i="49" s="1"/>
  <c r="BP4" i="49" s="1"/>
  <c r="BQ4" i="49" s="1"/>
  <c r="BR4" i="49" s="1"/>
  <c r="BS4" i="49" s="1"/>
  <c r="BT4" i="49" s="1"/>
  <c r="BU4" i="49" s="1"/>
  <c r="BV4" i="49" s="1"/>
  <c r="BW4" i="49" s="1"/>
  <c r="BX4" i="49" s="1"/>
  <c r="BY4" i="49" s="1"/>
  <c r="BZ4" i="49" s="1"/>
  <c r="CA4" i="49" s="1"/>
  <c r="CB4" i="49" s="1"/>
  <c r="CC4" i="49" s="1"/>
  <c r="CD4" i="49" s="1"/>
  <c r="CE4" i="49" s="1"/>
  <c r="CF4" i="49" s="1"/>
  <c r="CG4" i="49" s="1"/>
  <c r="C57" i="50" l="1"/>
  <c r="C58" i="50" s="1"/>
  <c r="C59" i="50" s="1"/>
  <c r="C60" i="50" s="1"/>
  <c r="C61" i="50" s="1"/>
  <c r="C62" i="50" s="1"/>
  <c r="C63" i="50" s="1"/>
  <c r="C64" i="50" s="1"/>
  <c r="C65" i="50" s="1"/>
  <c r="C66" i="50" s="1"/>
  <c r="C67" i="50" s="1"/>
  <c r="C68" i="50" s="1"/>
  <c r="C69" i="50" s="1"/>
  <c r="C70" i="50" s="1"/>
  <c r="C71" i="50" s="1"/>
  <c r="C72" i="50" s="1"/>
  <c r="C73" i="50" s="1"/>
  <c r="C74" i="50" s="1"/>
  <c r="C75" i="50" s="1"/>
  <c r="C76" i="50" s="1"/>
  <c r="C77" i="50" s="1"/>
  <c r="C78" i="50" s="1"/>
  <c r="C79" i="50" s="1"/>
  <c r="C80" i="50" s="1"/>
  <c r="C81" i="50" s="1"/>
  <c r="C82" i="50" s="1"/>
  <c r="C83" i="50" s="1"/>
  <c r="C84" i="50" s="1"/>
  <c r="C85" i="50" s="1"/>
  <c r="C86" i="50" s="1"/>
  <c r="C87" i="50" s="1"/>
  <c r="C88" i="50" s="1"/>
  <c r="C89" i="50" s="1"/>
  <c r="C90" i="50" s="1"/>
  <c r="C91" i="50" s="1"/>
  <c r="C92" i="50" s="1"/>
  <c r="C93" i="50" s="1"/>
  <c r="C94" i="50" s="1"/>
  <c r="C95" i="50" s="1"/>
  <c r="C96" i="50" s="1"/>
  <c r="C97" i="50" s="1"/>
  <c r="C98" i="50" s="1"/>
  <c r="C99" i="50" s="1"/>
  <c r="C100" i="50" s="1"/>
  <c r="C101" i="50" s="1"/>
  <c r="C102" i="50" s="1"/>
  <c r="C103" i="50" s="1"/>
  <c r="C104" i="50" s="1"/>
  <c r="C105" i="50" s="1"/>
  <c r="C106" i="50" s="1"/>
  <c r="C107" i="50" s="1"/>
  <c r="C108" i="50" s="1"/>
  <c r="C109" i="50" s="1"/>
  <c r="C110" i="50" s="1"/>
  <c r="C111" i="50" s="1"/>
  <c r="C112" i="50" s="1"/>
  <c r="C113" i="50" s="1"/>
  <c r="C114" i="50" s="1"/>
  <c r="C115" i="50" s="1"/>
  <c r="C116" i="50" s="1"/>
  <c r="C117" i="50" s="1"/>
  <c r="C118" i="50" s="1"/>
  <c r="C119" i="50" s="1"/>
  <c r="C120" i="50" s="1"/>
  <c r="C121" i="50" s="1"/>
  <c r="C122" i="50" s="1"/>
  <c r="C123" i="50" s="1"/>
  <c r="C124" i="50" s="1"/>
  <c r="C125" i="50" s="1"/>
  <c r="C126" i="50" s="1"/>
  <c r="C127" i="50" s="1"/>
  <c r="C128" i="50" s="1"/>
  <c r="C129" i="50" s="1"/>
  <c r="C130" i="50" s="1"/>
  <c r="C131" i="50" s="1"/>
  <c r="C132" i="50" s="1"/>
  <c r="C133" i="50" s="1"/>
  <c r="C134" i="50" s="1"/>
  <c r="C135" i="50" s="1"/>
  <c r="D135" i="50"/>
  <c r="CD135" i="50" s="1"/>
  <c r="CF135" i="50"/>
  <c r="CE135" i="50"/>
  <c r="CI36" i="49"/>
  <c r="CI64" i="49"/>
  <c r="CI103" i="49"/>
  <c r="CI116" i="49"/>
  <c r="CI100" i="49"/>
  <c r="C58" i="49"/>
  <c r="C59" i="49" s="1"/>
  <c r="C60" i="49" s="1"/>
  <c r="C61" i="49" s="1"/>
  <c r="C62" i="49" s="1"/>
  <c r="C63" i="49" s="1"/>
  <c r="C64" i="49" s="1"/>
  <c r="C65" i="49" s="1"/>
  <c r="C66" i="49" s="1"/>
  <c r="C67" i="49" s="1"/>
  <c r="C68" i="49" s="1"/>
  <c r="C69" i="49" s="1"/>
  <c r="C70" i="49" s="1"/>
  <c r="C71" i="49" s="1"/>
  <c r="C72" i="49" s="1"/>
  <c r="C73" i="49" s="1"/>
  <c r="C74" i="49" s="1"/>
  <c r="C75" i="49" s="1"/>
  <c r="C76" i="49" s="1"/>
  <c r="C77" i="49" s="1"/>
  <c r="C78" i="49" s="1"/>
  <c r="C79" i="49" s="1"/>
  <c r="C80" i="49" s="1"/>
  <c r="C81" i="49" s="1"/>
  <c r="C82" i="49" s="1"/>
  <c r="C83" i="49" s="1"/>
  <c r="C84" i="49" s="1"/>
  <c r="C85" i="49" s="1"/>
  <c r="C86" i="49" s="1"/>
  <c r="C87" i="49" s="1"/>
  <c r="C88" i="49" s="1"/>
  <c r="C89" i="49" s="1"/>
  <c r="C90" i="49" s="1"/>
  <c r="C91" i="49" s="1"/>
  <c r="C92" i="49" s="1"/>
  <c r="C93" i="49" s="1"/>
  <c r="C98" i="49" s="1"/>
  <c r="C99" i="49" s="1"/>
  <c r="C100" i="49" s="1"/>
  <c r="C101" i="49" s="1"/>
  <c r="C102" i="49" s="1"/>
  <c r="C103" i="49" s="1"/>
  <c r="D139" i="49"/>
  <c r="CK139" i="49"/>
  <c r="CJ139" i="49"/>
  <c r="CI5" i="49" l="1"/>
  <c r="CI10" i="49"/>
  <c r="CI7" i="49"/>
  <c r="CI23" i="49"/>
  <c r="CI48" i="49"/>
  <c r="CI47" i="49"/>
  <c r="CI12" i="49"/>
  <c r="CI26" i="49"/>
  <c r="CI113" i="49"/>
  <c r="CI61" i="49"/>
  <c r="CI41" i="49"/>
  <c r="CI35" i="49"/>
  <c r="CI88" i="49"/>
  <c r="CI19" i="49"/>
  <c r="CI84" i="49"/>
  <c r="CI68" i="49"/>
  <c r="CI8" i="49"/>
  <c r="CI43" i="49"/>
  <c r="CI59" i="49"/>
  <c r="CI89" i="49"/>
  <c r="CI38" i="49"/>
  <c r="CI54" i="49"/>
  <c r="CI102" i="49"/>
  <c r="CI118" i="49"/>
  <c r="CI129" i="49"/>
  <c r="CI121" i="49"/>
  <c r="CI45" i="49"/>
  <c r="CI6" i="49"/>
  <c r="CI14" i="49"/>
  <c r="CI112" i="49"/>
  <c r="CI31" i="49"/>
  <c r="CI95" i="49"/>
  <c r="CI29" i="49"/>
  <c r="CI92" i="49"/>
  <c r="CI49" i="49"/>
  <c r="CI119" i="49"/>
  <c r="CI65" i="49"/>
  <c r="CI80" i="49"/>
  <c r="CI138" i="49"/>
  <c r="CI101" i="49"/>
  <c r="CI60" i="49"/>
  <c r="CI87" i="49"/>
  <c r="CI40" i="49"/>
  <c r="CI69" i="49"/>
  <c r="CI57" i="49"/>
  <c r="CI76" i="49"/>
  <c r="CI56" i="49"/>
  <c r="CI20" i="49"/>
  <c r="CI16" i="49"/>
  <c r="CI9" i="49"/>
  <c r="CI55" i="49"/>
  <c r="CI71" i="49"/>
  <c r="CI17" i="49"/>
  <c r="CI53" i="49"/>
  <c r="CI75" i="49"/>
  <c r="CI107" i="49"/>
  <c r="CI34" i="49"/>
  <c r="CI66" i="49"/>
  <c r="CI82" i="49"/>
  <c r="CI98" i="49"/>
  <c r="CI114" i="49"/>
  <c r="CI130" i="49"/>
  <c r="CI77" i="49"/>
  <c r="CI52" i="49"/>
  <c r="CI127" i="49"/>
  <c r="CI50" i="49"/>
  <c r="CI37" i="49"/>
  <c r="CI125" i="49"/>
  <c r="CI44" i="49"/>
  <c r="CI18" i="49"/>
  <c r="CI83" i="49"/>
  <c r="CI70" i="49"/>
  <c r="CI86" i="49"/>
  <c r="CI33" i="49"/>
  <c r="CI109" i="49"/>
  <c r="CI97" i="49"/>
  <c r="CI136" i="49"/>
  <c r="CI79" i="49"/>
  <c r="CI27" i="49"/>
  <c r="CI67" i="49"/>
  <c r="CI135" i="49"/>
  <c r="CI111" i="49"/>
  <c r="CI63" i="49"/>
  <c r="CI132" i="49"/>
  <c r="CI11" i="49"/>
  <c r="CI115" i="49"/>
  <c r="CI131" i="49"/>
  <c r="CI134" i="49"/>
  <c r="CI32" i="49"/>
  <c r="CI24" i="49"/>
  <c r="CI96" i="49"/>
  <c r="CI25" i="49"/>
  <c r="CI91" i="49"/>
  <c r="CI123" i="49"/>
  <c r="CI42" i="49"/>
  <c r="CI58" i="49"/>
  <c r="CI74" i="49"/>
  <c r="CI90" i="49"/>
  <c r="CI106" i="49"/>
  <c r="CI122" i="49"/>
  <c r="CI133" i="49"/>
  <c r="CI73" i="49"/>
  <c r="CI13" i="49"/>
  <c r="CI85" i="49"/>
  <c r="CI117" i="49"/>
  <c r="CI108" i="49"/>
  <c r="CI22" i="49"/>
  <c r="CI15" i="49"/>
  <c r="CI72" i="49"/>
  <c r="CI104" i="49"/>
  <c r="CI124" i="49"/>
  <c r="CI39" i="49"/>
  <c r="CI21" i="49"/>
  <c r="CI120" i="49"/>
  <c r="CI28" i="49"/>
  <c r="CI51" i="49"/>
  <c r="CI99" i="49"/>
  <c r="CI128" i="49"/>
  <c r="CI30" i="49"/>
  <c r="CI46" i="49"/>
  <c r="CI62" i="49"/>
  <c r="CI78" i="49"/>
  <c r="CI94" i="49"/>
  <c r="CI110" i="49"/>
  <c r="CI126" i="49"/>
  <c r="CI105" i="49"/>
  <c r="CI81" i="49"/>
  <c r="CI93" i="49"/>
  <c r="CI137" i="49"/>
  <c r="C106" i="49"/>
  <c r="C107" i="49" s="1"/>
  <c r="C108" i="49" s="1"/>
  <c r="C109" i="49" s="1"/>
  <c r="C110" i="49" s="1"/>
  <c r="C111" i="49" s="1"/>
  <c r="C112" i="49" s="1"/>
  <c r="C113" i="49" s="1"/>
  <c r="C114" i="49" s="1"/>
  <c r="C115" i="49" s="1"/>
  <c r="C116" i="49" s="1"/>
  <c r="C117" i="49" s="1"/>
  <c r="C118" i="49" s="1"/>
  <c r="C119" i="49" s="1"/>
  <c r="C120" i="49" s="1"/>
  <c r="C121" i="49" s="1"/>
  <c r="C122" i="49" s="1"/>
  <c r="C123" i="49" s="1"/>
  <c r="C124" i="49" s="1"/>
  <c r="C125" i="49" s="1"/>
  <c r="C126" i="49" s="1"/>
  <c r="C127" i="49" s="1"/>
  <c r="C128" i="49" s="1"/>
  <c r="C129" i="49" s="1"/>
  <c r="C130" i="49" s="1"/>
  <c r="C131" i="49" s="1"/>
  <c r="C132" i="49" s="1"/>
  <c r="C133" i="49" s="1"/>
  <c r="C134" i="49" s="1"/>
  <c r="C135" i="49" s="1"/>
  <c r="C136" i="49" s="1"/>
  <c r="C137" i="49" s="1"/>
  <c r="C138" i="49" s="1"/>
  <c r="C139" i="49" s="1"/>
  <c r="CI139" i="49" l="1"/>
  <c r="D92" i="47" l="1"/>
  <c r="E92" i="47"/>
  <c r="F92" i="47"/>
  <c r="G92" i="47"/>
  <c r="H92" i="47"/>
  <c r="I92" i="47"/>
  <c r="J92" i="47"/>
  <c r="K92" i="47"/>
  <c r="L92" i="47"/>
  <c r="M92" i="47"/>
  <c r="N92" i="47"/>
  <c r="O92" i="47"/>
  <c r="P92" i="47"/>
  <c r="Q92" i="47"/>
  <c r="R92" i="47"/>
  <c r="S92" i="47"/>
  <c r="T92" i="47"/>
  <c r="U92" i="47"/>
  <c r="V92" i="47"/>
  <c r="W92" i="47"/>
  <c r="X92" i="47"/>
  <c r="Y92" i="47"/>
  <c r="Z92" i="47"/>
  <c r="AA92" i="47"/>
  <c r="AB92" i="47"/>
  <c r="AC92" i="47"/>
  <c r="AD92" i="47"/>
  <c r="AE92" i="47"/>
  <c r="AF92" i="47"/>
  <c r="AG92" i="47"/>
  <c r="AH92" i="47"/>
  <c r="AI92" i="47"/>
  <c r="AJ92" i="47"/>
  <c r="AK92" i="47"/>
  <c r="AL92" i="47"/>
  <c r="AM92" i="47"/>
  <c r="AN92" i="47"/>
  <c r="AO92" i="47"/>
  <c r="AP92" i="47"/>
  <c r="AQ92" i="47"/>
  <c r="AR92" i="47"/>
  <c r="AS92" i="47"/>
  <c r="AT92" i="47"/>
  <c r="AU92" i="47"/>
  <c r="AV92" i="47"/>
  <c r="AW92" i="47"/>
  <c r="AX92" i="47"/>
  <c r="AY92" i="47"/>
  <c r="AZ92" i="47"/>
  <c r="BA92" i="47"/>
  <c r="BB92" i="47"/>
  <c r="BC92" i="47"/>
  <c r="BD92" i="47"/>
  <c r="BE92" i="47"/>
  <c r="BF92" i="47"/>
  <c r="BG92" i="47"/>
  <c r="BH92" i="47"/>
  <c r="BI92" i="47"/>
  <c r="BJ92" i="47"/>
  <c r="BK92" i="47"/>
  <c r="BL92" i="47"/>
  <c r="BM92" i="47"/>
  <c r="BN92" i="47"/>
  <c r="BO92" i="47"/>
  <c r="BP92" i="47"/>
  <c r="BQ92" i="47"/>
  <c r="BR92" i="47"/>
  <c r="BS92" i="47"/>
  <c r="BT92" i="47"/>
  <c r="BU92" i="47"/>
  <c r="BV92" i="47"/>
  <c r="BW92" i="47"/>
  <c r="BX92" i="47"/>
  <c r="BY92" i="47"/>
  <c r="BZ92" i="47"/>
  <c r="CA92" i="47"/>
  <c r="CB92" i="47"/>
  <c r="CC92" i="47"/>
  <c r="CD92" i="47"/>
  <c r="CE92" i="47"/>
  <c r="CF92" i="47"/>
  <c r="CG92" i="47"/>
  <c r="CH92" i="47"/>
  <c r="CI92" i="47"/>
  <c r="CJ92" i="47"/>
  <c r="CK92" i="47"/>
  <c r="CL92" i="47"/>
  <c r="CM92" i="47"/>
  <c r="CN92" i="47"/>
  <c r="CO92" i="47"/>
  <c r="CP92" i="47"/>
  <c r="CQ92" i="47"/>
  <c r="CR92" i="47"/>
  <c r="CS92" i="47"/>
  <c r="CT92" i="47"/>
  <c r="CU92" i="47"/>
  <c r="CV92" i="47"/>
  <c r="CW92" i="47"/>
  <c r="CX92" i="47"/>
  <c r="CY92" i="47"/>
  <c r="CZ92" i="47"/>
  <c r="DA92" i="47"/>
  <c r="DB92" i="47"/>
  <c r="DC92" i="47"/>
  <c r="DD92" i="47"/>
  <c r="DE92" i="47"/>
  <c r="DF92" i="47"/>
  <c r="DG92" i="47"/>
  <c r="DH92" i="47"/>
  <c r="DI92" i="47"/>
  <c r="DJ92" i="47"/>
  <c r="DK92" i="47"/>
  <c r="DL92" i="47"/>
  <c r="DM92" i="47"/>
  <c r="DN92" i="47"/>
  <c r="DO92" i="47"/>
  <c r="DP92" i="47"/>
  <c r="DQ92" i="47"/>
  <c r="DR92" i="47"/>
  <c r="DS92" i="47"/>
  <c r="DT92" i="47"/>
  <c r="DU92" i="47"/>
  <c r="DV92" i="47"/>
  <c r="DW92" i="47"/>
  <c r="DX92" i="47"/>
  <c r="DY92" i="47"/>
  <c r="DZ92" i="47"/>
  <c r="EA92" i="47"/>
  <c r="EB92" i="47"/>
  <c r="EC92" i="47"/>
  <c r="ED92" i="47"/>
  <c r="EE92" i="47"/>
  <c r="EF92" i="47"/>
  <c r="EG92" i="47"/>
  <c r="E84" i="47"/>
  <c r="F84" i="47"/>
  <c r="G84" i="47"/>
  <c r="H84" i="47"/>
  <c r="I84" i="47"/>
  <c r="J84" i="47"/>
  <c r="K84" i="47"/>
  <c r="L84" i="47"/>
  <c r="M84" i="47"/>
  <c r="N84" i="47"/>
  <c r="O84" i="47"/>
  <c r="P84" i="47"/>
  <c r="Q84" i="47"/>
  <c r="R84" i="47"/>
  <c r="S84" i="47"/>
  <c r="T84" i="47"/>
  <c r="U84" i="47"/>
  <c r="V84" i="47"/>
  <c r="W84" i="47"/>
  <c r="X84" i="47"/>
  <c r="Y84" i="47"/>
  <c r="Z84" i="47"/>
  <c r="AA84" i="47"/>
  <c r="AB84" i="47"/>
  <c r="AC84" i="47"/>
  <c r="AD84" i="47"/>
  <c r="AE84" i="47"/>
  <c r="AF84" i="47"/>
  <c r="AG84" i="47"/>
  <c r="AH84" i="47"/>
  <c r="AI84" i="47"/>
  <c r="AJ84" i="47"/>
  <c r="AK84" i="47"/>
  <c r="AL84" i="47"/>
  <c r="AM84" i="47"/>
  <c r="AN84" i="47"/>
  <c r="AO84" i="47"/>
  <c r="AP84" i="47"/>
  <c r="AQ84" i="47"/>
  <c r="AR84" i="47"/>
  <c r="AS84" i="47"/>
  <c r="AT84" i="47"/>
  <c r="AU84" i="47"/>
  <c r="AV84" i="47"/>
  <c r="AW84" i="47"/>
  <c r="AX84" i="47"/>
  <c r="AY84" i="47"/>
  <c r="AZ84" i="47"/>
  <c r="BA84" i="47"/>
  <c r="BB84" i="47"/>
  <c r="BC84" i="47"/>
  <c r="BD84" i="47"/>
  <c r="BE84" i="47"/>
  <c r="BF84" i="47"/>
  <c r="BG84" i="47"/>
  <c r="BH84" i="47"/>
  <c r="BI84" i="47"/>
  <c r="BJ84" i="47"/>
  <c r="BK84" i="47"/>
  <c r="BL84" i="47"/>
  <c r="BM84" i="47"/>
  <c r="BN84" i="47"/>
  <c r="BO84" i="47"/>
  <c r="BP84" i="47"/>
  <c r="BQ84" i="47"/>
  <c r="BR84" i="47"/>
  <c r="BS84" i="47"/>
  <c r="BT84" i="47"/>
  <c r="BU84" i="47"/>
  <c r="BV84" i="47"/>
  <c r="BW84" i="47"/>
  <c r="BX84" i="47"/>
  <c r="BY84" i="47"/>
  <c r="BZ84" i="47"/>
  <c r="CA84" i="47"/>
  <c r="CB84" i="47"/>
  <c r="CC84" i="47"/>
  <c r="CD84" i="47"/>
  <c r="CE84" i="47"/>
  <c r="CF84" i="47"/>
  <c r="CG84" i="47"/>
  <c r="CH84" i="47"/>
  <c r="CI84" i="47"/>
  <c r="CJ84" i="47"/>
  <c r="CK84" i="47"/>
  <c r="CL84" i="47"/>
  <c r="CM84" i="47"/>
  <c r="CN84" i="47"/>
  <c r="CO84" i="47"/>
  <c r="CP84" i="47"/>
  <c r="CQ84" i="47"/>
  <c r="CR84" i="47"/>
  <c r="CS84" i="47"/>
  <c r="CT84" i="47"/>
  <c r="CU84" i="47"/>
  <c r="CV84" i="47"/>
  <c r="CW84" i="47"/>
  <c r="CX84" i="47"/>
  <c r="CY84" i="47"/>
  <c r="CZ84" i="47"/>
  <c r="DA84" i="47"/>
  <c r="DB84" i="47"/>
  <c r="DC84" i="47"/>
  <c r="DD84" i="47"/>
  <c r="DE84" i="47"/>
  <c r="DF84" i="47"/>
  <c r="DG84" i="47"/>
  <c r="DH84" i="47"/>
  <c r="DI84" i="47"/>
  <c r="DJ84" i="47"/>
  <c r="DK84" i="47"/>
  <c r="DL84" i="47"/>
  <c r="DM84" i="47"/>
  <c r="DN84" i="47"/>
  <c r="DO84" i="47"/>
  <c r="DP84" i="47"/>
  <c r="DQ84" i="47"/>
  <c r="DR84" i="47"/>
  <c r="DS84" i="47"/>
  <c r="DT84" i="47"/>
  <c r="DU84" i="47"/>
  <c r="DV84" i="47"/>
  <c r="DW84" i="47"/>
  <c r="DX84" i="47"/>
  <c r="DY84" i="47"/>
  <c r="DZ84" i="47"/>
  <c r="EA84" i="47"/>
  <c r="EB84" i="47"/>
  <c r="EC84" i="47"/>
  <c r="ED84" i="47"/>
  <c r="EE84" i="47"/>
  <c r="EF84" i="47"/>
  <c r="EG84" i="47"/>
  <c r="D84" i="47"/>
  <c r="EN6" i="47"/>
  <c r="EN7" i="47"/>
  <c r="EN8" i="47"/>
  <c r="EN9" i="47"/>
  <c r="EN10" i="47"/>
  <c r="EN11" i="47"/>
  <c r="EN12" i="47"/>
  <c r="EN13" i="47"/>
  <c r="EN14" i="47"/>
  <c r="EN15" i="47"/>
  <c r="EN16" i="47"/>
  <c r="EN17" i="47"/>
  <c r="EN18" i="47"/>
  <c r="EN19" i="47"/>
  <c r="EN20" i="47"/>
  <c r="EN21" i="47"/>
  <c r="EN22" i="47"/>
  <c r="EN23" i="47"/>
  <c r="EN24" i="47"/>
  <c r="EN25" i="47"/>
  <c r="EN26" i="47"/>
  <c r="EN27" i="47"/>
  <c r="EN28" i="47"/>
  <c r="EN29" i="47"/>
  <c r="EN30" i="47"/>
  <c r="EN31" i="47"/>
  <c r="EN32" i="47"/>
  <c r="EN33" i="47"/>
  <c r="EN34" i="47"/>
  <c r="EN35" i="47"/>
  <c r="EN36" i="47"/>
  <c r="EN37" i="47"/>
  <c r="EN38" i="47"/>
  <c r="EN39" i="47"/>
  <c r="EN40" i="47"/>
  <c r="EN41" i="47"/>
  <c r="EN42" i="47"/>
  <c r="EN43" i="47"/>
  <c r="EN44" i="47"/>
  <c r="EN45" i="47"/>
  <c r="EN46" i="47"/>
  <c r="EN47" i="47"/>
  <c r="EN48" i="47"/>
  <c r="EN49" i="47"/>
  <c r="EN50" i="47"/>
  <c r="EN51" i="47"/>
  <c r="EN52" i="47"/>
  <c r="EN53" i="47"/>
  <c r="EN54" i="47"/>
  <c r="EN55" i="47"/>
  <c r="EN56" i="47"/>
  <c r="EN57" i="47"/>
  <c r="EN58" i="47"/>
  <c r="EN59" i="47"/>
  <c r="EN60" i="47"/>
  <c r="EN61" i="47"/>
  <c r="EN62" i="47"/>
  <c r="EN63" i="47"/>
  <c r="EN64" i="47"/>
  <c r="EN65" i="47"/>
  <c r="EN66" i="47"/>
  <c r="EN67" i="47"/>
  <c r="EN68" i="47"/>
  <c r="EN69" i="47"/>
  <c r="EN70" i="47"/>
  <c r="EN71" i="47"/>
  <c r="EN72" i="47"/>
  <c r="EN73" i="47"/>
  <c r="EN74" i="47"/>
  <c r="EN75" i="47"/>
  <c r="EN76" i="47"/>
  <c r="EN77" i="47"/>
  <c r="EN5" i="47"/>
  <c r="EH6" i="47"/>
  <c r="EH7" i="47"/>
  <c r="EH8" i="47"/>
  <c r="EH9" i="47"/>
  <c r="EH10" i="47"/>
  <c r="EH11" i="47"/>
  <c r="EH12" i="47"/>
  <c r="EH13" i="47"/>
  <c r="EH14" i="47"/>
  <c r="EH15" i="47"/>
  <c r="EH16" i="47"/>
  <c r="EH17" i="47"/>
  <c r="EH18" i="47"/>
  <c r="EH19" i="47"/>
  <c r="EH20" i="47"/>
  <c r="EH21" i="47"/>
  <c r="EH22" i="47"/>
  <c r="EH23" i="47"/>
  <c r="EH24" i="47"/>
  <c r="EH25" i="47"/>
  <c r="EJ25" i="47" s="1"/>
  <c r="EH26" i="47"/>
  <c r="EH27" i="47"/>
  <c r="EH28" i="47"/>
  <c r="EH29" i="47"/>
  <c r="EJ29" i="47" s="1"/>
  <c r="EH30" i="47"/>
  <c r="EH31" i="47"/>
  <c r="EH32" i="47"/>
  <c r="EH33" i="47"/>
  <c r="EJ33" i="47" s="1"/>
  <c r="EH34" i="47"/>
  <c r="EH35" i="47"/>
  <c r="EH36" i="47"/>
  <c r="EH37" i="47"/>
  <c r="EJ37" i="47" s="1"/>
  <c r="EH38" i="47"/>
  <c r="EH39" i="47"/>
  <c r="EH40" i="47"/>
  <c r="EH41" i="47"/>
  <c r="EJ41" i="47" s="1"/>
  <c r="EH42" i="47"/>
  <c r="EH43" i="47"/>
  <c r="EH44" i="47"/>
  <c r="EH45" i="47"/>
  <c r="EJ45" i="47" s="1"/>
  <c r="EH46" i="47"/>
  <c r="EH47" i="47"/>
  <c r="EH48" i="47"/>
  <c r="EH49" i="47"/>
  <c r="EJ49" i="47" s="1"/>
  <c r="EH50" i="47"/>
  <c r="EH51" i="47"/>
  <c r="EH52" i="47"/>
  <c r="EH53" i="47"/>
  <c r="EJ53" i="47" s="1"/>
  <c r="EH54" i="47"/>
  <c r="EH55" i="47"/>
  <c r="EH56" i="47"/>
  <c r="EH57" i="47"/>
  <c r="EJ57" i="47" s="1"/>
  <c r="EH58" i="47"/>
  <c r="EH59" i="47"/>
  <c r="EJ59" i="47" s="1"/>
  <c r="EH60" i="47"/>
  <c r="EH61" i="47"/>
  <c r="EJ61" i="47" s="1"/>
  <c r="EH62" i="47"/>
  <c r="EH63" i="47"/>
  <c r="EJ63" i="47" s="1"/>
  <c r="EH64" i="47"/>
  <c r="EH65" i="47"/>
  <c r="EJ65" i="47" s="1"/>
  <c r="EH66" i="47"/>
  <c r="EH67" i="47"/>
  <c r="EJ67" i="47" s="1"/>
  <c r="EH68" i="47"/>
  <c r="EH69" i="47"/>
  <c r="EJ69" i="47" s="1"/>
  <c r="EH70" i="47"/>
  <c r="EH71" i="47"/>
  <c r="EJ71" i="47" s="1"/>
  <c r="EH72" i="47"/>
  <c r="EH73" i="47"/>
  <c r="EJ73" i="47" s="1"/>
  <c r="EH74" i="47"/>
  <c r="EH75" i="47"/>
  <c r="EJ75" i="47" s="1"/>
  <c r="EH76" i="47"/>
  <c r="EH77" i="47"/>
  <c r="EJ77" i="47" s="1"/>
  <c r="EH5" i="47"/>
  <c r="E78" i="47"/>
  <c r="F78" i="47"/>
  <c r="G78" i="47"/>
  <c r="H78" i="47"/>
  <c r="H80" i="47" s="1"/>
  <c r="I78" i="47"/>
  <c r="J78" i="47"/>
  <c r="K78" i="47"/>
  <c r="L78" i="47"/>
  <c r="L80" i="47" s="1"/>
  <c r="M78" i="47"/>
  <c r="N78" i="47"/>
  <c r="O78" i="47"/>
  <c r="P78" i="47"/>
  <c r="P80" i="47" s="1"/>
  <c r="Q78" i="47"/>
  <c r="R78" i="47"/>
  <c r="S78" i="47"/>
  <c r="T78" i="47"/>
  <c r="T80" i="47" s="1"/>
  <c r="U78" i="47"/>
  <c r="V78" i="47"/>
  <c r="W78" i="47"/>
  <c r="X78" i="47"/>
  <c r="X80" i="47" s="1"/>
  <c r="Y78" i="47"/>
  <c r="Z78" i="47"/>
  <c r="AA78" i="47"/>
  <c r="AB78" i="47"/>
  <c r="AB80" i="47" s="1"/>
  <c r="AC78" i="47"/>
  <c r="AD78" i="47"/>
  <c r="AE78" i="47"/>
  <c r="AF78" i="47"/>
  <c r="AF80" i="47" s="1"/>
  <c r="AG78" i="47"/>
  <c r="AH78" i="47"/>
  <c r="AI78" i="47"/>
  <c r="AJ78" i="47"/>
  <c r="AJ80" i="47" s="1"/>
  <c r="AK78" i="47"/>
  <c r="AL78" i="47"/>
  <c r="AM78" i="47"/>
  <c r="AN78" i="47"/>
  <c r="AN80" i="47" s="1"/>
  <c r="AO78" i="47"/>
  <c r="AP78" i="47"/>
  <c r="AQ78" i="47"/>
  <c r="AR78" i="47"/>
  <c r="AR80" i="47" s="1"/>
  <c r="AS78" i="47"/>
  <c r="AT78" i="47"/>
  <c r="AU78" i="47"/>
  <c r="AV78" i="47"/>
  <c r="AV80" i="47" s="1"/>
  <c r="AW78" i="47"/>
  <c r="AX78" i="47"/>
  <c r="AY78" i="47"/>
  <c r="AZ78" i="47"/>
  <c r="AZ80" i="47" s="1"/>
  <c r="BA78" i="47"/>
  <c r="BB78" i="47"/>
  <c r="BC78" i="47"/>
  <c r="BD78" i="47"/>
  <c r="BE78" i="47"/>
  <c r="BF78" i="47"/>
  <c r="BG78" i="47"/>
  <c r="BH78" i="47"/>
  <c r="BH80" i="47" s="1"/>
  <c r="BI78" i="47"/>
  <c r="BJ78" i="47"/>
  <c r="BK78" i="47"/>
  <c r="BL78" i="47"/>
  <c r="BL80" i="47" s="1"/>
  <c r="BM78" i="47"/>
  <c r="BN78" i="47"/>
  <c r="BO78" i="47"/>
  <c r="BP78" i="47"/>
  <c r="BP80" i="47" s="1"/>
  <c r="BQ78" i="47"/>
  <c r="BR78" i="47"/>
  <c r="BS78" i="47"/>
  <c r="BT78" i="47"/>
  <c r="BT80" i="47" s="1"/>
  <c r="BU78" i="47"/>
  <c r="BV78" i="47"/>
  <c r="BW78" i="47"/>
  <c r="BX78" i="47"/>
  <c r="BX80" i="47" s="1"/>
  <c r="BY78" i="47"/>
  <c r="BZ78" i="47"/>
  <c r="CA78" i="47"/>
  <c r="CB78" i="47"/>
  <c r="CB80" i="47" s="1"/>
  <c r="CC78" i="47"/>
  <c r="CD78" i="47"/>
  <c r="CE78" i="47"/>
  <c r="CF78" i="47"/>
  <c r="CF80" i="47" s="1"/>
  <c r="CG78" i="47"/>
  <c r="CH78" i="47"/>
  <c r="CI78" i="47"/>
  <c r="CJ78" i="47"/>
  <c r="CJ80" i="47" s="1"/>
  <c r="CK78" i="47"/>
  <c r="CL78" i="47"/>
  <c r="CM78" i="47"/>
  <c r="CN78" i="47"/>
  <c r="CN80" i="47" s="1"/>
  <c r="CO78" i="47"/>
  <c r="CP78" i="47"/>
  <c r="CQ78" i="47"/>
  <c r="CR78" i="47"/>
  <c r="CS78" i="47"/>
  <c r="CT78" i="47"/>
  <c r="CU78" i="47"/>
  <c r="CV78" i="47"/>
  <c r="CV80" i="47" s="1"/>
  <c r="CW78" i="47"/>
  <c r="CX78" i="47"/>
  <c r="CY78" i="47"/>
  <c r="CZ78" i="47"/>
  <c r="DA78" i="47"/>
  <c r="DB78" i="47"/>
  <c r="DC78" i="47"/>
  <c r="DC80" i="47" s="1"/>
  <c r="DD78" i="47"/>
  <c r="DE78" i="47"/>
  <c r="DF78" i="47"/>
  <c r="DG78" i="47"/>
  <c r="DG80" i="47" s="1"/>
  <c r="DH78" i="47"/>
  <c r="DI78" i="47"/>
  <c r="DJ78" i="47"/>
  <c r="DK78" i="47"/>
  <c r="DK80" i="47" s="1"/>
  <c r="DL78" i="47"/>
  <c r="DM78" i="47"/>
  <c r="DN78" i="47"/>
  <c r="DO78" i="47"/>
  <c r="DO80" i="47" s="1"/>
  <c r="DP78" i="47"/>
  <c r="DQ78" i="47"/>
  <c r="DR78" i="47"/>
  <c r="DS78" i="47"/>
  <c r="DS80" i="47" s="1"/>
  <c r="DT78" i="47"/>
  <c r="DU78" i="47"/>
  <c r="DV78" i="47"/>
  <c r="DW78" i="47"/>
  <c r="DW80" i="47" s="1"/>
  <c r="DX78" i="47"/>
  <c r="DY78" i="47"/>
  <c r="DZ78" i="47"/>
  <c r="EA78" i="47"/>
  <c r="EA80" i="47" s="1"/>
  <c r="EB78" i="47"/>
  <c r="EC78" i="47"/>
  <c r="ED78" i="47"/>
  <c r="EE78" i="47"/>
  <c r="EE80" i="47" s="1"/>
  <c r="EF78" i="47"/>
  <c r="EF80" i="47" s="1"/>
  <c r="EG78" i="47"/>
  <c r="D78" i="47"/>
  <c r="EG80" i="47"/>
  <c r="ED80" i="47"/>
  <c r="EC80" i="47"/>
  <c r="EB80" i="47"/>
  <c r="DZ80" i="47"/>
  <c r="DY80" i="47"/>
  <c r="DX80" i="47"/>
  <c r="DV80" i="47"/>
  <c r="DU80" i="47"/>
  <c r="DT80" i="47"/>
  <c r="DR80" i="47"/>
  <c r="DQ80" i="47"/>
  <c r="DP80" i="47"/>
  <c r="DN80" i="47"/>
  <c r="DM80" i="47"/>
  <c r="DL80" i="47"/>
  <c r="DJ80" i="47"/>
  <c r="DI80" i="47"/>
  <c r="DH80" i="47"/>
  <c r="DF80" i="47"/>
  <c r="DE80" i="47"/>
  <c r="DD80" i="47"/>
  <c r="DB80" i="47"/>
  <c r="DA80" i="47"/>
  <c r="CX80" i="47"/>
  <c r="CW80" i="47"/>
  <c r="CU80" i="47"/>
  <c r="CT80" i="47"/>
  <c r="CS80" i="47"/>
  <c r="CM80" i="47"/>
  <c r="CL80" i="47"/>
  <c r="CK80" i="47"/>
  <c r="CI80" i="47"/>
  <c r="CH80" i="47"/>
  <c r="CG80" i="47"/>
  <c r="CE80" i="47"/>
  <c r="CD80" i="47"/>
  <c r="CC80" i="47"/>
  <c r="CA80" i="47"/>
  <c r="BZ80" i="47"/>
  <c r="BY80" i="47"/>
  <c r="BW80" i="47"/>
  <c r="BV80" i="47"/>
  <c r="BU80" i="47"/>
  <c r="BS80" i="47"/>
  <c r="BR80" i="47"/>
  <c r="BQ80" i="47"/>
  <c r="BO80" i="47"/>
  <c r="BN80" i="47"/>
  <c r="BM80" i="47"/>
  <c r="BK80" i="47"/>
  <c r="BJ80" i="47"/>
  <c r="BI80" i="47"/>
  <c r="BG80" i="47"/>
  <c r="BF80" i="47"/>
  <c r="BE80" i="47"/>
  <c r="AY80" i="47"/>
  <c r="AX80" i="47"/>
  <c r="AW80" i="47"/>
  <c r="AU80" i="47"/>
  <c r="AT80" i="47"/>
  <c r="AS80" i="47"/>
  <c r="AQ80" i="47"/>
  <c r="AP80" i="47"/>
  <c r="AO80" i="47"/>
  <c r="AM80" i="47"/>
  <c r="AL80" i="47"/>
  <c r="AK80" i="47"/>
  <c r="AI80" i="47"/>
  <c r="AH80" i="47"/>
  <c r="AG80" i="47"/>
  <c r="AE80" i="47"/>
  <c r="AD80" i="47"/>
  <c r="AC80" i="47"/>
  <c r="AA80" i="47"/>
  <c r="Z80" i="47"/>
  <c r="Y80" i="47"/>
  <c r="W80" i="47"/>
  <c r="V80" i="47"/>
  <c r="U80" i="47"/>
  <c r="S80" i="47"/>
  <c r="R80" i="47"/>
  <c r="Q80" i="47"/>
  <c r="O80" i="47"/>
  <c r="N80" i="47"/>
  <c r="M80" i="47"/>
  <c r="K80" i="47"/>
  <c r="J80" i="47"/>
  <c r="I80" i="47"/>
  <c r="G80" i="47"/>
  <c r="F80" i="47"/>
  <c r="E80" i="47"/>
  <c r="D80" i="47"/>
  <c r="EJ76" i="47"/>
  <c r="EJ74" i="47"/>
  <c r="EJ72" i="47"/>
  <c r="EJ70" i="47"/>
  <c r="EJ68" i="47"/>
  <c r="EJ66" i="47"/>
  <c r="EJ64" i="47"/>
  <c r="EJ62" i="47"/>
  <c r="EJ60" i="47"/>
  <c r="EJ58" i="47"/>
  <c r="EJ56" i="47"/>
  <c r="EJ55" i="47"/>
  <c r="EJ54" i="47"/>
  <c r="EJ52" i="47"/>
  <c r="EJ51" i="47"/>
  <c r="EJ50" i="47"/>
  <c r="EJ48" i="47"/>
  <c r="EJ47" i="47"/>
  <c r="EJ46" i="47"/>
  <c r="EJ44" i="47"/>
  <c r="EJ43" i="47"/>
  <c r="EJ42" i="47"/>
  <c r="EJ40" i="47"/>
  <c r="EJ39" i="47"/>
  <c r="EJ38" i="47"/>
  <c r="EJ36" i="47"/>
  <c r="EJ35" i="47"/>
  <c r="EJ34" i="47"/>
  <c r="EJ32" i="47"/>
  <c r="EJ31" i="47"/>
  <c r="EJ30" i="47"/>
  <c r="EJ28" i="47"/>
  <c r="EJ27" i="47"/>
  <c r="EJ26" i="47"/>
  <c r="EJ24" i="47"/>
  <c r="EJ22" i="47"/>
  <c r="EJ21" i="47"/>
  <c r="EJ20" i="47"/>
  <c r="EJ19" i="47"/>
  <c r="EJ18" i="47"/>
  <c r="EJ17" i="47"/>
  <c r="EJ16" i="47"/>
  <c r="EJ15" i="47"/>
  <c r="EJ14" i="47"/>
  <c r="EJ13" i="47"/>
  <c r="EJ12" i="47"/>
  <c r="EJ11" i="47"/>
  <c r="EJ10" i="47"/>
  <c r="EJ9" i="47"/>
  <c r="EJ8" i="47"/>
  <c r="EJ7" i="47"/>
  <c r="EJ6" i="47"/>
  <c r="EJ5" i="47"/>
  <c r="EJ78" i="47" l="1"/>
  <c r="EH80" i="47"/>
  <c r="EJ80" i="47" s="1"/>
  <c r="EJ23" i="47"/>
  <c r="BB13" i="43" l="1"/>
  <c r="BB14" i="43"/>
  <c r="BB15" i="43"/>
  <c r="BB16" i="43"/>
  <c r="BB17" i="43"/>
  <c r="BB18" i="43"/>
  <c r="BB19" i="43"/>
  <c r="BB20" i="43"/>
  <c r="BB21" i="43"/>
  <c r="BB22" i="43"/>
  <c r="BB23" i="43"/>
  <c r="BB24" i="43"/>
  <c r="BB25" i="43"/>
  <c r="BB26" i="43"/>
  <c r="BB27" i="43"/>
  <c r="BB28" i="43"/>
  <c r="BB29" i="43"/>
  <c r="BB30" i="43"/>
  <c r="BB31" i="43"/>
  <c r="BB32" i="43"/>
  <c r="BB33" i="43"/>
  <c r="BB34" i="43"/>
  <c r="BB35" i="43"/>
  <c r="BB36" i="43"/>
  <c r="BB37" i="43"/>
  <c r="BB38" i="43"/>
  <c r="BB39" i="43"/>
  <c r="BB40" i="43"/>
  <c r="BB41" i="43"/>
  <c r="BB42" i="43"/>
  <c r="BB43" i="43"/>
  <c r="BB44" i="43"/>
  <c r="BB45" i="43"/>
  <c r="BB46" i="43"/>
  <c r="BB47" i="43"/>
  <c r="BB48" i="43"/>
  <c r="BB49" i="43"/>
  <c r="BB50" i="43"/>
  <c r="BB51" i="43"/>
  <c r="BB52" i="43"/>
  <c r="BB53" i="43"/>
  <c r="BB54" i="43"/>
  <c r="BB55" i="43"/>
  <c r="BB56" i="43"/>
  <c r="BB57" i="43"/>
  <c r="BB58" i="43"/>
  <c r="BB59" i="43"/>
  <c r="BB60" i="43"/>
  <c r="BB61" i="43"/>
  <c r="BB62" i="43"/>
  <c r="BB63" i="43"/>
  <c r="BB64" i="43"/>
  <c r="BB65" i="43"/>
  <c r="BB66" i="43"/>
  <c r="BB67" i="43"/>
  <c r="BB68" i="43"/>
  <c r="BB69" i="43"/>
  <c r="BB70" i="43"/>
  <c r="BB71" i="43"/>
  <c r="BB72" i="43"/>
  <c r="BB73" i="43"/>
  <c r="BB74" i="43"/>
  <c r="BB75" i="43"/>
  <c r="BB76" i="43"/>
  <c r="BB77" i="43"/>
  <c r="BB78" i="43"/>
  <c r="BD87" i="43"/>
  <c r="BD7" i="43" s="1"/>
  <c r="BC87" i="43"/>
  <c r="BC5" i="43" s="1"/>
  <c r="BB87" i="43"/>
  <c r="BB7" i="43" s="1"/>
  <c r="BA87" i="43"/>
  <c r="BA6" i="43" s="1"/>
  <c r="CZ87" i="43"/>
  <c r="CZ15" i="43" s="1"/>
  <c r="CY87" i="43"/>
  <c r="CY5" i="43" s="1"/>
  <c r="CP87" i="43"/>
  <c r="CP18" i="43" s="1"/>
  <c r="CQ87" i="43"/>
  <c r="CR87" i="43"/>
  <c r="CR6" i="43" s="1"/>
  <c r="CO87" i="43"/>
  <c r="EH80" i="41"/>
  <c r="EG80" i="41"/>
  <c r="EF80" i="41"/>
  <c r="EE80" i="41"/>
  <c r="ED80" i="41"/>
  <c r="EC80" i="41"/>
  <c r="EB80" i="41"/>
  <c r="EA80" i="41"/>
  <c r="DZ80" i="41"/>
  <c r="DY80" i="41"/>
  <c r="DX80" i="41"/>
  <c r="DW80" i="41"/>
  <c r="DV80" i="41"/>
  <c r="DU80" i="41"/>
  <c r="DT80" i="41"/>
  <c r="DS80" i="41"/>
  <c r="DR80" i="41"/>
  <c r="DQ80" i="41"/>
  <c r="DP80" i="41"/>
  <c r="DO80" i="41"/>
  <c r="DN80" i="41"/>
  <c r="DM80" i="41"/>
  <c r="DL80" i="41"/>
  <c r="DK80" i="41"/>
  <c r="DJ80" i="41"/>
  <c r="DI80" i="41"/>
  <c r="DH80" i="41"/>
  <c r="DG80" i="41"/>
  <c r="DF80" i="41"/>
  <c r="DE80" i="41"/>
  <c r="DD80" i="41"/>
  <c r="DC80" i="41"/>
  <c r="DB80" i="41"/>
  <c r="DA80" i="41"/>
  <c r="CX80" i="41"/>
  <c r="CW80" i="41"/>
  <c r="CV80" i="41"/>
  <c r="CU80" i="41"/>
  <c r="CT80" i="41"/>
  <c r="CS80" i="41"/>
  <c r="CN80" i="41"/>
  <c r="CM80" i="41"/>
  <c r="CL80" i="41"/>
  <c r="CK80" i="41"/>
  <c r="CJ80" i="41"/>
  <c r="CI80" i="41"/>
  <c r="CH80" i="41"/>
  <c r="CG80" i="41"/>
  <c r="CF80" i="41"/>
  <c r="CE80" i="41"/>
  <c r="CD80" i="41"/>
  <c r="CC80" i="41"/>
  <c r="CB80" i="41"/>
  <c r="CA80" i="41"/>
  <c r="BZ80" i="41"/>
  <c r="BY80" i="41"/>
  <c r="BX80" i="41"/>
  <c r="BW80" i="41"/>
  <c r="BV80" i="41"/>
  <c r="BU80" i="41"/>
  <c r="BT80" i="41"/>
  <c r="BS80" i="41"/>
  <c r="BR80" i="41"/>
  <c r="BQ80" i="41"/>
  <c r="BP80" i="41"/>
  <c r="BO80" i="41"/>
  <c r="BN80" i="41"/>
  <c r="BM80" i="41"/>
  <c r="BL80" i="41"/>
  <c r="BK80" i="41"/>
  <c r="BJ80" i="41"/>
  <c r="BI80" i="41"/>
  <c r="BH80" i="41"/>
  <c r="BG80" i="41"/>
  <c r="BF80" i="41"/>
  <c r="BE80" i="41"/>
  <c r="AZ80" i="41"/>
  <c r="AY80" i="41"/>
  <c r="AX80" i="41"/>
  <c r="AW80" i="41"/>
  <c r="AV80" i="41"/>
  <c r="AU80" i="41"/>
  <c r="AT80" i="41"/>
  <c r="AS80" i="41"/>
  <c r="AR80" i="41"/>
  <c r="AQ80" i="41"/>
  <c r="AP80" i="41"/>
  <c r="AO80" i="41"/>
  <c r="AN80" i="41"/>
  <c r="AM80" i="41"/>
  <c r="AL80" i="41"/>
  <c r="AK80" i="41"/>
  <c r="AJ80" i="41"/>
  <c r="AI80" i="41"/>
  <c r="AH80" i="41"/>
  <c r="AG80" i="41"/>
  <c r="AF80" i="41"/>
  <c r="AE80" i="41"/>
  <c r="AD80" i="41"/>
  <c r="AC80" i="41"/>
  <c r="AB80" i="41"/>
  <c r="AA80" i="41"/>
  <c r="Z80" i="41"/>
  <c r="Y80" i="41"/>
  <c r="X80" i="41"/>
  <c r="W80" i="41"/>
  <c r="V80" i="41"/>
  <c r="U80" i="41"/>
  <c r="T80" i="41"/>
  <c r="S80" i="41"/>
  <c r="R80" i="41"/>
  <c r="Q80" i="41"/>
  <c r="P80" i="41"/>
  <c r="O80" i="41"/>
  <c r="N80" i="41"/>
  <c r="M80" i="41"/>
  <c r="L80" i="41"/>
  <c r="K80" i="41"/>
  <c r="J80" i="41"/>
  <c r="I80" i="41"/>
  <c r="H80" i="41"/>
  <c r="G80" i="41"/>
  <c r="F80" i="41"/>
  <c r="E80" i="41"/>
  <c r="D80" i="41"/>
  <c r="EJ78" i="41"/>
  <c r="EJ77" i="41"/>
  <c r="EJ76" i="41"/>
  <c r="EJ75" i="41"/>
  <c r="EJ74" i="41"/>
  <c r="EJ73" i="41"/>
  <c r="EJ72" i="41"/>
  <c r="EJ71" i="41"/>
  <c r="EJ70" i="41"/>
  <c r="EJ69" i="41"/>
  <c r="EJ68" i="41"/>
  <c r="EJ67" i="41"/>
  <c r="EJ66" i="41"/>
  <c r="EJ65" i="41"/>
  <c r="EJ64" i="41"/>
  <c r="EJ63" i="41"/>
  <c r="EJ62" i="41"/>
  <c r="EJ61" i="41"/>
  <c r="EJ60" i="41"/>
  <c r="EJ59" i="41"/>
  <c r="EJ58" i="41"/>
  <c r="EJ57" i="41"/>
  <c r="EJ56" i="41"/>
  <c r="EJ55" i="41"/>
  <c r="EJ54" i="41"/>
  <c r="EJ53" i="41"/>
  <c r="EJ52" i="41"/>
  <c r="EJ51" i="41"/>
  <c r="EJ50" i="41"/>
  <c r="EJ49" i="41"/>
  <c r="EJ48" i="41"/>
  <c r="EJ43" i="41"/>
  <c r="EJ42" i="41"/>
  <c r="EJ41" i="41"/>
  <c r="EJ40" i="41"/>
  <c r="EJ39" i="41"/>
  <c r="EJ38" i="41"/>
  <c r="EJ37" i="41"/>
  <c r="EJ36" i="41"/>
  <c r="EJ35" i="41"/>
  <c r="EJ34" i="41"/>
  <c r="EJ33" i="41"/>
  <c r="EJ32" i="41"/>
  <c r="EJ31" i="41"/>
  <c r="EJ30" i="41"/>
  <c r="EJ29" i="41"/>
  <c r="EJ28" i="41"/>
  <c r="EJ27" i="41"/>
  <c r="EJ26" i="41"/>
  <c r="EJ22" i="41"/>
  <c r="EJ21" i="41"/>
  <c r="EJ20" i="41"/>
  <c r="EJ19" i="41"/>
  <c r="EJ18" i="41"/>
  <c r="EJ17" i="41"/>
  <c r="EJ16" i="41"/>
  <c r="EJ15" i="41"/>
  <c r="EJ14" i="41"/>
  <c r="EJ13" i="41"/>
  <c r="EJ12" i="41"/>
  <c r="EJ11" i="41"/>
  <c r="EJ10" i="41"/>
  <c r="EJ9" i="41"/>
  <c r="EJ8" i="41"/>
  <c r="EJ7" i="41"/>
  <c r="EJ6" i="41"/>
  <c r="EJ5" i="41"/>
  <c r="CQ6" i="43" l="1"/>
  <c r="CQ7" i="43"/>
  <c r="CQ8" i="43"/>
  <c r="CQ9" i="43"/>
  <c r="CQ10" i="43"/>
  <c r="CQ11" i="43"/>
  <c r="CQ12" i="43"/>
  <c r="CQ13" i="43"/>
  <c r="CQ14" i="43"/>
  <c r="CQ15" i="43"/>
  <c r="CQ16" i="43"/>
  <c r="BA5" i="43"/>
  <c r="BB5" i="43"/>
  <c r="BA77" i="43"/>
  <c r="BA75" i="43"/>
  <c r="BA73" i="43"/>
  <c r="BA71" i="43"/>
  <c r="BA69" i="43"/>
  <c r="BA67" i="43"/>
  <c r="BA65" i="43"/>
  <c r="BA63" i="43"/>
  <c r="BA61" i="43"/>
  <c r="BA59" i="43"/>
  <c r="BA57" i="43"/>
  <c r="BA55" i="43"/>
  <c r="BA53" i="43"/>
  <c r="BA51" i="43"/>
  <c r="BA49" i="43"/>
  <c r="BA47" i="43"/>
  <c r="BA45" i="43"/>
  <c r="BA43" i="43"/>
  <c r="BA41" i="43"/>
  <c r="BA39" i="43"/>
  <c r="BA37" i="43"/>
  <c r="BA35" i="43"/>
  <c r="BA33" i="43"/>
  <c r="BA31" i="43"/>
  <c r="BA29" i="43"/>
  <c r="BA27" i="43"/>
  <c r="BA25" i="43"/>
  <c r="BA23" i="43"/>
  <c r="BA21" i="43"/>
  <c r="BA19" i="43"/>
  <c r="BA17" i="43"/>
  <c r="BA15" i="43"/>
  <c r="BA13" i="43"/>
  <c r="BA11" i="43"/>
  <c r="BA9" i="43"/>
  <c r="BA7" i="43"/>
  <c r="BD5" i="43"/>
  <c r="BC77" i="43"/>
  <c r="BC75" i="43"/>
  <c r="BC73" i="43"/>
  <c r="BC71" i="43"/>
  <c r="BC69" i="43"/>
  <c r="BC67" i="43"/>
  <c r="BC65" i="43"/>
  <c r="BC63" i="43"/>
  <c r="BC61" i="43"/>
  <c r="BC59" i="43"/>
  <c r="BC57" i="43"/>
  <c r="BC55" i="43"/>
  <c r="BC53" i="43"/>
  <c r="BC51" i="43"/>
  <c r="BC49" i="43"/>
  <c r="BC47" i="43"/>
  <c r="BC45" i="43"/>
  <c r="BC43" i="43"/>
  <c r="BC41" i="43"/>
  <c r="BC39" i="43"/>
  <c r="BC37" i="43"/>
  <c r="BC35" i="43"/>
  <c r="BC33" i="43"/>
  <c r="BC31" i="43"/>
  <c r="BC29" i="43"/>
  <c r="BC27" i="43"/>
  <c r="BC25" i="43"/>
  <c r="BC23" i="43"/>
  <c r="BC21" i="43"/>
  <c r="BC19" i="43"/>
  <c r="BC17" i="43"/>
  <c r="BC15" i="43"/>
  <c r="BC13" i="43"/>
  <c r="BC11" i="43"/>
  <c r="BC9" i="43"/>
  <c r="BC7" i="43"/>
  <c r="CR5" i="43"/>
  <c r="CQ78" i="43"/>
  <c r="CQ77" i="43"/>
  <c r="CQ76" i="43"/>
  <c r="CQ75" i="43"/>
  <c r="CQ74" i="43"/>
  <c r="CQ73" i="43"/>
  <c r="CQ72" i="43"/>
  <c r="CQ71" i="43"/>
  <c r="CQ70" i="43"/>
  <c r="CQ69" i="43"/>
  <c r="CQ68" i="43"/>
  <c r="CQ67" i="43"/>
  <c r="CQ66" i="43"/>
  <c r="CQ65" i="43"/>
  <c r="CQ64" i="43"/>
  <c r="CQ63" i="43"/>
  <c r="CQ62" i="43"/>
  <c r="CQ61" i="43"/>
  <c r="CQ60" i="43"/>
  <c r="CQ59" i="43"/>
  <c r="CQ58" i="43"/>
  <c r="CQ57" i="43"/>
  <c r="CQ56" i="43"/>
  <c r="CQ55" i="43"/>
  <c r="CQ54" i="43"/>
  <c r="CQ53" i="43"/>
  <c r="CQ52" i="43"/>
  <c r="CQ51" i="43"/>
  <c r="CQ50" i="43"/>
  <c r="CQ49" i="43"/>
  <c r="CQ48" i="43"/>
  <c r="CQ47" i="43"/>
  <c r="CQ46" i="43"/>
  <c r="CQ45" i="43"/>
  <c r="CQ44" i="43"/>
  <c r="CQ43" i="43"/>
  <c r="CQ42" i="43"/>
  <c r="CQ41" i="43"/>
  <c r="CQ40" i="43"/>
  <c r="CQ39" i="43"/>
  <c r="CQ38" i="43"/>
  <c r="CQ37" i="43"/>
  <c r="CQ36" i="43"/>
  <c r="CP35" i="43"/>
  <c r="CR33" i="43"/>
  <c r="CQ32" i="43"/>
  <c r="CP31" i="43"/>
  <c r="CR29" i="43"/>
  <c r="CQ28" i="43"/>
  <c r="CP27" i="43"/>
  <c r="CR25" i="43"/>
  <c r="CQ24" i="43"/>
  <c r="CP23" i="43"/>
  <c r="CR21" i="43"/>
  <c r="CQ20" i="43"/>
  <c r="CP19" i="43"/>
  <c r="CR17" i="43"/>
  <c r="CP16" i="43"/>
  <c r="CP14" i="43"/>
  <c r="CP12" i="43"/>
  <c r="CP10" i="43"/>
  <c r="CP8" i="43"/>
  <c r="CP6" i="43"/>
  <c r="CZ76" i="43"/>
  <c r="CZ72" i="43"/>
  <c r="CZ68" i="43"/>
  <c r="CZ64" i="43"/>
  <c r="CZ57" i="43"/>
  <c r="CZ49" i="43"/>
  <c r="CZ41" i="43"/>
  <c r="CZ33" i="43"/>
  <c r="CZ25" i="43"/>
  <c r="CZ17" i="43"/>
  <c r="CZ9" i="43"/>
  <c r="BB12" i="43"/>
  <c r="BB10" i="43"/>
  <c r="BB8" i="43"/>
  <c r="BB6" i="43"/>
  <c r="BD78" i="43"/>
  <c r="BD76" i="43"/>
  <c r="BD74" i="43"/>
  <c r="BD72" i="43"/>
  <c r="BD70" i="43"/>
  <c r="BD68" i="43"/>
  <c r="BD66" i="43"/>
  <c r="BD64" i="43"/>
  <c r="BD62" i="43"/>
  <c r="BD60" i="43"/>
  <c r="BD58" i="43"/>
  <c r="BD56" i="43"/>
  <c r="BD54" i="43"/>
  <c r="BD52" i="43"/>
  <c r="BD50" i="43"/>
  <c r="BD48" i="43"/>
  <c r="BD46" i="43"/>
  <c r="BD44" i="43"/>
  <c r="BD42" i="43"/>
  <c r="BD40" i="43"/>
  <c r="BD38" i="43"/>
  <c r="BD36" i="43"/>
  <c r="BD34" i="43"/>
  <c r="BD32" i="43"/>
  <c r="BD30" i="43"/>
  <c r="BD28" i="43"/>
  <c r="BD26" i="43"/>
  <c r="BD24" i="43"/>
  <c r="BD22" i="43"/>
  <c r="BD20" i="43"/>
  <c r="BD18" i="43"/>
  <c r="BD16" i="43"/>
  <c r="BD14" i="43"/>
  <c r="BD12" i="43"/>
  <c r="BD10" i="43"/>
  <c r="BD8" i="43"/>
  <c r="BD6" i="43"/>
  <c r="CQ5" i="43"/>
  <c r="CP78" i="43"/>
  <c r="CP77" i="43"/>
  <c r="CP76" i="43"/>
  <c r="CP75" i="43"/>
  <c r="CP74" i="43"/>
  <c r="CP73" i="43"/>
  <c r="CP72" i="43"/>
  <c r="CP71" i="43"/>
  <c r="CP70" i="43"/>
  <c r="CP69" i="43"/>
  <c r="CP68" i="43"/>
  <c r="CP67" i="43"/>
  <c r="CP66" i="43"/>
  <c r="CP65" i="43"/>
  <c r="CP64" i="43"/>
  <c r="CP63" i="43"/>
  <c r="CP62" i="43"/>
  <c r="CP61" i="43"/>
  <c r="CP60" i="43"/>
  <c r="CP59" i="43"/>
  <c r="CP58" i="43"/>
  <c r="CP57" i="43"/>
  <c r="CP56" i="43"/>
  <c r="CP55" i="43"/>
  <c r="CP54" i="43"/>
  <c r="CP53" i="43"/>
  <c r="CP52" i="43"/>
  <c r="CP51" i="43"/>
  <c r="CP50" i="43"/>
  <c r="CP49" i="43"/>
  <c r="CP48" i="43"/>
  <c r="CP47" i="43"/>
  <c r="CP46" i="43"/>
  <c r="CP45" i="43"/>
  <c r="CP44" i="43"/>
  <c r="CP43" i="43"/>
  <c r="CP42" i="43"/>
  <c r="CP41" i="43"/>
  <c r="CP40" i="43"/>
  <c r="CP39" i="43"/>
  <c r="CP38" i="43"/>
  <c r="CP37" i="43"/>
  <c r="CP36" i="43"/>
  <c r="CR34" i="43"/>
  <c r="CQ33" i="43"/>
  <c r="CP32" i="43"/>
  <c r="CR30" i="43"/>
  <c r="CQ29" i="43"/>
  <c r="CP28" i="43"/>
  <c r="CR26" i="43"/>
  <c r="CQ25" i="43"/>
  <c r="CP24" i="43"/>
  <c r="CR22" i="43"/>
  <c r="CQ21" i="43"/>
  <c r="CP20" i="43"/>
  <c r="CR18" i="43"/>
  <c r="CQ17" i="43"/>
  <c r="CR15" i="43"/>
  <c r="CR13" i="43"/>
  <c r="CR11" i="43"/>
  <c r="CR9" i="43"/>
  <c r="CR7" i="43"/>
  <c r="CZ75" i="43"/>
  <c r="CZ71" i="43"/>
  <c r="CZ67" i="43"/>
  <c r="CZ63" i="43"/>
  <c r="CZ55" i="43"/>
  <c r="CZ47" i="43"/>
  <c r="CZ39" i="43"/>
  <c r="CZ31" i="43"/>
  <c r="CZ23" i="43"/>
  <c r="CO6" i="43"/>
  <c r="CO7" i="43"/>
  <c r="CO8" i="43"/>
  <c r="CO9" i="43"/>
  <c r="CO10" i="43"/>
  <c r="CO11" i="43"/>
  <c r="CO12" i="43"/>
  <c r="CO13" i="43"/>
  <c r="CO14" i="43"/>
  <c r="CO15" i="43"/>
  <c r="CO16" i="43"/>
  <c r="CO17" i="43"/>
  <c r="CO18" i="43"/>
  <c r="CO19" i="43"/>
  <c r="CO20" i="43"/>
  <c r="CO21" i="43"/>
  <c r="CO22" i="43"/>
  <c r="CO23" i="43"/>
  <c r="CO24" i="43"/>
  <c r="CO25" i="43"/>
  <c r="CO26" i="43"/>
  <c r="CO27" i="43"/>
  <c r="CO28" i="43"/>
  <c r="CO29" i="43"/>
  <c r="CO30" i="43"/>
  <c r="CO31" i="43"/>
  <c r="CO32" i="43"/>
  <c r="CO33" i="43"/>
  <c r="CO34" i="43"/>
  <c r="CO35" i="43"/>
  <c r="CO36" i="43"/>
  <c r="CY6" i="43"/>
  <c r="CY8" i="43"/>
  <c r="CY10" i="43"/>
  <c r="CY12" i="43"/>
  <c r="CY14" i="43"/>
  <c r="CY16" i="43"/>
  <c r="CY18" i="43"/>
  <c r="CY20" i="43"/>
  <c r="CY22" i="43"/>
  <c r="CY24" i="43"/>
  <c r="CY26" i="43"/>
  <c r="CY28" i="43"/>
  <c r="CY30" i="43"/>
  <c r="CY32" i="43"/>
  <c r="CY34" i="43"/>
  <c r="CY36" i="43"/>
  <c r="CY38" i="43"/>
  <c r="CY40" i="43"/>
  <c r="CY42" i="43"/>
  <c r="CY44" i="43"/>
  <c r="CY46" i="43"/>
  <c r="CY48" i="43"/>
  <c r="CY50" i="43"/>
  <c r="CY52" i="43"/>
  <c r="CY54" i="43"/>
  <c r="CY56" i="43"/>
  <c r="CY58" i="43"/>
  <c r="CY60" i="43"/>
  <c r="CY62" i="43"/>
  <c r="CY64" i="43"/>
  <c r="CY66" i="43"/>
  <c r="CY68" i="43"/>
  <c r="CY70" i="43"/>
  <c r="CY72" i="43"/>
  <c r="CY74" i="43"/>
  <c r="CY76" i="43"/>
  <c r="CY78" i="43"/>
  <c r="CY7" i="43"/>
  <c r="CY9" i="43"/>
  <c r="CY11" i="43"/>
  <c r="CY13" i="43"/>
  <c r="CY15" i="43"/>
  <c r="CY17" i="43"/>
  <c r="CY19" i="43"/>
  <c r="CY21" i="43"/>
  <c r="CY23" i="43"/>
  <c r="CY25" i="43"/>
  <c r="CY27" i="43"/>
  <c r="CY29" i="43"/>
  <c r="CY31" i="43"/>
  <c r="CY33" i="43"/>
  <c r="CY35" i="43"/>
  <c r="CY37" i="43"/>
  <c r="CY39" i="43"/>
  <c r="CY41" i="43"/>
  <c r="CY43" i="43"/>
  <c r="CY45" i="43"/>
  <c r="CY47" i="43"/>
  <c r="CY49" i="43"/>
  <c r="CY51" i="43"/>
  <c r="CY53" i="43"/>
  <c r="CY55" i="43"/>
  <c r="CY57" i="43"/>
  <c r="CY59" i="43"/>
  <c r="CY61" i="43"/>
  <c r="CY63" i="43"/>
  <c r="CY65" i="43"/>
  <c r="CY67" i="43"/>
  <c r="CY69" i="43"/>
  <c r="CY71" i="43"/>
  <c r="CY73" i="43"/>
  <c r="CY75" i="43"/>
  <c r="CY77" i="43"/>
  <c r="CZ7" i="43"/>
  <c r="CZ6" i="43"/>
  <c r="CZ8" i="43"/>
  <c r="CZ10" i="43"/>
  <c r="CZ12" i="43"/>
  <c r="CZ14" i="43"/>
  <c r="CZ16" i="43"/>
  <c r="CZ18" i="43"/>
  <c r="CZ20" i="43"/>
  <c r="CZ22" i="43"/>
  <c r="CZ24" i="43"/>
  <c r="CZ26" i="43"/>
  <c r="CZ28" i="43"/>
  <c r="CZ30" i="43"/>
  <c r="CZ32" i="43"/>
  <c r="CZ34" i="43"/>
  <c r="CZ36" i="43"/>
  <c r="CZ38" i="43"/>
  <c r="CZ40" i="43"/>
  <c r="CZ42" i="43"/>
  <c r="CZ44" i="43"/>
  <c r="CZ46" i="43"/>
  <c r="CZ48" i="43"/>
  <c r="CZ50" i="43"/>
  <c r="CZ52" i="43"/>
  <c r="CZ54" i="43"/>
  <c r="CZ56" i="43"/>
  <c r="CZ58" i="43"/>
  <c r="CZ60" i="43"/>
  <c r="CZ62" i="43"/>
  <c r="CZ5" i="43"/>
  <c r="BA78" i="43"/>
  <c r="BA76" i="43"/>
  <c r="BA74" i="43"/>
  <c r="BA72" i="43"/>
  <c r="BA70" i="43"/>
  <c r="BA68" i="43"/>
  <c r="BA66" i="43"/>
  <c r="BA64" i="43"/>
  <c r="BA62" i="43"/>
  <c r="BA60" i="43"/>
  <c r="BA58" i="43"/>
  <c r="BA56" i="43"/>
  <c r="BA54" i="43"/>
  <c r="BA52" i="43"/>
  <c r="BA50" i="43"/>
  <c r="BA48" i="43"/>
  <c r="BA46" i="43"/>
  <c r="BA44" i="43"/>
  <c r="BA42" i="43"/>
  <c r="BA40" i="43"/>
  <c r="BA38" i="43"/>
  <c r="BA36" i="43"/>
  <c r="BA34" i="43"/>
  <c r="BA32" i="43"/>
  <c r="BA30" i="43"/>
  <c r="BA28" i="43"/>
  <c r="BA26" i="43"/>
  <c r="BA24" i="43"/>
  <c r="BA22" i="43"/>
  <c r="BA20" i="43"/>
  <c r="BA18" i="43"/>
  <c r="BA16" i="43"/>
  <c r="BA14" i="43"/>
  <c r="BA12" i="43"/>
  <c r="BA10" i="43"/>
  <c r="BA8" i="43"/>
  <c r="BC78" i="43"/>
  <c r="BC76" i="43"/>
  <c r="BC74" i="43"/>
  <c r="BC72" i="43"/>
  <c r="BC70" i="43"/>
  <c r="BC68" i="43"/>
  <c r="BC66" i="43"/>
  <c r="BC64" i="43"/>
  <c r="BC62" i="43"/>
  <c r="BC60" i="43"/>
  <c r="BC58" i="43"/>
  <c r="BC56" i="43"/>
  <c r="BC54" i="43"/>
  <c r="BC52" i="43"/>
  <c r="BC50" i="43"/>
  <c r="BC48" i="43"/>
  <c r="BC46" i="43"/>
  <c r="BC44" i="43"/>
  <c r="BC42" i="43"/>
  <c r="BC40" i="43"/>
  <c r="BC38" i="43"/>
  <c r="BC36" i="43"/>
  <c r="BC34" i="43"/>
  <c r="BC32" i="43"/>
  <c r="BC30" i="43"/>
  <c r="BC28" i="43"/>
  <c r="BC26" i="43"/>
  <c r="BC24" i="43"/>
  <c r="BC22" i="43"/>
  <c r="BC20" i="43"/>
  <c r="BC18" i="43"/>
  <c r="BC16" i="43"/>
  <c r="BC14" i="43"/>
  <c r="BC12" i="43"/>
  <c r="BC10" i="43"/>
  <c r="BC8" i="43"/>
  <c r="BC6" i="43"/>
  <c r="CP5" i="43"/>
  <c r="CO78" i="43"/>
  <c r="CO77" i="43"/>
  <c r="CO76" i="43"/>
  <c r="CO75" i="43"/>
  <c r="CO74" i="43"/>
  <c r="CO73" i="43"/>
  <c r="CO72" i="43"/>
  <c r="CO71" i="43"/>
  <c r="CO70" i="43"/>
  <c r="CO69" i="43"/>
  <c r="CO68" i="43"/>
  <c r="CO67" i="43"/>
  <c r="CO66" i="43"/>
  <c r="CO65" i="43"/>
  <c r="CO64" i="43"/>
  <c r="CO63" i="43"/>
  <c r="CO62" i="43"/>
  <c r="CO61" i="43"/>
  <c r="CO60" i="43"/>
  <c r="CO59" i="43"/>
  <c r="CO58" i="43"/>
  <c r="CO57" i="43"/>
  <c r="CO56" i="43"/>
  <c r="CO55" i="43"/>
  <c r="CO54" i="43"/>
  <c r="CO53" i="43"/>
  <c r="CO52" i="43"/>
  <c r="CO51" i="43"/>
  <c r="CO50" i="43"/>
  <c r="CO49" i="43"/>
  <c r="CO48" i="43"/>
  <c r="CO47" i="43"/>
  <c r="CO46" i="43"/>
  <c r="CO45" i="43"/>
  <c r="CO44" i="43"/>
  <c r="CO43" i="43"/>
  <c r="CO42" i="43"/>
  <c r="CO41" i="43"/>
  <c r="CO40" i="43"/>
  <c r="CO39" i="43"/>
  <c r="CO38" i="43"/>
  <c r="CO37" i="43"/>
  <c r="CR35" i="43"/>
  <c r="CQ34" i="43"/>
  <c r="CP33" i="43"/>
  <c r="CR31" i="43"/>
  <c r="CQ30" i="43"/>
  <c r="CP29" i="43"/>
  <c r="CR27" i="43"/>
  <c r="CQ26" i="43"/>
  <c r="CP25" i="43"/>
  <c r="CR23" i="43"/>
  <c r="CQ22" i="43"/>
  <c r="CP21" i="43"/>
  <c r="CR19" i="43"/>
  <c r="CQ18" i="43"/>
  <c r="CP17" i="43"/>
  <c r="CP15" i="43"/>
  <c r="CP13" i="43"/>
  <c r="CP11" i="43"/>
  <c r="CP9" i="43"/>
  <c r="CP7" i="43"/>
  <c r="CZ78" i="43"/>
  <c r="CZ74" i="43"/>
  <c r="CZ70" i="43"/>
  <c r="CZ66" i="43"/>
  <c r="CZ61" i="43"/>
  <c r="CZ53" i="43"/>
  <c r="CZ45" i="43"/>
  <c r="CZ37" i="43"/>
  <c r="CZ29" i="43"/>
  <c r="CZ21" i="43"/>
  <c r="CZ13" i="43"/>
  <c r="BB11" i="43"/>
  <c r="BB9" i="43"/>
  <c r="BD77" i="43"/>
  <c r="BD75" i="43"/>
  <c r="BD73" i="43"/>
  <c r="BD71" i="43"/>
  <c r="BD69" i="43"/>
  <c r="BD67" i="43"/>
  <c r="BD65" i="43"/>
  <c r="BD63" i="43"/>
  <c r="BD61" i="43"/>
  <c r="BD59" i="43"/>
  <c r="BD57" i="43"/>
  <c r="BD55" i="43"/>
  <c r="BD53" i="43"/>
  <c r="BD51" i="43"/>
  <c r="BD49" i="43"/>
  <c r="BD47" i="43"/>
  <c r="BD45" i="43"/>
  <c r="BD43" i="43"/>
  <c r="BD41" i="43"/>
  <c r="BD39" i="43"/>
  <c r="BD37" i="43"/>
  <c r="BD35" i="43"/>
  <c r="BD33" i="43"/>
  <c r="BD31" i="43"/>
  <c r="BD29" i="43"/>
  <c r="BD27" i="43"/>
  <c r="BD25" i="43"/>
  <c r="BD23" i="43"/>
  <c r="BD21" i="43"/>
  <c r="BD19" i="43"/>
  <c r="BD17" i="43"/>
  <c r="BD15" i="43"/>
  <c r="BD13" i="43"/>
  <c r="BD11" i="43"/>
  <c r="BD9" i="43"/>
  <c r="CO5" i="43"/>
  <c r="CR78" i="43"/>
  <c r="CR77" i="43"/>
  <c r="CR76" i="43"/>
  <c r="CR75" i="43"/>
  <c r="CR74" i="43"/>
  <c r="CR73" i="43"/>
  <c r="CR72" i="43"/>
  <c r="CR71" i="43"/>
  <c r="CR70" i="43"/>
  <c r="CR69" i="43"/>
  <c r="CR68" i="43"/>
  <c r="CR67" i="43"/>
  <c r="CR66" i="43"/>
  <c r="CR65" i="43"/>
  <c r="CR64" i="43"/>
  <c r="CR63" i="43"/>
  <c r="CR62" i="43"/>
  <c r="CR61" i="43"/>
  <c r="CR60" i="43"/>
  <c r="CR59" i="43"/>
  <c r="CR58" i="43"/>
  <c r="CR57" i="43"/>
  <c r="CR56" i="43"/>
  <c r="CR55" i="43"/>
  <c r="CR54" i="43"/>
  <c r="CR53" i="43"/>
  <c r="CR52" i="43"/>
  <c r="CR51" i="43"/>
  <c r="CR50" i="43"/>
  <c r="CR49" i="43"/>
  <c r="CR48" i="43"/>
  <c r="CR47" i="43"/>
  <c r="CR46" i="43"/>
  <c r="CR45" i="43"/>
  <c r="CR44" i="43"/>
  <c r="CR43" i="43"/>
  <c r="CR42" i="43"/>
  <c r="CR41" i="43"/>
  <c r="CR40" i="43"/>
  <c r="CR39" i="43"/>
  <c r="CR38" i="43"/>
  <c r="CR37" i="43"/>
  <c r="CR36" i="43"/>
  <c r="CQ35" i="43"/>
  <c r="CP34" i="43"/>
  <c r="CR32" i="43"/>
  <c r="CQ31" i="43"/>
  <c r="CP30" i="43"/>
  <c r="CR28" i="43"/>
  <c r="CQ27" i="43"/>
  <c r="CP26" i="43"/>
  <c r="CR24" i="43"/>
  <c r="CQ23" i="43"/>
  <c r="CP22" i="43"/>
  <c r="CR20" i="43"/>
  <c r="CQ19" i="43"/>
  <c r="CR16" i="43"/>
  <c r="CR14" i="43"/>
  <c r="CR12" i="43"/>
  <c r="CR10" i="43"/>
  <c r="CR8" i="43"/>
  <c r="CZ77" i="43"/>
  <c r="CZ73" i="43"/>
  <c r="CZ69" i="43"/>
  <c r="CZ65" i="43"/>
  <c r="CZ59" i="43"/>
  <c r="CZ51" i="43"/>
  <c r="CZ43" i="43"/>
  <c r="CZ35" i="43"/>
  <c r="CZ27" i="43"/>
  <c r="CZ19" i="43"/>
  <c r="CZ11" i="43"/>
  <c r="EJ80" i="41"/>
  <c r="AA158" i="38" l="1"/>
  <c r="AA157" i="38"/>
  <c r="AA156" i="38"/>
  <c r="AA155" i="38"/>
  <c r="AE155" i="38" s="1"/>
  <c r="AE158" i="38"/>
  <c r="AA154" i="38"/>
  <c r="AE154" i="38" s="1"/>
  <c r="AE48" i="38"/>
  <c r="AE98" i="38"/>
  <c r="AE168" i="38"/>
  <c r="AF168" i="38"/>
  <c r="AG168" i="38"/>
  <c r="AH168" i="38"/>
  <c r="AH27" i="38"/>
  <c r="AH48" i="38"/>
  <c r="AH49" i="38"/>
  <c r="AH50" i="38"/>
  <c r="AH51" i="38"/>
  <c r="AH53" i="38"/>
  <c r="AH54" i="38"/>
  <c r="AH56" i="38"/>
  <c r="AH58" i="38"/>
  <c r="AH59" i="38"/>
  <c r="AH61" i="38"/>
  <c r="AH62" i="38"/>
  <c r="AH63" i="38"/>
  <c r="AH64" i="38"/>
  <c r="AH66" i="38"/>
  <c r="AH69" i="38"/>
  <c r="AH70" i="38"/>
  <c r="AH71" i="38"/>
  <c r="AH74" i="38"/>
  <c r="AH75" i="38"/>
  <c r="AH76" i="38"/>
  <c r="AH77" i="38"/>
  <c r="AH79" i="38"/>
  <c r="AH80" i="38"/>
  <c r="AH82" i="38"/>
  <c r="AH83" i="38"/>
  <c r="AH84" i="38"/>
  <c r="AH86" i="38"/>
  <c r="AH87" i="38"/>
  <c r="AH91" i="38"/>
  <c r="AH97" i="38"/>
  <c r="AH98" i="38"/>
  <c r="AH99" i="38"/>
  <c r="AH100" i="38"/>
  <c r="AH101" i="38"/>
  <c r="AH102" i="38"/>
  <c r="AH103" i="38"/>
  <c r="AH107" i="38"/>
  <c r="AH108" i="38"/>
  <c r="AH109" i="38"/>
  <c r="AH110" i="38"/>
  <c r="AH112" i="38"/>
  <c r="AH113" i="38"/>
  <c r="AH114" i="38"/>
  <c r="AH115" i="38"/>
  <c r="AH116" i="38"/>
  <c r="AH117" i="38"/>
  <c r="AH118" i="38"/>
  <c r="AH120" i="38"/>
  <c r="AH121" i="38"/>
  <c r="AH122" i="38"/>
  <c r="AH123" i="38"/>
  <c r="AH125" i="38"/>
  <c r="AH126" i="38"/>
  <c r="AH127" i="38"/>
  <c r="AH128" i="38"/>
  <c r="AH129" i="38"/>
  <c r="AH130" i="38"/>
  <c r="AH131" i="38"/>
  <c r="AH132" i="38"/>
  <c r="AH136" i="38"/>
  <c r="AH141" i="38"/>
  <c r="AH145" i="38"/>
  <c r="AH146" i="38"/>
  <c r="AH147" i="38"/>
  <c r="AH149" i="38"/>
  <c r="AH151" i="38"/>
  <c r="AH154" i="38"/>
  <c r="AH155" i="38"/>
  <c r="AH156" i="38"/>
  <c r="AH157" i="38"/>
  <c r="AH158" i="38"/>
  <c r="AH160" i="38"/>
  <c r="AH162" i="38"/>
  <c r="AH164" i="38"/>
  <c r="AH165" i="38"/>
  <c r="AE25" i="38"/>
  <c r="AF25" i="38"/>
  <c r="AG25" i="38"/>
  <c r="AE27" i="38"/>
  <c r="AF27" i="38"/>
  <c r="AG27" i="38"/>
  <c r="AF48" i="38"/>
  <c r="AG48" i="38"/>
  <c r="AE49" i="38"/>
  <c r="AF49" i="38"/>
  <c r="AG49" i="38"/>
  <c r="AE50" i="38"/>
  <c r="AF50" i="38"/>
  <c r="AG50" i="38"/>
  <c r="AE51" i="38"/>
  <c r="AF51" i="38"/>
  <c r="AG51" i="38"/>
  <c r="AE53" i="38"/>
  <c r="AF53" i="38"/>
  <c r="AG53" i="38"/>
  <c r="AE54" i="38"/>
  <c r="AF54" i="38"/>
  <c r="AG54" i="38"/>
  <c r="AE56" i="38"/>
  <c r="AF56" i="38"/>
  <c r="AG56" i="38"/>
  <c r="AE58" i="38"/>
  <c r="AF58" i="38"/>
  <c r="AG58" i="38"/>
  <c r="AE59" i="38"/>
  <c r="AF59" i="38"/>
  <c r="AG59" i="38"/>
  <c r="AE61" i="38"/>
  <c r="AF61" i="38"/>
  <c r="AG61" i="38"/>
  <c r="AE62" i="38"/>
  <c r="AF62" i="38"/>
  <c r="AG62" i="38"/>
  <c r="AE63" i="38"/>
  <c r="AF63" i="38"/>
  <c r="AG63" i="38"/>
  <c r="AE64" i="38"/>
  <c r="AF64" i="38"/>
  <c r="AG64" i="38"/>
  <c r="AE66" i="38"/>
  <c r="AF66" i="38"/>
  <c r="AG66" i="38"/>
  <c r="AE69" i="38"/>
  <c r="AF69" i="38"/>
  <c r="AG69" i="38"/>
  <c r="AE70" i="38"/>
  <c r="AF70" i="38"/>
  <c r="AG70" i="38"/>
  <c r="AE71" i="38"/>
  <c r="AF71" i="38"/>
  <c r="AG71" i="38"/>
  <c r="AE74" i="38"/>
  <c r="AF74" i="38"/>
  <c r="AG74" i="38"/>
  <c r="AE75" i="38"/>
  <c r="AF75" i="38"/>
  <c r="AG75" i="38"/>
  <c r="AE76" i="38"/>
  <c r="AF76" i="38"/>
  <c r="AG76" i="38"/>
  <c r="AE77" i="38"/>
  <c r="AF77" i="38"/>
  <c r="AG77" i="38"/>
  <c r="AE79" i="38"/>
  <c r="AF79" i="38"/>
  <c r="AG79" i="38"/>
  <c r="AE80" i="38"/>
  <c r="AF80" i="38"/>
  <c r="AG80" i="38"/>
  <c r="AE82" i="38"/>
  <c r="AF82" i="38"/>
  <c r="AG82" i="38"/>
  <c r="AE83" i="38"/>
  <c r="AF83" i="38"/>
  <c r="AG83" i="38"/>
  <c r="AE84" i="38"/>
  <c r="AF84" i="38"/>
  <c r="AG84" i="38"/>
  <c r="AE86" i="38"/>
  <c r="AF86" i="38"/>
  <c r="AG86" i="38"/>
  <c r="AE87" i="38"/>
  <c r="AF87" i="38"/>
  <c r="AG87" i="38"/>
  <c r="AE91" i="38"/>
  <c r="AF91" i="38"/>
  <c r="AG91" i="38"/>
  <c r="AE97" i="38"/>
  <c r="AF97" i="38"/>
  <c r="AG97" i="38"/>
  <c r="AF98" i="38"/>
  <c r="AG98" i="38"/>
  <c r="AE99" i="38"/>
  <c r="AF99" i="38"/>
  <c r="AG99" i="38"/>
  <c r="AE100" i="38"/>
  <c r="AF100" i="38"/>
  <c r="AG100" i="38"/>
  <c r="AE101" i="38"/>
  <c r="AF101" i="38"/>
  <c r="AG101" i="38"/>
  <c r="AE102" i="38"/>
  <c r="AF102" i="38"/>
  <c r="AG102" i="38"/>
  <c r="AE103" i="38"/>
  <c r="AF103" i="38"/>
  <c r="AG103" i="38"/>
  <c r="AE107" i="38"/>
  <c r="AF107" i="38"/>
  <c r="AG107" i="38"/>
  <c r="AE108" i="38"/>
  <c r="AF108" i="38"/>
  <c r="AG108" i="38"/>
  <c r="AE109" i="38"/>
  <c r="AF109" i="38"/>
  <c r="AG109" i="38"/>
  <c r="AE110" i="38"/>
  <c r="AF110" i="38"/>
  <c r="AG110" i="38"/>
  <c r="AE112" i="38"/>
  <c r="AF112" i="38"/>
  <c r="AG112" i="38"/>
  <c r="AE113" i="38"/>
  <c r="AF113" i="38"/>
  <c r="AG113" i="38"/>
  <c r="AE114" i="38"/>
  <c r="AF114" i="38"/>
  <c r="AG114" i="38"/>
  <c r="AE115" i="38"/>
  <c r="AF115" i="38"/>
  <c r="AG115" i="38"/>
  <c r="AE116" i="38"/>
  <c r="AF116" i="38"/>
  <c r="AG116" i="38"/>
  <c r="AE117" i="38"/>
  <c r="AF117" i="38"/>
  <c r="AG117" i="38"/>
  <c r="AE118" i="38"/>
  <c r="AF118" i="38"/>
  <c r="AG118" i="38"/>
  <c r="AE120" i="38"/>
  <c r="AF120" i="38"/>
  <c r="AG120" i="38"/>
  <c r="AE121" i="38"/>
  <c r="AF121" i="38"/>
  <c r="AG121" i="38"/>
  <c r="AE122" i="38"/>
  <c r="AF122" i="38"/>
  <c r="AG122" i="38"/>
  <c r="AE123" i="38"/>
  <c r="AF123" i="38"/>
  <c r="AG123" i="38"/>
  <c r="AE125" i="38"/>
  <c r="AF125" i="38"/>
  <c r="AG125" i="38"/>
  <c r="AE126" i="38"/>
  <c r="AF126" i="38"/>
  <c r="AG126" i="38"/>
  <c r="AE127" i="38"/>
  <c r="AF127" i="38"/>
  <c r="AG127" i="38"/>
  <c r="AE128" i="38"/>
  <c r="AF128" i="38"/>
  <c r="AG128" i="38"/>
  <c r="AE129" i="38"/>
  <c r="AF129" i="38"/>
  <c r="AG129" i="38"/>
  <c r="AE130" i="38"/>
  <c r="AF130" i="38"/>
  <c r="AG130" i="38"/>
  <c r="AE131" i="38"/>
  <c r="AF131" i="38"/>
  <c r="AG131" i="38"/>
  <c r="AE132" i="38"/>
  <c r="AF132" i="38"/>
  <c r="AG132" i="38"/>
  <c r="AE136" i="38"/>
  <c r="AF136" i="38"/>
  <c r="AG136" i="38"/>
  <c r="AE141" i="38"/>
  <c r="AF141" i="38"/>
  <c r="AG141" i="38"/>
  <c r="AE145" i="38"/>
  <c r="AF145" i="38"/>
  <c r="AG145" i="38"/>
  <c r="AE146" i="38"/>
  <c r="AF146" i="38"/>
  <c r="AG146" i="38"/>
  <c r="AE147" i="38"/>
  <c r="AF147" i="38"/>
  <c r="AG147" i="38"/>
  <c r="AE149" i="38"/>
  <c r="AF149" i="38"/>
  <c r="AG149" i="38"/>
  <c r="AE151" i="38"/>
  <c r="AF151" i="38"/>
  <c r="AG151" i="38"/>
  <c r="AF154" i="38"/>
  <c r="AG154" i="38"/>
  <c r="AF155" i="38"/>
  <c r="AG155" i="38"/>
  <c r="AE156" i="38"/>
  <c r="AF156" i="38"/>
  <c r="AG156" i="38"/>
  <c r="AE157" i="38"/>
  <c r="AF157" i="38"/>
  <c r="AG157" i="38"/>
  <c r="AF158" i="38"/>
  <c r="AG158" i="38"/>
  <c r="AE160" i="38"/>
  <c r="AF160" i="38"/>
  <c r="AG160" i="38"/>
  <c r="AE162" i="38"/>
  <c r="AF162" i="38"/>
  <c r="AG162" i="38"/>
  <c r="AE164" i="38"/>
  <c r="AF164" i="38"/>
  <c r="AG164" i="38"/>
  <c r="AE165" i="38"/>
  <c r="AF165" i="38"/>
  <c r="AG165" i="38"/>
  <c r="Y25" i="38"/>
  <c r="AH25" i="38" s="1"/>
  <c r="AJ160" i="38" l="1"/>
  <c r="AJ156" i="38"/>
  <c r="AJ151" i="38"/>
  <c r="AJ145" i="38"/>
  <c r="AJ131" i="38"/>
  <c r="AJ127" i="38"/>
  <c r="AJ122" i="38"/>
  <c r="AJ117" i="38"/>
  <c r="AJ113" i="38"/>
  <c r="AJ108" i="38"/>
  <c r="AJ101" i="38"/>
  <c r="AJ86" i="38"/>
  <c r="AJ80" i="38"/>
  <c r="AJ75" i="38"/>
  <c r="AJ69" i="38"/>
  <c r="AJ62" i="38"/>
  <c r="AJ56" i="38"/>
  <c r="AJ50" i="38"/>
  <c r="AJ27" i="38"/>
  <c r="AJ155" i="38"/>
  <c r="AJ98" i="38"/>
  <c r="AJ162" i="38"/>
  <c r="AJ157" i="38"/>
  <c r="AJ146" i="38"/>
  <c r="AJ132" i="38"/>
  <c r="AJ128" i="38"/>
  <c r="AJ123" i="38"/>
  <c r="AJ118" i="38"/>
  <c r="AJ114" i="38"/>
  <c r="AJ109" i="38"/>
  <c r="AJ102" i="38"/>
  <c r="AJ87" i="38"/>
  <c r="AJ82" i="38"/>
  <c r="AJ76" i="38"/>
  <c r="AJ70" i="38"/>
  <c r="AJ63" i="38"/>
  <c r="AJ58" i="38"/>
  <c r="AJ51" i="38"/>
  <c r="AJ48" i="38"/>
  <c r="AJ164" i="38"/>
  <c r="AJ129" i="38"/>
  <c r="AJ125" i="38"/>
  <c r="AJ120" i="38"/>
  <c r="AJ115" i="38"/>
  <c r="AJ110" i="38"/>
  <c r="AJ103" i="38"/>
  <c r="AJ99" i="38"/>
  <c r="AJ91" i="38"/>
  <c r="AJ83" i="38"/>
  <c r="AJ77" i="38"/>
  <c r="AJ71" i="38"/>
  <c r="AJ64" i="38"/>
  <c r="AJ59" i="38"/>
  <c r="AJ53" i="38"/>
  <c r="AJ154" i="38"/>
  <c r="AJ147" i="38"/>
  <c r="AJ136" i="38"/>
  <c r="AJ165" i="38"/>
  <c r="AJ149" i="38"/>
  <c r="AJ141" i="38"/>
  <c r="AJ130" i="38"/>
  <c r="AJ126" i="38"/>
  <c r="AJ121" i="38"/>
  <c r="AJ116" i="38"/>
  <c r="AJ112" i="38"/>
  <c r="AJ107" i="38"/>
  <c r="AJ100" i="38"/>
  <c r="AJ97" i="38"/>
  <c r="AJ84" i="38"/>
  <c r="AJ79" i="38"/>
  <c r="AJ74" i="38"/>
  <c r="AJ66" i="38"/>
  <c r="AJ61" i="38"/>
  <c r="AJ54" i="38"/>
  <c r="AJ49" i="38"/>
  <c r="AJ25" i="38"/>
  <c r="AJ168" i="38"/>
  <c r="AJ158" i="38"/>
  <c r="X11" i="38"/>
  <c r="Y11" i="38"/>
  <c r="AH11" i="38" s="1"/>
  <c r="X12" i="38"/>
  <c r="Y12" i="38"/>
  <c r="AH12" i="38" s="1"/>
  <c r="X13" i="38"/>
  <c r="Y13" i="38"/>
  <c r="AH13" i="38" s="1"/>
  <c r="X14" i="38"/>
  <c r="Y14" i="38"/>
  <c r="AH14" i="38" s="1"/>
  <c r="X15" i="38"/>
  <c r="Y15" i="38"/>
  <c r="AH15" i="38" s="1"/>
  <c r="X16" i="38"/>
  <c r="Y16" i="38"/>
  <c r="AH16" i="38" s="1"/>
  <c r="X17" i="38"/>
  <c r="Y17" i="38"/>
  <c r="AH17" i="38" s="1"/>
  <c r="X18" i="38"/>
  <c r="Y18" i="38"/>
  <c r="AH18" i="38" s="1"/>
  <c r="X19" i="38"/>
  <c r="Y19" i="38"/>
  <c r="AH19" i="38" s="1"/>
  <c r="X20" i="38"/>
  <c r="Y20" i="38"/>
  <c r="AH20" i="38" s="1"/>
  <c r="X21" i="38"/>
  <c r="Y21" i="38"/>
  <c r="AH21" i="38" s="1"/>
  <c r="X22" i="38"/>
  <c r="Y22" i="38"/>
  <c r="AH22" i="38" s="1"/>
  <c r="X23" i="38"/>
  <c r="Y23" i="38"/>
  <c r="AH23" i="38" s="1"/>
  <c r="X24" i="38"/>
  <c r="Y24" i="38"/>
  <c r="AH24" i="38" s="1"/>
  <c r="X26" i="38"/>
  <c r="Y26" i="38"/>
  <c r="AH26" i="38" s="1"/>
  <c r="X28" i="38"/>
  <c r="Y28" i="38"/>
  <c r="AH28" i="38" s="1"/>
  <c r="X29" i="38"/>
  <c r="Y29" i="38"/>
  <c r="AH29" i="38" s="1"/>
  <c r="X30" i="38"/>
  <c r="Y30" i="38"/>
  <c r="AH30" i="38" s="1"/>
  <c r="X31" i="38"/>
  <c r="Y31" i="38"/>
  <c r="AH31" i="38" s="1"/>
  <c r="X32" i="38"/>
  <c r="Y32" i="38"/>
  <c r="AH32" i="38" s="1"/>
  <c r="X33" i="38"/>
  <c r="Y33" i="38"/>
  <c r="AH33" i="38" s="1"/>
  <c r="X34" i="38"/>
  <c r="Y34" i="38"/>
  <c r="AH34" i="38" s="1"/>
  <c r="X35" i="38"/>
  <c r="Y35" i="38"/>
  <c r="AH35" i="38" s="1"/>
  <c r="X36" i="38"/>
  <c r="Y36" i="38"/>
  <c r="AH36" i="38" s="1"/>
  <c r="X37" i="38"/>
  <c r="Y37" i="38"/>
  <c r="AH37" i="38" s="1"/>
  <c r="X38" i="38"/>
  <c r="Y38" i="38"/>
  <c r="AH38" i="38" s="1"/>
  <c r="X39" i="38"/>
  <c r="Y39" i="38"/>
  <c r="AH39" i="38" s="1"/>
  <c r="X40" i="38"/>
  <c r="Y40" i="38"/>
  <c r="AH40" i="38" s="1"/>
  <c r="X41" i="38"/>
  <c r="Y41" i="38"/>
  <c r="AH41" i="38" s="1"/>
  <c r="X42" i="38"/>
  <c r="Y42" i="38"/>
  <c r="AH42" i="38" s="1"/>
  <c r="X43" i="38"/>
  <c r="Y43" i="38"/>
  <c r="AH43" i="38" s="1"/>
  <c r="X44" i="38"/>
  <c r="Y44" i="38"/>
  <c r="AH44" i="38" s="1"/>
  <c r="X45" i="38"/>
  <c r="Y45" i="38"/>
  <c r="AH45" i="38" s="1"/>
  <c r="X46" i="38"/>
  <c r="Y46" i="38"/>
  <c r="AH46" i="38" s="1"/>
  <c r="X47" i="38"/>
  <c r="Y47" i="38"/>
  <c r="AH47" i="38" s="1"/>
  <c r="X52" i="38"/>
  <c r="Y52" i="38"/>
  <c r="AH52" i="38" s="1"/>
  <c r="X55" i="38"/>
  <c r="Y55" i="38"/>
  <c r="AH55" i="38" s="1"/>
  <c r="X57" i="38"/>
  <c r="Y57" i="38"/>
  <c r="AH57" i="38" s="1"/>
  <c r="X60" i="38"/>
  <c r="Y60" i="38"/>
  <c r="AH60" i="38" s="1"/>
  <c r="X65" i="38"/>
  <c r="Y65" i="38"/>
  <c r="AH65" i="38" s="1"/>
  <c r="X67" i="38"/>
  <c r="Y67" i="38"/>
  <c r="AH67" i="38" s="1"/>
  <c r="X68" i="38"/>
  <c r="Y68" i="38"/>
  <c r="AH68" i="38" s="1"/>
  <c r="X72" i="38"/>
  <c r="Y72" i="38"/>
  <c r="AH72" i="38" s="1"/>
  <c r="X73" i="38"/>
  <c r="Y73" i="38"/>
  <c r="AH73" i="38" s="1"/>
  <c r="X78" i="38"/>
  <c r="Y78" i="38"/>
  <c r="AH78" i="38" s="1"/>
  <c r="X81" i="38"/>
  <c r="Y81" i="38"/>
  <c r="AH81" i="38" s="1"/>
  <c r="X85" i="38"/>
  <c r="Y85" i="38"/>
  <c r="AH85" i="38" s="1"/>
  <c r="X88" i="38"/>
  <c r="Y88" i="38"/>
  <c r="AH88" i="38" s="1"/>
  <c r="X89" i="38"/>
  <c r="Y89" i="38"/>
  <c r="AH89" i="38" s="1"/>
  <c r="X90" i="38"/>
  <c r="Y90" i="38"/>
  <c r="AH90" i="38" s="1"/>
  <c r="X92" i="38"/>
  <c r="Y92" i="38"/>
  <c r="AH92" i="38" s="1"/>
  <c r="X93" i="38"/>
  <c r="Y93" i="38"/>
  <c r="AH93" i="38" s="1"/>
  <c r="X94" i="38"/>
  <c r="Y94" i="38"/>
  <c r="AH94" i="38" s="1"/>
  <c r="X95" i="38"/>
  <c r="Y95" i="38"/>
  <c r="AH95" i="38" s="1"/>
  <c r="X96" i="38"/>
  <c r="Y96" i="38"/>
  <c r="AH96" i="38" s="1"/>
  <c r="X104" i="38"/>
  <c r="Y104" i="38"/>
  <c r="AH104" i="38" s="1"/>
  <c r="X105" i="38"/>
  <c r="Y105" i="38"/>
  <c r="AH105" i="38" s="1"/>
  <c r="X106" i="38"/>
  <c r="Y106" i="38"/>
  <c r="AH106" i="38" s="1"/>
  <c r="X111" i="38"/>
  <c r="Y111" i="38"/>
  <c r="AH111" i="38" s="1"/>
  <c r="X119" i="38"/>
  <c r="Y119" i="38"/>
  <c r="AH119" i="38" s="1"/>
  <c r="X124" i="38"/>
  <c r="Y124" i="38"/>
  <c r="AH124" i="38" s="1"/>
  <c r="X133" i="38"/>
  <c r="Y133" i="38"/>
  <c r="AH133" i="38" s="1"/>
  <c r="X134" i="38"/>
  <c r="Y134" i="38"/>
  <c r="AH134" i="38" s="1"/>
  <c r="X135" i="38"/>
  <c r="Y135" i="38"/>
  <c r="AH135" i="38" s="1"/>
  <c r="X137" i="38"/>
  <c r="Y137" i="38"/>
  <c r="AH137" i="38" s="1"/>
  <c r="X138" i="38"/>
  <c r="Y138" i="38"/>
  <c r="AH138" i="38" s="1"/>
  <c r="X139" i="38"/>
  <c r="Y139" i="38"/>
  <c r="AH139" i="38" s="1"/>
  <c r="X140" i="38"/>
  <c r="Y140" i="38"/>
  <c r="AH140" i="38" s="1"/>
  <c r="X142" i="38"/>
  <c r="Y142" i="38"/>
  <c r="AH142" i="38" s="1"/>
  <c r="X143" i="38"/>
  <c r="Y143" i="38"/>
  <c r="AH143" i="38" s="1"/>
  <c r="X148" i="38"/>
  <c r="Y148" i="38"/>
  <c r="AH148" i="38" s="1"/>
  <c r="X150" i="38"/>
  <c r="Y150" i="38"/>
  <c r="AH150" i="38" s="1"/>
  <c r="X152" i="38"/>
  <c r="Y152" i="38"/>
  <c r="AH152" i="38" s="1"/>
  <c r="X159" i="38"/>
  <c r="Y159" i="38"/>
  <c r="AH159" i="38" s="1"/>
  <c r="X161" i="38"/>
  <c r="Y161" i="38"/>
  <c r="AH161" i="38" s="1"/>
  <c r="Y10" i="38"/>
  <c r="AH10" i="38" s="1"/>
  <c r="X10" i="38"/>
  <c r="C185" i="37"/>
  <c r="G185" i="37" s="1"/>
  <c r="C184" i="37"/>
  <c r="G184" i="37" s="1"/>
  <c r="D182" i="37"/>
  <c r="G182" i="37" s="1"/>
  <c r="D180" i="37"/>
  <c r="G180" i="37" s="1"/>
  <c r="C171" i="37"/>
  <c r="G171" i="37" s="1"/>
  <c r="C169" i="37"/>
  <c r="G169" i="37" s="1"/>
  <c r="C167" i="37"/>
  <c r="G167" i="37" s="1"/>
  <c r="AF10" i="38" l="1"/>
  <c r="AE10" i="38"/>
  <c r="AG10" i="38"/>
  <c r="AF159" i="38"/>
  <c r="AG159" i="38"/>
  <c r="AE159" i="38"/>
  <c r="AF143" i="38"/>
  <c r="AG143" i="38"/>
  <c r="AE143" i="38"/>
  <c r="AG140" i="38"/>
  <c r="AF140" i="38"/>
  <c r="AE140" i="38"/>
  <c r="AJ140" i="38" s="1"/>
  <c r="AE138" i="38"/>
  <c r="AF138" i="38"/>
  <c r="AG138" i="38"/>
  <c r="AE133" i="38"/>
  <c r="AJ133" i="38" s="1"/>
  <c r="AF133" i="38"/>
  <c r="AG133" i="38"/>
  <c r="AF119" i="38"/>
  <c r="AG119" i="38"/>
  <c r="AE119" i="38"/>
  <c r="AE106" i="38"/>
  <c r="AF106" i="38"/>
  <c r="AG106" i="38"/>
  <c r="AG104" i="38"/>
  <c r="AE104" i="38"/>
  <c r="AF104" i="38"/>
  <c r="AE95" i="38"/>
  <c r="AJ95" i="38" s="1"/>
  <c r="AF95" i="38"/>
  <c r="AG95" i="38"/>
  <c r="AG93" i="38"/>
  <c r="AF93" i="38"/>
  <c r="AE93" i="38"/>
  <c r="AE90" i="38"/>
  <c r="AF90" i="38"/>
  <c r="AG90" i="38"/>
  <c r="AF88" i="38"/>
  <c r="AG88" i="38"/>
  <c r="AE88" i="38"/>
  <c r="AG81" i="38"/>
  <c r="AE81" i="38"/>
  <c r="AF81" i="38"/>
  <c r="AG73" i="38"/>
  <c r="AE73" i="38"/>
  <c r="AF73" i="38"/>
  <c r="AF68" i="38"/>
  <c r="AG68" i="38"/>
  <c r="AE68" i="38"/>
  <c r="AJ68" i="38" s="1"/>
  <c r="AG65" i="38"/>
  <c r="AF65" i="38"/>
  <c r="AE65" i="38"/>
  <c r="AF52" i="38"/>
  <c r="AG52" i="38"/>
  <c r="AE52" i="38"/>
  <c r="AE44" i="38"/>
  <c r="AF44" i="38"/>
  <c r="AG44" i="38"/>
  <c r="AE24" i="38"/>
  <c r="AF24" i="38"/>
  <c r="AG24" i="38"/>
  <c r="AG22" i="38"/>
  <c r="AE22" i="38"/>
  <c r="AF22" i="38"/>
  <c r="AG18" i="38"/>
  <c r="AF18" i="38"/>
  <c r="AE18" i="38"/>
  <c r="AG14" i="38"/>
  <c r="AE14" i="38"/>
  <c r="AF14" i="38"/>
  <c r="AE150" i="38"/>
  <c r="AG150" i="38"/>
  <c r="AF150" i="38"/>
  <c r="AF135" i="38"/>
  <c r="AG135" i="38"/>
  <c r="AE135" i="38"/>
  <c r="AG57" i="38"/>
  <c r="AE57" i="38"/>
  <c r="AF57" i="38"/>
  <c r="AG46" i="38"/>
  <c r="AE46" i="38"/>
  <c r="AF46" i="38"/>
  <c r="AG42" i="38"/>
  <c r="AE42" i="38"/>
  <c r="AF42" i="38"/>
  <c r="AE40" i="38"/>
  <c r="AF40" i="38"/>
  <c r="AG40" i="38"/>
  <c r="AG38" i="38"/>
  <c r="AE38" i="38"/>
  <c r="AF38" i="38"/>
  <c r="AE36" i="38"/>
  <c r="AF36" i="38"/>
  <c r="AG36" i="38"/>
  <c r="AG34" i="38"/>
  <c r="AE34" i="38"/>
  <c r="AF34" i="38"/>
  <c r="AE32" i="38"/>
  <c r="AF32" i="38"/>
  <c r="AG32" i="38"/>
  <c r="AG30" i="38"/>
  <c r="AE30" i="38"/>
  <c r="AF30" i="38"/>
  <c r="AE28" i="38"/>
  <c r="AF28" i="38"/>
  <c r="AG28" i="38"/>
  <c r="AE20" i="38"/>
  <c r="AF20" i="38"/>
  <c r="AG20" i="38"/>
  <c r="AE16" i="38"/>
  <c r="AF16" i="38"/>
  <c r="AG16" i="38"/>
  <c r="AE12" i="38"/>
  <c r="AF12" i="38"/>
  <c r="AG12" i="38"/>
  <c r="AE161" i="38"/>
  <c r="AF161" i="38"/>
  <c r="AG161" i="38"/>
  <c r="AF152" i="38"/>
  <c r="AG152" i="38"/>
  <c r="AE152" i="38"/>
  <c r="AJ152" i="38" s="1"/>
  <c r="AF148" i="38"/>
  <c r="AG148" i="38"/>
  <c r="AE148" i="38"/>
  <c r="AE142" i="38"/>
  <c r="AF142" i="38"/>
  <c r="AG142" i="38"/>
  <c r="AF139" i="38"/>
  <c r="AG139" i="38"/>
  <c r="AE139" i="38"/>
  <c r="AE137" i="38"/>
  <c r="AG137" i="38"/>
  <c r="AF137" i="38"/>
  <c r="AE134" i="38"/>
  <c r="AF134" i="38"/>
  <c r="AG134" i="38"/>
  <c r="AG124" i="38"/>
  <c r="AE124" i="38"/>
  <c r="AF124" i="38"/>
  <c r="AF111" i="38"/>
  <c r="AG111" i="38"/>
  <c r="AE111" i="38"/>
  <c r="AE105" i="38"/>
  <c r="AG105" i="38"/>
  <c r="AF105" i="38"/>
  <c r="AF96" i="38"/>
  <c r="AG96" i="38"/>
  <c r="AE96" i="38"/>
  <c r="AE94" i="38"/>
  <c r="AF94" i="38"/>
  <c r="AG94" i="38"/>
  <c r="AF92" i="38"/>
  <c r="AG92" i="38"/>
  <c r="AE92" i="38"/>
  <c r="AG89" i="38"/>
  <c r="AE89" i="38"/>
  <c r="AF89" i="38"/>
  <c r="AG85" i="38"/>
  <c r="AF85" i="38"/>
  <c r="AE85" i="38"/>
  <c r="AE78" i="38"/>
  <c r="AG78" i="38"/>
  <c r="AF78" i="38"/>
  <c r="AF72" i="38"/>
  <c r="AG72" i="38"/>
  <c r="AE72" i="38"/>
  <c r="AE67" i="38"/>
  <c r="AF67" i="38"/>
  <c r="AG67" i="38"/>
  <c r="AF60" i="38"/>
  <c r="AG60" i="38"/>
  <c r="AE60" i="38"/>
  <c r="AE55" i="38"/>
  <c r="AF55" i="38"/>
  <c r="AG55" i="38"/>
  <c r="AE47" i="38"/>
  <c r="AG47" i="38"/>
  <c r="AF47" i="38"/>
  <c r="AF45" i="38"/>
  <c r="AG45" i="38"/>
  <c r="AE45" i="38"/>
  <c r="AJ45" i="38" s="1"/>
  <c r="AE43" i="38"/>
  <c r="AF43" i="38"/>
  <c r="AG43" i="38"/>
  <c r="AF41" i="38"/>
  <c r="AG41" i="38"/>
  <c r="AE41" i="38"/>
  <c r="AE39" i="38"/>
  <c r="AG39" i="38"/>
  <c r="AF39" i="38"/>
  <c r="AF37" i="38"/>
  <c r="AG37" i="38"/>
  <c r="AE37" i="38"/>
  <c r="AJ37" i="38" s="1"/>
  <c r="AE35" i="38"/>
  <c r="AF35" i="38"/>
  <c r="AG35" i="38"/>
  <c r="AF33" i="38"/>
  <c r="AG33" i="38"/>
  <c r="AE33" i="38"/>
  <c r="AE31" i="38"/>
  <c r="AF31" i="38"/>
  <c r="AG31" i="38"/>
  <c r="AF29" i="38"/>
  <c r="AG29" i="38"/>
  <c r="AE29" i="38"/>
  <c r="AJ29" i="38" s="1"/>
  <c r="AG26" i="38"/>
  <c r="AE26" i="38"/>
  <c r="AF26" i="38"/>
  <c r="AE23" i="38"/>
  <c r="AG23" i="38"/>
  <c r="AF23" i="38"/>
  <c r="AF21" i="38"/>
  <c r="AG21" i="38"/>
  <c r="AE21" i="38"/>
  <c r="AE19" i="38"/>
  <c r="AF19" i="38"/>
  <c r="AG19" i="38"/>
  <c r="AF17" i="38"/>
  <c r="AG17" i="38"/>
  <c r="AE17" i="38"/>
  <c r="AE15" i="38"/>
  <c r="AG15" i="38"/>
  <c r="AF15" i="38"/>
  <c r="AF13" i="38"/>
  <c r="AG13" i="38"/>
  <c r="AE13" i="38"/>
  <c r="AE11" i="38"/>
  <c r="AG11" i="38"/>
  <c r="AF11" i="38"/>
  <c r="AJ15" i="38" l="1"/>
  <c r="AJ23" i="38"/>
  <c r="AJ55" i="38"/>
  <c r="AJ78" i="38"/>
  <c r="AJ94" i="38"/>
  <c r="AJ142" i="38"/>
  <c r="AJ12" i="38"/>
  <c r="AJ46" i="38"/>
  <c r="AJ14" i="38"/>
  <c r="AJ73" i="38"/>
  <c r="AJ35" i="38"/>
  <c r="AJ43" i="38"/>
  <c r="AJ134" i="38"/>
  <c r="AJ16" i="38"/>
  <c r="AJ32" i="38"/>
  <c r="AJ40" i="38"/>
  <c r="AJ138" i="38"/>
  <c r="AJ17" i="38"/>
  <c r="AJ31" i="38"/>
  <c r="AJ39" i="38"/>
  <c r="AJ47" i="38"/>
  <c r="AJ60" i="38"/>
  <c r="AJ85" i="38"/>
  <c r="AJ89" i="38"/>
  <c r="AJ96" i="38"/>
  <c r="AJ148" i="38"/>
  <c r="AJ161" i="38"/>
  <c r="AJ28" i="38"/>
  <c r="AJ34" i="38"/>
  <c r="AJ36" i="38"/>
  <c r="AJ42" i="38"/>
  <c r="AJ135" i="38"/>
  <c r="AJ44" i="38"/>
  <c r="AJ65" i="38"/>
  <c r="AJ88" i="38"/>
  <c r="AJ11" i="38"/>
  <c r="AJ19" i="38"/>
  <c r="AJ26" i="38"/>
  <c r="AJ33" i="38"/>
  <c r="AJ41" i="38"/>
  <c r="AJ67" i="38"/>
  <c r="AJ105" i="38"/>
  <c r="AJ137" i="38"/>
  <c r="AJ20" i="38"/>
  <c r="AJ150" i="38"/>
  <c r="AJ18" i="38"/>
  <c r="AJ22" i="38"/>
  <c r="AJ24" i="38"/>
  <c r="AJ52" i="38"/>
  <c r="AJ90" i="38"/>
  <c r="AJ104" i="38"/>
  <c r="AJ106" i="38"/>
  <c r="AJ159" i="38"/>
  <c r="AJ10" i="38"/>
  <c r="AJ13" i="38"/>
  <c r="AJ21" i="38"/>
  <c r="AJ72" i="38"/>
  <c r="AJ92" i="38"/>
  <c r="AJ111" i="38"/>
  <c r="AJ124" i="38"/>
  <c r="AJ139" i="38"/>
  <c r="AJ30" i="38"/>
  <c r="AJ38" i="38"/>
  <c r="AJ57" i="38"/>
  <c r="AJ81" i="38"/>
  <c r="AJ93" i="38"/>
  <c r="AJ119" i="38"/>
  <c r="AJ143" i="38"/>
  <c r="C160" i="37"/>
  <c r="G160" i="37" s="1"/>
  <c r="C156" i="37"/>
  <c r="G156" i="37" s="1"/>
  <c r="C148" i="37"/>
  <c r="G148" i="37" s="1"/>
  <c r="C149" i="37"/>
  <c r="G149" i="37" s="1"/>
  <c r="C150" i="37"/>
  <c r="G150" i="37" s="1"/>
  <c r="C151" i="37"/>
  <c r="G151" i="37" s="1"/>
  <c r="C152" i="37"/>
  <c r="G152" i="37" s="1"/>
  <c r="C147" i="37"/>
  <c r="G147" i="37" s="1"/>
  <c r="C145" i="37"/>
  <c r="G145" i="37" s="1"/>
  <c r="C141" i="37"/>
  <c r="G141" i="37" s="1"/>
  <c r="C142" i="37"/>
  <c r="G142" i="37" s="1"/>
  <c r="C143" i="37"/>
  <c r="G143" i="37" s="1"/>
  <c r="C140" i="37"/>
  <c r="G140" i="37" s="1"/>
  <c r="C133" i="37"/>
  <c r="G133" i="37" s="1"/>
  <c r="C134" i="37"/>
  <c r="G134" i="37" s="1"/>
  <c r="C135" i="37"/>
  <c r="G135" i="37" s="1"/>
  <c r="C136" i="37"/>
  <c r="G136" i="37" s="1"/>
  <c r="C132" i="37"/>
  <c r="G132" i="37" s="1"/>
  <c r="C129" i="37"/>
  <c r="G129" i="37" s="1"/>
  <c r="C128" i="37"/>
  <c r="G128" i="37" s="1"/>
  <c r="C126" i="37"/>
  <c r="G126" i="37" s="1"/>
  <c r="C123" i="37"/>
  <c r="G123" i="37" s="1"/>
  <c r="C117" i="37"/>
  <c r="G117" i="37" s="1"/>
  <c r="C107" i="37"/>
  <c r="G107" i="37" s="1"/>
  <c r="C102" i="37"/>
  <c r="G102" i="37" s="1"/>
  <c r="C94" i="37"/>
  <c r="G94" i="37" s="1"/>
  <c r="C91" i="37"/>
  <c r="G91" i="37" s="1"/>
  <c r="C89" i="37"/>
  <c r="G89" i="37" s="1"/>
  <c r="D177" i="37"/>
  <c r="G177" i="37" s="1"/>
  <c r="D175" i="37"/>
  <c r="G175" i="37" s="1"/>
  <c r="C20" i="34" l="1"/>
  <c r="D20" i="34"/>
  <c r="E20" i="34"/>
  <c r="F20" i="34"/>
  <c r="G20" i="34"/>
  <c r="H20" i="34"/>
  <c r="I20" i="34"/>
  <c r="J20" i="34"/>
  <c r="K20" i="34"/>
  <c r="L20" i="34"/>
  <c r="M20" i="34"/>
  <c r="N20" i="34"/>
  <c r="O20" i="34"/>
  <c r="P20" i="34"/>
  <c r="Q20" i="34"/>
  <c r="R20" i="34"/>
  <c r="S20" i="34"/>
  <c r="T20" i="34"/>
  <c r="U20" i="34"/>
  <c r="V20" i="34"/>
  <c r="W20" i="34"/>
  <c r="X20" i="34"/>
  <c r="Y20" i="34"/>
  <c r="Z20" i="34"/>
  <c r="AA20" i="34"/>
  <c r="AB20" i="34"/>
  <c r="AC20" i="34"/>
  <c r="AD20" i="34"/>
  <c r="AE20" i="34"/>
  <c r="AF20" i="34"/>
  <c r="AG20" i="34"/>
  <c r="AH20" i="34"/>
  <c r="AI20" i="34"/>
  <c r="AJ20" i="34"/>
  <c r="AK20" i="34"/>
  <c r="AL20" i="34"/>
  <c r="AM20" i="34"/>
  <c r="AN20" i="34"/>
  <c r="AO20" i="34"/>
  <c r="AP20" i="34"/>
  <c r="AQ20" i="34"/>
  <c r="AR20" i="34"/>
  <c r="AS20" i="34"/>
  <c r="AT20" i="34"/>
  <c r="AU20" i="34"/>
  <c r="AV20" i="34"/>
  <c r="AW20" i="34"/>
  <c r="AX20" i="34"/>
  <c r="AY20" i="34"/>
  <c r="AZ20" i="34"/>
  <c r="BA20" i="34"/>
  <c r="BB20" i="34"/>
  <c r="BC20" i="34"/>
  <c r="BD20" i="34"/>
  <c r="BE20" i="34"/>
  <c r="BF20" i="34"/>
  <c r="BG20" i="34"/>
  <c r="BH20" i="34"/>
  <c r="BI20" i="34"/>
  <c r="BJ20" i="34"/>
  <c r="BK20" i="34"/>
  <c r="BL20" i="34"/>
  <c r="BM20" i="34"/>
  <c r="BN20" i="34"/>
  <c r="BO20" i="34"/>
  <c r="BP20" i="34"/>
  <c r="BS20" i="34"/>
  <c r="BT20" i="34"/>
  <c r="BT23" i="34" s="1"/>
  <c r="BV20" i="34"/>
  <c r="BW20" i="34"/>
  <c r="C21" i="34"/>
  <c r="D21" i="34"/>
  <c r="E21" i="34"/>
  <c r="F21" i="34"/>
  <c r="G21" i="34"/>
  <c r="H21" i="34"/>
  <c r="I21" i="34"/>
  <c r="J21" i="34"/>
  <c r="K21" i="34"/>
  <c r="L21" i="34"/>
  <c r="M21" i="34"/>
  <c r="N21" i="34"/>
  <c r="O21" i="34"/>
  <c r="P21" i="34"/>
  <c r="Q21" i="34"/>
  <c r="R21" i="34"/>
  <c r="S21" i="34"/>
  <c r="T21" i="34"/>
  <c r="U21" i="34"/>
  <c r="V21" i="34"/>
  <c r="W21" i="34"/>
  <c r="X21" i="34"/>
  <c r="Y21" i="34"/>
  <c r="Z21" i="34"/>
  <c r="AA21" i="34"/>
  <c r="AB21" i="34"/>
  <c r="AC21" i="34"/>
  <c r="AD21" i="34"/>
  <c r="AE21" i="34"/>
  <c r="AF21" i="34"/>
  <c r="AG21" i="34"/>
  <c r="AH21" i="34"/>
  <c r="AI21" i="34"/>
  <c r="AJ21" i="34"/>
  <c r="AK21" i="34"/>
  <c r="AL21" i="34"/>
  <c r="AM21" i="34"/>
  <c r="AN21" i="34"/>
  <c r="AO21" i="34"/>
  <c r="AP21" i="34"/>
  <c r="AQ21" i="34"/>
  <c r="AR21" i="34"/>
  <c r="AS21" i="34"/>
  <c r="AT21" i="34"/>
  <c r="AU21" i="34"/>
  <c r="AV21" i="34"/>
  <c r="AW21" i="34"/>
  <c r="AX21" i="34"/>
  <c r="AY21" i="34"/>
  <c r="AZ21" i="34"/>
  <c r="BA21" i="34"/>
  <c r="BB21" i="34"/>
  <c r="BC21" i="34"/>
  <c r="BD21" i="34"/>
  <c r="BE21" i="34"/>
  <c r="BF21" i="34"/>
  <c r="BG21" i="34"/>
  <c r="BH21" i="34"/>
  <c r="BI21" i="34"/>
  <c r="BJ21" i="34"/>
  <c r="BK21" i="34"/>
  <c r="BL21" i="34"/>
  <c r="BM21" i="34"/>
  <c r="BN21" i="34"/>
  <c r="BO21" i="34"/>
  <c r="BP21" i="34"/>
  <c r="BQ21" i="34"/>
  <c r="BS21" i="34"/>
  <c r="BT21" i="34"/>
  <c r="BU21" i="34"/>
  <c r="BV21" i="34"/>
  <c r="BW21" i="34"/>
  <c r="BX21" i="34"/>
  <c r="B21" i="34"/>
  <c r="B20" i="34"/>
  <c r="C65" i="33" a="1"/>
  <c r="C65" i="33" s="1"/>
  <c r="D65" i="33" a="1"/>
  <c r="D65" i="33" s="1"/>
  <c r="E65" i="33" a="1"/>
  <c r="E65" i="33" s="1"/>
  <c r="F65" i="33" a="1"/>
  <c r="F65" i="33" s="1"/>
  <c r="G65" i="33" a="1"/>
  <c r="G65" i="33" s="1"/>
  <c r="H65" i="33" a="1"/>
  <c r="H65" i="33" s="1"/>
  <c r="I65" i="33" a="1"/>
  <c r="I65" i="33" s="1"/>
  <c r="J65" i="33" a="1"/>
  <c r="J65" i="33" s="1"/>
  <c r="K65" i="33" a="1"/>
  <c r="K65" i="33" s="1"/>
  <c r="L65" i="33" a="1"/>
  <c r="L65" i="33" s="1"/>
  <c r="M65" i="33" a="1"/>
  <c r="M65" i="33" s="1"/>
  <c r="N65" i="33" a="1"/>
  <c r="N65" i="33" s="1"/>
  <c r="O65" i="33" a="1"/>
  <c r="O65" i="33" s="1"/>
  <c r="P65" i="33" a="1"/>
  <c r="P65" i="33" s="1"/>
  <c r="Q65" i="33" a="1"/>
  <c r="Q65" i="33" s="1"/>
  <c r="R65" i="33" a="1"/>
  <c r="R65" i="33" s="1"/>
  <c r="S65" i="33" a="1"/>
  <c r="S65" i="33" s="1"/>
  <c r="T65" i="33" a="1"/>
  <c r="T65" i="33" s="1"/>
  <c r="U65" i="33" a="1"/>
  <c r="U65" i="33" s="1"/>
  <c r="V65" i="33" a="1"/>
  <c r="V65" i="33" s="1"/>
  <c r="W65" i="33" a="1"/>
  <c r="W65" i="33" s="1"/>
  <c r="X65" i="33" a="1"/>
  <c r="X65" i="33" s="1"/>
  <c r="Y65" i="33" a="1"/>
  <c r="Y65" i="33" s="1"/>
  <c r="Z65" i="33" a="1"/>
  <c r="Z65" i="33" s="1"/>
  <c r="AA65" i="33" a="1"/>
  <c r="AA65" i="33" s="1"/>
  <c r="AB65" i="33" a="1"/>
  <c r="AB65" i="33" s="1"/>
  <c r="AC65" i="33" a="1"/>
  <c r="AC65" i="33" s="1"/>
  <c r="AD65" i="33" a="1"/>
  <c r="AD65" i="33" s="1"/>
  <c r="AE65" i="33" a="1"/>
  <c r="AE65" i="33" s="1"/>
  <c r="AF65" i="33" a="1"/>
  <c r="AF65" i="33" s="1"/>
  <c r="AG65" i="33" a="1"/>
  <c r="AG65" i="33" s="1"/>
  <c r="AH65" i="33" a="1"/>
  <c r="AH65" i="33" s="1"/>
  <c r="AI65" i="33" a="1"/>
  <c r="AI65" i="33" s="1"/>
  <c r="AJ65" i="33" a="1"/>
  <c r="AJ65" i="33" s="1"/>
  <c r="AK65" i="33" a="1"/>
  <c r="AK65" i="33" s="1"/>
  <c r="AL65" i="33" a="1"/>
  <c r="AL65" i="33" s="1"/>
  <c r="AN65" i="33" a="1"/>
  <c r="AN65" i="33" s="1"/>
  <c r="AO65" i="33" a="1"/>
  <c r="AO65" i="33" s="1"/>
  <c r="AP65" i="33" a="1"/>
  <c r="AP65" i="33" s="1"/>
  <c r="AQ65" i="33" a="1"/>
  <c r="AQ65" i="33" s="1"/>
  <c r="AR65" i="33" a="1"/>
  <c r="AR65" i="33" s="1"/>
  <c r="AS65" i="33" a="1"/>
  <c r="AS65" i="33" s="1"/>
  <c r="AT65" i="33" a="1"/>
  <c r="AT65" i="33" s="1"/>
  <c r="AU65" i="33" a="1"/>
  <c r="AU65" i="33" s="1"/>
  <c r="AV65" i="33" a="1"/>
  <c r="AV65" i="33" s="1"/>
  <c r="AW65" i="33" a="1"/>
  <c r="AW65" i="33" s="1"/>
  <c r="AX65" i="33" a="1"/>
  <c r="AX65" i="33" s="1"/>
  <c r="AY65" i="33" a="1"/>
  <c r="AY65" i="33" s="1"/>
  <c r="AZ65" i="33" a="1"/>
  <c r="AZ65" i="33" s="1"/>
  <c r="BA65" i="33" a="1"/>
  <c r="BA65" i="33" s="1"/>
  <c r="BB65" i="33" a="1"/>
  <c r="BB65" i="33" s="1"/>
  <c r="BC65" i="33" a="1"/>
  <c r="BC65" i="33" s="1"/>
  <c r="BD65" i="33" a="1"/>
  <c r="BD65" i="33" s="1"/>
  <c r="BE65" i="33" a="1"/>
  <c r="BE65" i="33" s="1"/>
  <c r="BF65" i="33" a="1"/>
  <c r="BF65" i="33" s="1"/>
  <c r="BG65" i="33" a="1"/>
  <c r="BG65" i="33" s="1"/>
  <c r="BH65" i="33" a="1"/>
  <c r="BH65" i="33" s="1"/>
  <c r="BI65" i="33" a="1"/>
  <c r="BI65" i="33" s="1"/>
  <c r="BJ65" i="33" a="1"/>
  <c r="BJ65" i="33" s="1"/>
  <c r="BK65" i="33" a="1"/>
  <c r="BK65" i="33" s="1"/>
  <c r="BL65" i="33" a="1"/>
  <c r="BL65" i="33" s="1"/>
  <c r="BM65" i="33" a="1"/>
  <c r="BM65" i="33" s="1"/>
  <c r="BN65" i="33" a="1"/>
  <c r="BN65" i="33" s="1"/>
  <c r="BO65" i="33" a="1"/>
  <c r="BO65" i="33" s="1"/>
  <c r="BP65" i="33" a="1"/>
  <c r="BP65" i="33" s="1"/>
  <c r="BQ65" i="33" a="1"/>
  <c r="BQ65" i="33" s="1"/>
  <c r="BS65" i="33" a="1"/>
  <c r="BS65" i="33" s="1"/>
  <c r="BT65" i="33" a="1"/>
  <c r="BT65" i="33" s="1"/>
  <c r="BU65" i="33" a="1"/>
  <c r="BU65" i="33" s="1"/>
  <c r="BW65" i="33" a="1"/>
  <c r="BW65" i="33" s="1"/>
  <c r="BX65" i="33" a="1"/>
  <c r="BX65" i="33" s="1"/>
  <c r="B65" i="33" a="1"/>
  <c r="B65" i="33" s="1"/>
  <c r="BN23" i="34" l="1"/>
  <c r="BJ23" i="34"/>
  <c r="BF23" i="34"/>
  <c r="BB23" i="34"/>
  <c r="AX23" i="34"/>
  <c r="AT23" i="34"/>
  <c r="AP23" i="34"/>
  <c r="AL23" i="34"/>
  <c r="AH23" i="34"/>
  <c r="AD23" i="34"/>
  <c r="Z23" i="34"/>
  <c r="V23" i="34"/>
  <c r="R23" i="34"/>
  <c r="N23" i="34"/>
  <c r="J23" i="34"/>
  <c r="F23" i="34"/>
  <c r="BS23" i="34"/>
  <c r="BM23" i="34"/>
  <c r="BI23" i="34"/>
  <c r="BE23" i="34"/>
  <c r="BA23" i="34"/>
  <c r="AW23" i="34"/>
  <c r="AS23" i="34"/>
  <c r="AO23" i="34"/>
  <c r="AK23" i="34"/>
  <c r="AG23" i="34"/>
  <c r="AC23" i="34"/>
  <c r="Y23" i="34"/>
  <c r="U23" i="34"/>
  <c r="Q23" i="34"/>
  <c r="M23" i="34"/>
  <c r="I23" i="34"/>
  <c r="E23" i="34"/>
  <c r="BW23" i="34"/>
  <c r="BP23" i="34"/>
  <c r="BL23" i="34"/>
  <c r="BH23" i="34"/>
  <c r="BD23" i="34"/>
  <c r="AZ23" i="34"/>
  <c r="AV23" i="34"/>
  <c r="AR23" i="34"/>
  <c r="AN23" i="34"/>
  <c r="AJ23" i="34"/>
  <c r="AF23" i="34"/>
  <c r="AB23" i="34"/>
  <c r="X23" i="34"/>
  <c r="T23" i="34"/>
  <c r="P23" i="34"/>
  <c r="L23" i="34"/>
  <c r="H23" i="34"/>
  <c r="D23" i="34"/>
  <c r="B23" i="34"/>
  <c r="BV23" i="34"/>
  <c r="BO23" i="34"/>
  <c r="BK23" i="34"/>
  <c r="BG23" i="34"/>
  <c r="BC23" i="34"/>
  <c r="AY23" i="34"/>
  <c r="AU23" i="34"/>
  <c r="AQ23" i="34"/>
  <c r="AM23" i="34"/>
  <c r="AI23" i="34"/>
  <c r="AE23" i="34"/>
  <c r="AA23" i="34"/>
  <c r="W23" i="34"/>
  <c r="S23" i="34"/>
  <c r="O23" i="34"/>
  <c r="K23" i="34"/>
  <c r="G23" i="34"/>
  <c r="C23" i="34"/>
  <c r="AM77" i="33"/>
  <c r="AM74" i="33"/>
  <c r="AM76" i="33"/>
  <c r="C64" i="33"/>
  <c r="C68" i="33" s="1"/>
  <c r="D64" i="33"/>
  <c r="D68" i="33" s="1"/>
  <c r="E64" i="33"/>
  <c r="E68" i="33" s="1"/>
  <c r="F64" i="33"/>
  <c r="F68" i="33" s="1"/>
  <c r="G64" i="33"/>
  <c r="G68" i="33" s="1"/>
  <c r="H64" i="33"/>
  <c r="H68" i="33" s="1"/>
  <c r="I64" i="33"/>
  <c r="I68" i="33" s="1"/>
  <c r="J64" i="33"/>
  <c r="J68" i="33" s="1"/>
  <c r="K64" i="33"/>
  <c r="K68" i="33" s="1"/>
  <c r="L64" i="33"/>
  <c r="L68" i="33" s="1"/>
  <c r="M64" i="33"/>
  <c r="M68" i="33" s="1"/>
  <c r="N64" i="33"/>
  <c r="N68" i="33" s="1"/>
  <c r="O64" i="33"/>
  <c r="O68" i="33" s="1"/>
  <c r="P64" i="33"/>
  <c r="P68" i="33" s="1"/>
  <c r="Q64" i="33"/>
  <c r="Q68" i="33" s="1"/>
  <c r="R64" i="33"/>
  <c r="R68" i="33" s="1"/>
  <c r="S64" i="33"/>
  <c r="S68" i="33" s="1"/>
  <c r="T64" i="33"/>
  <c r="T68" i="33" s="1"/>
  <c r="U64" i="33"/>
  <c r="U68" i="33" s="1"/>
  <c r="V64" i="33"/>
  <c r="V68" i="33" s="1"/>
  <c r="W64" i="33"/>
  <c r="W68" i="33" s="1"/>
  <c r="X64" i="33"/>
  <c r="X68" i="33" s="1"/>
  <c r="Y64" i="33"/>
  <c r="Y68" i="33" s="1"/>
  <c r="Z64" i="33"/>
  <c r="Z68" i="33" s="1"/>
  <c r="AA64" i="33"/>
  <c r="AA68" i="33" s="1"/>
  <c r="AB64" i="33"/>
  <c r="AB68" i="33" s="1"/>
  <c r="AC64" i="33"/>
  <c r="AC68" i="33" s="1"/>
  <c r="AD64" i="33"/>
  <c r="AD68" i="33" s="1"/>
  <c r="AE64" i="33"/>
  <c r="AE68" i="33" s="1"/>
  <c r="AF64" i="33"/>
  <c r="AF68" i="33" s="1"/>
  <c r="AG64" i="33"/>
  <c r="AG68" i="33" s="1"/>
  <c r="AH64" i="33"/>
  <c r="AH68" i="33" s="1"/>
  <c r="AI64" i="33"/>
  <c r="AI68" i="33" s="1"/>
  <c r="AJ64" i="33"/>
  <c r="AJ68" i="33" s="1"/>
  <c r="AK64" i="33"/>
  <c r="AK68" i="33" s="1"/>
  <c r="AL64" i="33"/>
  <c r="AL68" i="33" s="1"/>
  <c r="AN64" i="33"/>
  <c r="AN68" i="33" s="1"/>
  <c r="AO64" i="33"/>
  <c r="AO68" i="33" s="1"/>
  <c r="AP64" i="33"/>
  <c r="AP68" i="33" s="1"/>
  <c r="AQ64" i="33"/>
  <c r="AQ68" i="33" s="1"/>
  <c r="AR64" i="33"/>
  <c r="AR68" i="33" s="1"/>
  <c r="AS64" i="33"/>
  <c r="AS68" i="33" s="1"/>
  <c r="AT64" i="33"/>
  <c r="AT68" i="33" s="1"/>
  <c r="AU64" i="33"/>
  <c r="AU68" i="33" s="1"/>
  <c r="AV64" i="33"/>
  <c r="AV68" i="33" s="1"/>
  <c r="AW64" i="33"/>
  <c r="AW68" i="33" s="1"/>
  <c r="AX64" i="33"/>
  <c r="AX68" i="33" s="1"/>
  <c r="AY64" i="33"/>
  <c r="AY68" i="33" s="1"/>
  <c r="AZ64" i="33"/>
  <c r="AZ68" i="33" s="1"/>
  <c r="BA64" i="33"/>
  <c r="BA68" i="33" s="1"/>
  <c r="BB64" i="33"/>
  <c r="BB68" i="33" s="1"/>
  <c r="BC64" i="33"/>
  <c r="BC68" i="33" s="1"/>
  <c r="BD64" i="33"/>
  <c r="BD68" i="33" s="1"/>
  <c r="BE64" i="33"/>
  <c r="BE68" i="33" s="1"/>
  <c r="BF64" i="33"/>
  <c r="BF68" i="33" s="1"/>
  <c r="BG64" i="33"/>
  <c r="BG68" i="33" s="1"/>
  <c r="BH64" i="33"/>
  <c r="BH68" i="33" s="1"/>
  <c r="BI64" i="33"/>
  <c r="BI68" i="33" s="1"/>
  <c r="BJ64" i="33"/>
  <c r="BJ68" i="33" s="1"/>
  <c r="BK64" i="33"/>
  <c r="BK68" i="33" s="1"/>
  <c r="BL64" i="33"/>
  <c r="BL68" i="33" s="1"/>
  <c r="BM64" i="33"/>
  <c r="BM68" i="33" s="1"/>
  <c r="BN64" i="33"/>
  <c r="BN68" i="33" s="1"/>
  <c r="BO64" i="33"/>
  <c r="BO68" i="33" s="1"/>
  <c r="BP64" i="33"/>
  <c r="BP68" i="33" s="1"/>
  <c r="BQ64" i="33"/>
  <c r="BQ68" i="33" s="1"/>
  <c r="BS64" i="33"/>
  <c r="BS68" i="33" s="1"/>
  <c r="BT64" i="33"/>
  <c r="BT68" i="33" s="1"/>
  <c r="BU64" i="33"/>
  <c r="BU68" i="33" s="1"/>
  <c r="BV68" i="33"/>
  <c r="BW64" i="33"/>
  <c r="BW68" i="33" s="1"/>
  <c r="BX64" i="33"/>
  <c r="BX68" i="33" s="1"/>
  <c r="B64" i="33"/>
  <c r="B68" i="33" s="1"/>
  <c r="AS53" i="33"/>
  <c r="AT53" i="33"/>
  <c r="BQ53" i="33"/>
  <c r="BS53" i="33"/>
  <c r="BT53" i="33"/>
  <c r="BU53" i="33"/>
  <c r="BU76" i="33" s="1"/>
  <c r="BW53" i="33"/>
  <c r="BX53" i="33"/>
  <c r="BQ54" i="33"/>
  <c r="BQ77" i="33" s="1"/>
  <c r="BS54" i="33"/>
  <c r="BS77" i="33" s="1"/>
  <c r="BT54" i="33"/>
  <c r="BT77" i="33" s="1"/>
  <c r="BU54" i="33"/>
  <c r="BU77" i="33" s="1"/>
  <c r="BW54" i="33"/>
  <c r="BW77" i="33" s="1"/>
  <c r="BX54" i="33"/>
  <c r="BX77" i="33" s="1"/>
  <c r="C38" i="33"/>
  <c r="F53" i="33" s="1"/>
  <c r="D38" i="33"/>
  <c r="J53" i="33" s="1"/>
  <c r="E38" i="33"/>
  <c r="N53" i="33" s="1"/>
  <c r="F38" i="33"/>
  <c r="G38" i="33"/>
  <c r="V53" i="33" s="1"/>
  <c r="H38" i="33"/>
  <c r="AA53" i="33" s="1"/>
  <c r="I38" i="33"/>
  <c r="J38" i="33"/>
  <c r="K38" i="33"/>
  <c r="L38" i="33"/>
  <c r="AD53" i="33" s="1"/>
  <c r="M38" i="33"/>
  <c r="AR53" i="33" s="1"/>
  <c r="N38" i="33"/>
  <c r="Q38" i="33"/>
  <c r="R38" i="33"/>
  <c r="AQ53" i="33" s="1"/>
  <c r="S38" i="33"/>
  <c r="BK53" i="33" s="1"/>
  <c r="T38" i="33"/>
  <c r="C39" i="33"/>
  <c r="F54" i="33" s="1"/>
  <c r="F77" i="33" s="1"/>
  <c r="D39" i="33"/>
  <c r="J54" i="33" s="1"/>
  <c r="J77" i="33" s="1"/>
  <c r="E39" i="33"/>
  <c r="N54" i="33" s="1"/>
  <c r="N77" i="33" s="1"/>
  <c r="F39" i="33"/>
  <c r="G39" i="33"/>
  <c r="V54" i="33" s="1"/>
  <c r="V77" i="33" s="1"/>
  <c r="H39" i="33"/>
  <c r="AA54" i="33" s="1"/>
  <c r="AA77" i="33" s="1"/>
  <c r="I39" i="33"/>
  <c r="J39" i="33"/>
  <c r="AB54" i="33" s="1"/>
  <c r="AB77" i="33" s="1"/>
  <c r="K39" i="33"/>
  <c r="L39" i="33"/>
  <c r="AD54" i="33" s="1"/>
  <c r="AD77" i="33" s="1"/>
  <c r="M39" i="33"/>
  <c r="AR54" i="33" s="1"/>
  <c r="AR77" i="33" s="1"/>
  <c r="N39" i="33"/>
  <c r="O39" i="33"/>
  <c r="O40" i="33" s="1"/>
  <c r="P39" i="33"/>
  <c r="AS54" i="33" s="1"/>
  <c r="AS77" i="33" s="1"/>
  <c r="Q39" i="33"/>
  <c r="R39" i="33"/>
  <c r="AX54" i="33" s="1"/>
  <c r="AX77" i="33" s="1"/>
  <c r="S39" i="33"/>
  <c r="BK54" i="33" s="1"/>
  <c r="BK77" i="33" s="1"/>
  <c r="T39" i="33"/>
  <c r="BV54" i="33" s="1"/>
  <c r="BV77" i="33" s="1"/>
  <c r="B39" i="33"/>
  <c r="C54" i="33" s="1"/>
  <c r="C77" i="33" s="1"/>
  <c r="B38" i="33"/>
  <c r="O36" i="31"/>
  <c r="Q36" i="31"/>
  <c r="S36" i="31"/>
  <c r="U36" i="31"/>
  <c r="AR36" i="31"/>
  <c r="AS36" i="31"/>
  <c r="AT36" i="31"/>
  <c r="AX36" i="31"/>
  <c r="AZ36" i="31"/>
  <c r="BA36" i="31"/>
  <c r="BB36" i="31"/>
  <c r="BD36" i="31"/>
  <c r="BI36" i="31"/>
  <c r="BL36" i="31"/>
  <c r="BQ36" i="31"/>
  <c r="BT36" i="31"/>
  <c r="BU36" i="31"/>
  <c r="BW36" i="31"/>
  <c r="O37" i="31"/>
  <c r="Q37" i="31"/>
  <c r="S37" i="31"/>
  <c r="U37" i="31"/>
  <c r="AR37" i="31"/>
  <c r="AT37" i="31"/>
  <c r="AX37" i="31"/>
  <c r="AZ37" i="31"/>
  <c r="BA37" i="31"/>
  <c r="BB37" i="31"/>
  <c r="BD37" i="31"/>
  <c r="BI37" i="31"/>
  <c r="BL37" i="31"/>
  <c r="BQ37" i="31"/>
  <c r="BT37" i="31"/>
  <c r="BU37" i="31"/>
  <c r="BW37" i="31"/>
  <c r="M23" i="31"/>
  <c r="N23" i="31"/>
  <c r="C21" i="31"/>
  <c r="H36" i="31" s="1"/>
  <c r="D21" i="31"/>
  <c r="L36" i="31" s="1"/>
  <c r="E21" i="31"/>
  <c r="P36" i="31" s="1"/>
  <c r="F21" i="31"/>
  <c r="R36" i="31" s="1"/>
  <c r="G21" i="31"/>
  <c r="Y36" i="31" s="1"/>
  <c r="H21" i="31"/>
  <c r="I21" i="31"/>
  <c r="J21" i="31"/>
  <c r="AB36" i="31" s="1"/>
  <c r="K21" i="31"/>
  <c r="L21" i="31"/>
  <c r="AC36" i="31" s="1"/>
  <c r="Q21" i="31"/>
  <c r="AM36" i="31" s="1"/>
  <c r="R21" i="31"/>
  <c r="AO36" i="31" s="1"/>
  <c r="S21" i="31"/>
  <c r="BM36" i="31" s="1"/>
  <c r="T21" i="31"/>
  <c r="BV36" i="31" s="1"/>
  <c r="C22" i="31"/>
  <c r="H37" i="31" s="1"/>
  <c r="D22" i="31"/>
  <c r="L37" i="31" s="1"/>
  <c r="E22" i="31"/>
  <c r="P37" i="31" s="1"/>
  <c r="F22" i="31"/>
  <c r="G22" i="31"/>
  <c r="Y37" i="31" s="1"/>
  <c r="H22" i="31"/>
  <c r="AA37" i="31" s="1"/>
  <c r="I22" i="31"/>
  <c r="J22" i="31"/>
  <c r="K22" i="31"/>
  <c r="L22" i="31"/>
  <c r="AC37" i="31" s="1"/>
  <c r="O22" i="31"/>
  <c r="O23" i="31" s="1"/>
  <c r="P22" i="31"/>
  <c r="AS37" i="31" s="1"/>
  <c r="Q22" i="31"/>
  <c r="AM37" i="31" s="1"/>
  <c r="R22" i="31"/>
  <c r="AO37" i="31" s="1"/>
  <c r="S22" i="31"/>
  <c r="BM37" i="31" s="1"/>
  <c r="T22" i="31"/>
  <c r="BV37" i="31" s="1"/>
  <c r="B22" i="31"/>
  <c r="D37" i="31" s="1"/>
  <c r="B21" i="31"/>
  <c r="D36" i="31" s="1"/>
  <c r="BD4" i="23"/>
  <c r="BE4" i="23"/>
  <c r="BF4" i="23"/>
  <c r="BG4" i="23"/>
  <c r="BD5" i="23"/>
  <c r="BE5" i="23"/>
  <c r="BF5" i="23"/>
  <c r="BG5" i="23"/>
  <c r="BD6" i="23"/>
  <c r="BE6" i="23"/>
  <c r="BF6" i="23"/>
  <c r="BG6" i="23"/>
  <c r="BD7" i="23"/>
  <c r="BE7" i="23"/>
  <c r="BF7" i="23"/>
  <c r="BG7" i="23"/>
  <c r="BD8" i="23"/>
  <c r="BE8" i="23"/>
  <c r="BF8" i="23"/>
  <c r="BG8" i="23"/>
  <c r="BD9" i="23"/>
  <c r="BE9" i="23"/>
  <c r="BF9" i="23"/>
  <c r="BG9" i="23"/>
  <c r="BD10" i="23"/>
  <c r="BE10" i="23"/>
  <c r="BF10" i="23"/>
  <c r="BG10" i="23"/>
  <c r="BD11" i="23"/>
  <c r="BE11" i="23"/>
  <c r="BF11" i="23"/>
  <c r="BG11" i="23"/>
  <c r="BD12" i="23"/>
  <c r="BE12" i="23"/>
  <c r="BF12" i="23"/>
  <c r="BG12" i="23"/>
  <c r="BD13" i="23"/>
  <c r="BE13" i="23"/>
  <c r="BF13" i="23"/>
  <c r="BG13" i="23"/>
  <c r="BD14" i="23"/>
  <c r="BE14" i="23"/>
  <c r="BF14" i="23"/>
  <c r="BG14" i="23"/>
  <c r="BD15" i="23"/>
  <c r="BE15" i="23"/>
  <c r="BF15" i="23"/>
  <c r="BG15" i="23"/>
  <c r="BD16" i="23"/>
  <c r="BE16" i="23"/>
  <c r="BF16" i="23"/>
  <c r="BG16" i="23"/>
  <c r="BD17" i="23"/>
  <c r="BE17" i="23"/>
  <c r="BF17" i="23"/>
  <c r="BG17" i="23"/>
  <c r="BD18" i="23"/>
  <c r="BE18" i="23"/>
  <c r="BF18" i="23"/>
  <c r="BG18" i="23"/>
  <c r="BD19" i="23"/>
  <c r="BE19" i="23"/>
  <c r="BF19" i="23"/>
  <c r="BG19" i="23"/>
  <c r="BD20" i="23"/>
  <c r="BE20" i="23"/>
  <c r="BF20" i="23"/>
  <c r="BG20" i="23"/>
  <c r="BD21" i="23"/>
  <c r="BE21" i="23"/>
  <c r="BF21" i="23"/>
  <c r="BG21" i="23"/>
  <c r="BG3" i="23"/>
  <c r="BF3" i="23"/>
  <c r="BE3" i="23"/>
  <c r="BD3" i="23"/>
  <c r="AW14" i="23"/>
  <c r="AX14" i="23"/>
  <c r="AY14" i="23"/>
  <c r="AW15" i="23"/>
  <c r="AX15" i="23"/>
  <c r="AY15" i="23"/>
  <c r="AW16" i="23"/>
  <c r="AX16" i="23"/>
  <c r="AY16" i="23"/>
  <c r="AW17" i="23"/>
  <c r="AX17" i="23"/>
  <c r="AY17" i="23"/>
  <c r="AW18" i="23"/>
  <c r="AX18" i="23"/>
  <c r="AY18" i="23"/>
  <c r="AW19" i="23"/>
  <c r="AX19" i="23"/>
  <c r="AY19" i="23"/>
  <c r="AW20" i="23"/>
  <c r="AX20" i="23"/>
  <c r="AY20" i="23"/>
  <c r="AW21" i="23"/>
  <c r="AX21" i="23"/>
  <c r="AY21" i="23"/>
  <c r="AW22" i="23"/>
  <c r="AX22" i="23"/>
  <c r="AY22" i="23"/>
  <c r="AW23" i="23"/>
  <c r="AX23" i="23"/>
  <c r="AY23" i="23"/>
  <c r="AW24" i="23"/>
  <c r="AX24" i="23"/>
  <c r="AY24" i="23"/>
  <c r="AW4" i="23"/>
  <c r="AX4" i="23"/>
  <c r="AY4" i="23"/>
  <c r="AW5" i="23"/>
  <c r="AX5" i="23"/>
  <c r="AY5" i="23"/>
  <c r="AW6" i="23"/>
  <c r="AX6" i="23"/>
  <c r="AY6" i="23"/>
  <c r="AW7" i="23"/>
  <c r="AX7" i="23"/>
  <c r="AY7" i="23"/>
  <c r="AW8" i="23"/>
  <c r="AX8" i="23"/>
  <c r="AY8" i="23"/>
  <c r="AW9" i="23"/>
  <c r="AX9" i="23"/>
  <c r="AY9" i="23"/>
  <c r="AW10" i="23"/>
  <c r="AX10" i="23"/>
  <c r="AY10" i="23"/>
  <c r="AW11" i="23"/>
  <c r="AX11" i="23"/>
  <c r="AY11" i="23"/>
  <c r="AW12" i="23"/>
  <c r="AX12" i="23"/>
  <c r="AY12" i="23"/>
  <c r="AW13" i="23"/>
  <c r="AX13" i="23"/>
  <c r="AY13" i="23"/>
  <c r="AY3" i="23"/>
  <c r="AX3" i="23"/>
  <c r="AW3" i="23"/>
  <c r="AV4" i="23"/>
  <c r="AV5" i="23"/>
  <c r="AV6" i="23"/>
  <c r="AV7" i="23"/>
  <c r="AV8" i="23"/>
  <c r="AV9" i="23"/>
  <c r="AV10" i="23"/>
  <c r="AV11" i="23"/>
  <c r="AV12" i="23"/>
  <c r="AV13" i="23"/>
  <c r="AV14" i="23"/>
  <c r="AV15" i="23"/>
  <c r="AV16" i="23"/>
  <c r="AV17" i="23"/>
  <c r="AV18" i="23"/>
  <c r="AV19" i="23"/>
  <c r="AV20" i="23"/>
  <c r="AV21" i="23"/>
  <c r="AV22" i="23"/>
  <c r="AV23" i="23"/>
  <c r="AV24" i="23"/>
  <c r="AV3" i="23"/>
  <c r="Q40" i="33" l="1"/>
  <c r="J23" i="31"/>
  <c r="F23" i="31"/>
  <c r="K23" i="31"/>
  <c r="BX37" i="31"/>
  <c r="BC37" i="31"/>
  <c r="AY37" i="31"/>
  <c r="BX36" i="31"/>
  <c r="BG36" i="31"/>
  <c r="AU36" i="31"/>
  <c r="AQ36" i="31"/>
  <c r="F36" i="31"/>
  <c r="S23" i="31"/>
  <c r="BP37" i="31"/>
  <c r="BH37" i="31"/>
  <c r="AJ37" i="31"/>
  <c r="W37" i="31"/>
  <c r="BO36" i="31"/>
  <c r="Q23" i="31"/>
  <c r="I23" i="31"/>
  <c r="R23" i="31"/>
  <c r="G23" i="31"/>
  <c r="BO37" i="31"/>
  <c r="BG37" i="31"/>
  <c r="AV37" i="31"/>
  <c r="AQ37" i="31"/>
  <c r="AI37" i="31"/>
  <c r="J37" i="31"/>
  <c r="BC36" i="31"/>
  <c r="AY36" i="31"/>
  <c r="H23" i="31"/>
  <c r="C23" i="31"/>
  <c r="AU37" i="31"/>
  <c r="AN37" i="31"/>
  <c r="AE37" i="31"/>
  <c r="F37" i="31"/>
  <c r="N36" i="31"/>
  <c r="AF37" i="31"/>
  <c r="AB37" i="31"/>
  <c r="X37" i="31"/>
  <c r="K37" i="31"/>
  <c r="G37" i="31"/>
  <c r="C37" i="31"/>
  <c r="BP36" i="31"/>
  <c r="BH36" i="31"/>
  <c r="AV36" i="31"/>
  <c r="AN36" i="31"/>
  <c r="AJ36" i="31"/>
  <c r="AF36" i="31"/>
  <c r="X36" i="31"/>
  <c r="K36" i="31"/>
  <c r="G36" i="31"/>
  <c r="C36" i="31"/>
  <c r="BK37" i="31"/>
  <c r="R37" i="31"/>
  <c r="N37" i="31"/>
  <c r="BK36" i="31"/>
  <c r="AE36" i="31"/>
  <c r="AA36" i="31"/>
  <c r="W36" i="31"/>
  <c r="J36" i="31"/>
  <c r="B23" i="31"/>
  <c r="E23" i="31"/>
  <c r="BS37" i="31"/>
  <c r="BN37" i="31"/>
  <c r="BJ37" i="31"/>
  <c r="BF37" i="31"/>
  <c r="AP37" i="31"/>
  <c r="AL37" i="31"/>
  <c r="AH37" i="31"/>
  <c r="AD37" i="31"/>
  <c r="Z37" i="31"/>
  <c r="V37" i="31"/>
  <c r="M37" i="31"/>
  <c r="I37" i="31"/>
  <c r="E37" i="31"/>
  <c r="BS36" i="31"/>
  <c r="BN36" i="31"/>
  <c r="BJ36" i="31"/>
  <c r="BF36" i="31"/>
  <c r="AP36" i="31"/>
  <c r="AL36" i="31"/>
  <c r="AH36" i="31"/>
  <c r="AD36" i="31"/>
  <c r="Z36" i="31"/>
  <c r="V36" i="31"/>
  <c r="M36" i="31"/>
  <c r="I36" i="31"/>
  <c r="E36" i="31"/>
  <c r="AI36" i="31"/>
  <c r="T23" i="31"/>
  <c r="P23" i="31"/>
  <c r="L23" i="31"/>
  <c r="D23" i="31"/>
  <c r="BE37" i="31"/>
  <c r="AW37" i="31"/>
  <c r="AK37" i="31"/>
  <c r="AG37" i="31"/>
  <c r="BE36" i="31"/>
  <c r="AW36" i="31"/>
  <c r="AK36" i="31"/>
  <c r="AG36" i="31"/>
  <c r="E53" i="33"/>
  <c r="E75" i="33" s="1"/>
  <c r="M40" i="33"/>
  <c r="AT54" i="33"/>
  <c r="AT77" i="33" s="1"/>
  <c r="I40" i="33"/>
  <c r="E40" i="33"/>
  <c r="Y54" i="33"/>
  <c r="Y77" i="33" s="1"/>
  <c r="BQ75" i="33"/>
  <c r="U53" i="33"/>
  <c r="U76" i="33" s="1"/>
  <c r="E54" i="33"/>
  <c r="E77" i="33" s="1"/>
  <c r="U54" i="33"/>
  <c r="U77" i="33" s="1"/>
  <c r="BJ53" i="33"/>
  <c r="BJ76" i="33" s="1"/>
  <c r="Q53" i="33"/>
  <c r="Q74" i="33" s="1"/>
  <c r="AK54" i="33"/>
  <c r="AK77" i="33" s="1"/>
  <c r="AG53" i="33"/>
  <c r="AG74" i="33" s="1"/>
  <c r="K40" i="33"/>
  <c r="L40" i="33"/>
  <c r="D40" i="33"/>
  <c r="BM54" i="33"/>
  <c r="BM77" i="33" s="1"/>
  <c r="AG54" i="33"/>
  <c r="AG77" i="33" s="1"/>
  <c r="Q54" i="33"/>
  <c r="BF53" i="33"/>
  <c r="BF76" i="33" s="1"/>
  <c r="AC53" i="33"/>
  <c r="AC74" i="33" s="1"/>
  <c r="M53" i="33"/>
  <c r="M75" i="33" s="1"/>
  <c r="BJ54" i="33"/>
  <c r="BJ77" i="33" s="1"/>
  <c r="AC54" i="33"/>
  <c r="AC77" i="33" s="1"/>
  <c r="M54" i="33"/>
  <c r="M77" i="33" s="1"/>
  <c r="BB53" i="33"/>
  <c r="BB75" i="33" s="1"/>
  <c r="AP53" i="33"/>
  <c r="AP76" i="33" s="1"/>
  <c r="Y53" i="33"/>
  <c r="Y75" i="33" s="1"/>
  <c r="I53" i="33"/>
  <c r="I75" i="33" s="1"/>
  <c r="P40" i="33"/>
  <c r="H40" i="33"/>
  <c r="I54" i="33"/>
  <c r="I77" i="33" s="1"/>
  <c r="BN53" i="33"/>
  <c r="BN76" i="33" s="1"/>
  <c r="AX53" i="33"/>
  <c r="AX75" i="33" s="1"/>
  <c r="AK53" i="33"/>
  <c r="AK76" i="33" s="1"/>
  <c r="C53" i="33"/>
  <c r="D53" i="33"/>
  <c r="R54" i="33"/>
  <c r="R77" i="33" s="1"/>
  <c r="S54" i="33"/>
  <c r="R53" i="33"/>
  <c r="F40" i="33"/>
  <c r="S53" i="33"/>
  <c r="BB54" i="33"/>
  <c r="BK74" i="33"/>
  <c r="BK75" i="33"/>
  <c r="BK76" i="33"/>
  <c r="AR74" i="33"/>
  <c r="AR75" i="33"/>
  <c r="AR76" i="33"/>
  <c r="N75" i="33"/>
  <c r="N76" i="33"/>
  <c r="N74" i="33"/>
  <c r="BS75" i="33"/>
  <c r="BS76" i="33"/>
  <c r="BS74" i="33"/>
  <c r="BF74" i="33"/>
  <c r="AQ54" i="33"/>
  <c r="AU54" i="33"/>
  <c r="AU77" i="33" s="1"/>
  <c r="AY54" i="33"/>
  <c r="AY77" i="33" s="1"/>
  <c r="BC54" i="33"/>
  <c r="BC77" i="33" s="1"/>
  <c r="BG54" i="33"/>
  <c r="BG77" i="33" s="1"/>
  <c r="BO54" i="33"/>
  <c r="BO77" i="33" s="1"/>
  <c r="AV54" i="33"/>
  <c r="AV77" i="33" s="1"/>
  <c r="AZ54" i="33"/>
  <c r="AZ77" i="33" s="1"/>
  <c r="BD54" i="33"/>
  <c r="BD77" i="33" s="1"/>
  <c r="BH54" i="33"/>
  <c r="BH77" i="33" s="1"/>
  <c r="BL54" i="33"/>
  <c r="BL77" i="33" s="1"/>
  <c r="BP54" i="33"/>
  <c r="BP77" i="33" s="1"/>
  <c r="AO54" i="33"/>
  <c r="AO77" i="33" s="1"/>
  <c r="AW54" i="33"/>
  <c r="AW77" i="33" s="1"/>
  <c r="BA54" i="33"/>
  <c r="BA77" i="33" s="1"/>
  <c r="BE54" i="33"/>
  <c r="BE77" i="33" s="1"/>
  <c r="BI54" i="33"/>
  <c r="BI77" i="33" s="1"/>
  <c r="N40" i="33"/>
  <c r="BN54" i="33"/>
  <c r="BN77" i="33" s="1"/>
  <c r="AT75" i="33"/>
  <c r="AT76" i="33"/>
  <c r="AT74" i="33"/>
  <c r="AQ74" i="33"/>
  <c r="AQ75" i="33"/>
  <c r="AQ76" i="33"/>
  <c r="AD75" i="33"/>
  <c r="AD76" i="33"/>
  <c r="AD74" i="33"/>
  <c r="AA74" i="33"/>
  <c r="AA75" i="33"/>
  <c r="AA76" i="33"/>
  <c r="J75" i="33"/>
  <c r="J76" i="33"/>
  <c r="J74" i="33"/>
  <c r="BW75" i="33"/>
  <c r="BW76" i="33"/>
  <c r="BW74" i="33"/>
  <c r="BV53" i="33"/>
  <c r="BV56" i="33" s="1"/>
  <c r="T40" i="33"/>
  <c r="J40" i="33"/>
  <c r="AB53" i="33"/>
  <c r="AB56" i="33" s="1"/>
  <c r="B40" i="33"/>
  <c r="V75" i="33"/>
  <c r="V76" i="33"/>
  <c r="V74" i="33"/>
  <c r="F75" i="33"/>
  <c r="F76" i="33"/>
  <c r="F74" i="33"/>
  <c r="BF54" i="33"/>
  <c r="BF77" i="33" s="1"/>
  <c r="AP54" i="33"/>
  <c r="AP77" i="33" s="1"/>
  <c r="AJ54" i="33"/>
  <c r="AJ77" i="33" s="1"/>
  <c r="AF54" i="33"/>
  <c r="AF77" i="33" s="1"/>
  <c r="X54" i="33"/>
  <c r="X77" i="33" s="1"/>
  <c r="T54" i="33"/>
  <c r="T77" i="33" s="1"/>
  <c r="P54" i="33"/>
  <c r="L54" i="33"/>
  <c r="L77" i="33" s="1"/>
  <c r="H54" i="33"/>
  <c r="H77" i="33" s="1"/>
  <c r="D54" i="33"/>
  <c r="BQ76" i="33"/>
  <c r="BQ74" i="33"/>
  <c r="BM53" i="33"/>
  <c r="BI53" i="33"/>
  <c r="BE53" i="33"/>
  <c r="BA53" i="33"/>
  <c r="BA56" i="33" s="1"/>
  <c r="AW53" i="33"/>
  <c r="AS76" i="33"/>
  <c r="AS74" i="33"/>
  <c r="AO53" i="33"/>
  <c r="AJ53" i="33"/>
  <c r="AF53" i="33"/>
  <c r="X53" i="33"/>
  <c r="T53" i="33"/>
  <c r="P53" i="33"/>
  <c r="L53" i="33"/>
  <c r="H53" i="33"/>
  <c r="S40" i="33"/>
  <c r="G40" i="33"/>
  <c r="C40" i="33"/>
  <c r="AN54" i="33"/>
  <c r="AN77" i="33" s="1"/>
  <c r="AI54" i="33"/>
  <c r="AI77" i="33" s="1"/>
  <c r="AE54" i="33"/>
  <c r="AE77" i="33" s="1"/>
  <c r="W54" i="33"/>
  <c r="O54" i="33"/>
  <c r="K54" i="33"/>
  <c r="K77" i="33" s="1"/>
  <c r="G54" i="33"/>
  <c r="G77" i="33" s="1"/>
  <c r="BU74" i="33"/>
  <c r="BU75" i="33"/>
  <c r="BP53" i="33"/>
  <c r="BL53" i="33"/>
  <c r="BH53" i="33"/>
  <c r="BD53" i="33"/>
  <c r="AZ53" i="33"/>
  <c r="AV53" i="33"/>
  <c r="AN53" i="33"/>
  <c r="AI53" i="33"/>
  <c r="AE53" i="33"/>
  <c r="W53" i="33"/>
  <c r="O53" i="33"/>
  <c r="K53" i="33"/>
  <c r="G53" i="33"/>
  <c r="AM75" i="33"/>
  <c r="AM68" i="33"/>
  <c r="AS75" i="33"/>
  <c r="Y74" i="33"/>
  <c r="R40" i="33"/>
  <c r="AL54" i="33"/>
  <c r="AL77" i="33" s="1"/>
  <c r="AH54" i="33"/>
  <c r="AH77" i="33" s="1"/>
  <c r="Z54" i="33"/>
  <c r="Z77" i="33" s="1"/>
  <c r="BX74" i="33"/>
  <c r="BX75" i="33"/>
  <c r="BX76" i="33"/>
  <c r="BT74" i="33"/>
  <c r="BT75" i="33"/>
  <c r="BT76" i="33"/>
  <c r="BO53" i="33"/>
  <c r="BG53" i="33"/>
  <c r="BC53" i="33"/>
  <c r="AY53" i="33"/>
  <c r="AU53" i="33"/>
  <c r="AL53" i="33"/>
  <c r="AH53" i="33"/>
  <c r="Z53" i="33"/>
  <c r="AT56" i="33"/>
  <c r="BQ56" i="33"/>
  <c r="BX56" i="33"/>
  <c r="AR56" i="33"/>
  <c r="BW56" i="33"/>
  <c r="BU56" i="33"/>
  <c r="AA56" i="33"/>
  <c r="BT56" i="33"/>
  <c r="AM56" i="33"/>
  <c r="B53" i="33"/>
  <c r="B54" i="33"/>
  <c r="B77" i="33" s="1"/>
  <c r="AS56" i="33"/>
  <c r="BK56" i="33"/>
  <c r="F56" i="33"/>
  <c r="BJ75" i="33" l="1"/>
  <c r="AX74" i="33"/>
  <c r="M76" i="33"/>
  <c r="BN75" i="33"/>
  <c r="BD56" i="33"/>
  <c r="E56" i="33"/>
  <c r="E74" i="33"/>
  <c r="Y76" i="33"/>
  <c r="E76" i="33"/>
  <c r="BF75" i="33"/>
  <c r="AC76" i="33"/>
  <c r="BL56" i="33"/>
  <c r="AG76" i="33"/>
  <c r="AC75" i="33"/>
  <c r="G56" i="33"/>
  <c r="BM56" i="33"/>
  <c r="I74" i="33"/>
  <c r="AG75" i="33"/>
  <c r="I76" i="33"/>
  <c r="BN74" i="33"/>
  <c r="Y56" i="33"/>
  <c r="K56" i="33"/>
  <c r="O56" i="33"/>
  <c r="O77" i="33"/>
  <c r="W56" i="33"/>
  <c r="W77" i="33"/>
  <c r="P56" i="33"/>
  <c r="P77" i="33"/>
  <c r="D56" i="33"/>
  <c r="D77" i="33"/>
  <c r="AQ56" i="33"/>
  <c r="AQ77" i="33"/>
  <c r="AQ79" i="33" s="1"/>
  <c r="BB56" i="33"/>
  <c r="BB77" i="33"/>
  <c r="S56" i="33"/>
  <c r="S77" i="33"/>
  <c r="Q56" i="33"/>
  <c r="Q77" i="33"/>
  <c r="AD79" i="33"/>
  <c r="V79" i="33"/>
  <c r="J79" i="33"/>
  <c r="N79" i="33"/>
  <c r="BX79" i="33"/>
  <c r="Y79" i="33"/>
  <c r="BU79" i="33"/>
  <c r="BT79" i="33"/>
  <c r="BW79" i="33"/>
  <c r="AA79" i="33"/>
  <c r="BS79" i="33"/>
  <c r="AM79" i="33"/>
  <c r="BQ79" i="33"/>
  <c r="BN79" i="33"/>
  <c r="BK79" i="33"/>
  <c r="BF79" i="33"/>
  <c r="AT79" i="33"/>
  <c r="AS79" i="33"/>
  <c r="AR79" i="33"/>
  <c r="F79" i="33"/>
  <c r="BI56" i="33"/>
  <c r="U74" i="33"/>
  <c r="Q75" i="33"/>
  <c r="Q76" i="33"/>
  <c r="AX76" i="33"/>
  <c r="AX79" i="33" s="1"/>
  <c r="BJ74" i="33"/>
  <c r="AP75" i="33"/>
  <c r="BG56" i="33"/>
  <c r="U75" i="33"/>
  <c r="U56" i="33"/>
  <c r="AX56" i="33"/>
  <c r="BB74" i="33"/>
  <c r="AK75" i="33"/>
  <c r="AK56" i="33"/>
  <c r="AK74" i="33"/>
  <c r="AP74" i="33"/>
  <c r="BB76" i="33"/>
  <c r="M56" i="33"/>
  <c r="M74" i="33"/>
  <c r="BO56" i="33"/>
  <c r="AH75" i="33"/>
  <c r="AH76" i="33"/>
  <c r="AH74" i="33"/>
  <c r="G74" i="33"/>
  <c r="G75" i="33"/>
  <c r="G76" i="33"/>
  <c r="AZ74" i="33"/>
  <c r="AZ75" i="33"/>
  <c r="AZ76" i="33"/>
  <c r="BA76" i="33"/>
  <c r="BA74" i="33"/>
  <c r="BA75" i="33"/>
  <c r="R75" i="33"/>
  <c r="R76" i="33"/>
  <c r="R74" i="33"/>
  <c r="AL75" i="33"/>
  <c r="AL76" i="33"/>
  <c r="AL74" i="33"/>
  <c r="BD74" i="33"/>
  <c r="BD75" i="33"/>
  <c r="BD76" i="33"/>
  <c r="H74" i="33"/>
  <c r="H75" i="33"/>
  <c r="H76" i="33"/>
  <c r="BE76" i="33"/>
  <c r="BE74" i="33"/>
  <c r="BE75" i="33"/>
  <c r="AU74" i="33"/>
  <c r="AU75" i="33"/>
  <c r="AU76" i="33"/>
  <c r="AN74" i="33"/>
  <c r="AN75" i="33"/>
  <c r="AN76" i="33"/>
  <c r="AF74" i="33"/>
  <c r="AF75" i="33"/>
  <c r="AF76" i="33"/>
  <c r="BI76" i="33"/>
  <c r="BI74" i="33"/>
  <c r="BI75" i="33"/>
  <c r="BV76" i="33"/>
  <c r="BV74" i="33"/>
  <c r="BV75" i="33"/>
  <c r="S74" i="33"/>
  <c r="S75" i="33"/>
  <c r="S76" i="33"/>
  <c r="BC74" i="33"/>
  <c r="BC75" i="33"/>
  <c r="BC76" i="33"/>
  <c r="AE74" i="33"/>
  <c r="AE75" i="33"/>
  <c r="AE76" i="33"/>
  <c r="BP74" i="33"/>
  <c r="BP75" i="33"/>
  <c r="BP76" i="33"/>
  <c r="T74" i="33"/>
  <c r="T75" i="33"/>
  <c r="T76" i="33"/>
  <c r="AO76" i="33"/>
  <c r="AO74" i="33"/>
  <c r="AO75" i="33"/>
  <c r="C74" i="33"/>
  <c r="C75" i="33"/>
  <c r="C76" i="33"/>
  <c r="C56" i="33"/>
  <c r="R56" i="33"/>
  <c r="BG74" i="33"/>
  <c r="BG75" i="33"/>
  <c r="BG76" i="33"/>
  <c r="K74" i="33"/>
  <c r="K75" i="33"/>
  <c r="K76" i="33"/>
  <c r="AI74" i="33"/>
  <c r="AI75" i="33"/>
  <c r="AI76" i="33"/>
  <c r="X74" i="33"/>
  <c r="X75" i="33"/>
  <c r="X76" i="33"/>
  <c r="BE56" i="33"/>
  <c r="B76" i="33"/>
  <c r="B74" i="33"/>
  <c r="B75" i="33"/>
  <c r="BO74" i="33"/>
  <c r="BO75" i="33"/>
  <c r="BO76" i="33"/>
  <c r="O74" i="33"/>
  <c r="O75" i="33"/>
  <c r="O76" i="33"/>
  <c r="BH74" i="33"/>
  <c r="BH75" i="33"/>
  <c r="BH76" i="33"/>
  <c r="L74" i="33"/>
  <c r="L75" i="33"/>
  <c r="L76" i="33"/>
  <c r="BP56" i="33"/>
  <c r="AI56" i="33"/>
  <c r="AZ56" i="33"/>
  <c r="Z75" i="33"/>
  <c r="Z76" i="33"/>
  <c r="Z74" i="33"/>
  <c r="AY74" i="33"/>
  <c r="AY75" i="33"/>
  <c r="AY76" i="33"/>
  <c r="W74" i="33"/>
  <c r="W75" i="33"/>
  <c r="W76" i="33"/>
  <c r="AV74" i="33"/>
  <c r="AV75" i="33"/>
  <c r="AV76" i="33"/>
  <c r="BL74" i="33"/>
  <c r="BL75" i="33"/>
  <c r="BL76" i="33"/>
  <c r="P74" i="33"/>
  <c r="P75" i="33"/>
  <c r="P76" i="33"/>
  <c r="AJ74" i="33"/>
  <c r="AJ75" i="33"/>
  <c r="AJ76" i="33"/>
  <c r="AW76" i="33"/>
  <c r="AW74" i="33"/>
  <c r="AW75" i="33"/>
  <c r="BM76" i="33"/>
  <c r="BM74" i="33"/>
  <c r="BM75" i="33"/>
  <c r="AB74" i="33"/>
  <c r="AB75" i="33"/>
  <c r="AB76" i="33"/>
  <c r="D74" i="33"/>
  <c r="D75" i="33"/>
  <c r="D76" i="33"/>
  <c r="AU56" i="33"/>
  <c r="Z56" i="33"/>
  <c r="AF56" i="33"/>
  <c r="AD56" i="33"/>
  <c r="L56" i="33"/>
  <c r="BJ56" i="33"/>
  <c r="AV56" i="33"/>
  <c r="BH56" i="33"/>
  <c r="AJ56" i="33"/>
  <c r="BF56" i="33"/>
  <c r="N56" i="33"/>
  <c r="BN56" i="33"/>
  <c r="J56" i="33"/>
  <c r="AP56" i="33"/>
  <c r="BC56" i="33"/>
  <c r="AO56" i="33"/>
  <c r="X56" i="33"/>
  <c r="V56" i="33"/>
  <c r="B56" i="33"/>
  <c r="AL56" i="33"/>
  <c r="AW56" i="33"/>
  <c r="AE56" i="33"/>
  <c r="AY56" i="33"/>
  <c r="AN56" i="33"/>
  <c r="AG56" i="33"/>
  <c r="T56" i="33"/>
  <c r="BS56" i="33"/>
  <c r="AH56" i="33"/>
  <c r="I56" i="33"/>
  <c r="AC56" i="33"/>
  <c r="H56" i="33"/>
  <c r="E79" i="33" l="1"/>
  <c r="AC79" i="33"/>
  <c r="I79" i="33"/>
  <c r="AG79" i="33"/>
  <c r="AB79" i="33"/>
  <c r="AJ79" i="33"/>
  <c r="W79" i="33"/>
  <c r="Z79" i="33"/>
  <c r="L79" i="33"/>
  <c r="X79" i="33"/>
  <c r="R79" i="33"/>
  <c r="AH79" i="33"/>
  <c r="AK79" i="33"/>
  <c r="BB79" i="33"/>
  <c r="AF79" i="33"/>
  <c r="BJ79" i="33"/>
  <c r="AI79" i="33"/>
  <c r="D79" i="33"/>
  <c r="O79" i="33"/>
  <c r="K79" i="33"/>
  <c r="C79" i="33"/>
  <c r="AE79" i="33"/>
  <c r="BV79" i="33"/>
  <c r="B79" i="33"/>
  <c r="BP79" i="33"/>
  <c r="BO79" i="33"/>
  <c r="BM79" i="33"/>
  <c r="BL79" i="33"/>
  <c r="BI79" i="33"/>
  <c r="BH79" i="33"/>
  <c r="BG79" i="33"/>
  <c r="BE79" i="33"/>
  <c r="BD79" i="33"/>
  <c r="BC79" i="33"/>
  <c r="BA79" i="33"/>
  <c r="AZ79" i="33"/>
  <c r="AY79" i="33"/>
  <c r="AW79" i="33"/>
  <c r="AV79" i="33"/>
  <c r="AU79" i="33"/>
  <c r="AP79" i="33"/>
  <c r="AO79" i="33"/>
  <c r="AN79" i="33"/>
  <c r="AL79" i="33"/>
  <c r="U79" i="33"/>
  <c r="T79" i="33"/>
  <c r="S79" i="33"/>
  <c r="Q79" i="33"/>
  <c r="P79" i="33"/>
  <c r="M79" i="33"/>
  <c r="H79" i="33"/>
  <c r="G79" i="33"/>
  <c r="U39" i="31"/>
  <c r="T39" i="31"/>
  <c r="T38" i="30"/>
  <c r="U38" i="30"/>
  <c r="AT35" i="30"/>
  <c r="BA35" i="30"/>
  <c r="BB35" i="30"/>
  <c r="BD35" i="30"/>
  <c r="BQ35" i="30"/>
  <c r="BS35" i="30"/>
  <c r="BT35" i="30"/>
  <c r="BU35" i="30"/>
  <c r="BU38" i="30" s="1"/>
  <c r="BV35" i="30"/>
  <c r="BW35" i="30"/>
  <c r="BX35" i="30"/>
  <c r="BA36" i="30"/>
  <c r="BB36" i="30"/>
  <c r="BD36" i="30"/>
  <c r="BQ36" i="30"/>
  <c r="BS36" i="30"/>
  <c r="BT36" i="30"/>
  <c r="BU36" i="30"/>
  <c r="BW36" i="30"/>
  <c r="BX36" i="30"/>
  <c r="S4" i="21"/>
  <c r="BD38" i="30" l="1"/>
  <c r="BQ38" i="30"/>
  <c r="BX38" i="30"/>
  <c r="BT38" i="30"/>
  <c r="BB38" i="30"/>
  <c r="BW38" i="30"/>
  <c r="BS38" i="30"/>
  <c r="BA38" i="30"/>
  <c r="BD39" i="31"/>
  <c r="BU39" i="31"/>
  <c r="BX39" i="31"/>
  <c r="BA39" i="31"/>
  <c r="BS39" i="31"/>
  <c r="AM39" i="31"/>
  <c r="BQ39" i="31"/>
  <c r="BV39" i="31"/>
  <c r="AR39" i="31"/>
  <c r="BW39" i="31"/>
  <c r="BB39" i="31"/>
  <c r="BT39" i="31"/>
  <c r="AT39" i="31"/>
  <c r="B37" i="31"/>
  <c r="AB39" i="31"/>
  <c r="BH39" i="31" l="1"/>
  <c r="AX39" i="31"/>
  <c r="AO39" i="31"/>
  <c r="AP39" i="31"/>
  <c r="Q39" i="31"/>
  <c r="P39" i="31"/>
  <c r="BE39" i="31"/>
  <c r="BP39" i="31"/>
  <c r="AV39" i="31"/>
  <c r="BO39" i="31"/>
  <c r="AU39" i="31"/>
  <c r="AZ39" i="31"/>
  <c r="AY39" i="31"/>
  <c r="BI39" i="31"/>
  <c r="AW39" i="31"/>
  <c r="BL39" i="31"/>
  <c r="N39" i="31"/>
  <c r="BN39" i="31"/>
  <c r="BG39" i="31"/>
  <c r="AQ39" i="31"/>
  <c r="BF39" i="31"/>
  <c r="O39" i="31"/>
  <c r="AS39" i="31"/>
  <c r="AA39" i="31"/>
  <c r="BC39" i="31"/>
  <c r="Y39" i="31"/>
  <c r="V39" i="31"/>
  <c r="X39" i="31"/>
  <c r="Z39" i="31"/>
  <c r="W39" i="31"/>
  <c r="S39" i="31"/>
  <c r="R39" i="31"/>
  <c r="G39" i="31"/>
  <c r="H39" i="31"/>
  <c r="F39" i="31"/>
  <c r="E39" i="31"/>
  <c r="BM39" i="31"/>
  <c r="BJ39" i="31"/>
  <c r="AN39" i="31"/>
  <c r="BK39" i="31"/>
  <c r="C39" i="31"/>
  <c r="B36" i="31"/>
  <c r="B39" i="31" s="1"/>
  <c r="D39" i="31"/>
  <c r="I39" i="31" l="1"/>
  <c r="K39" i="31"/>
  <c r="M39" i="31"/>
  <c r="L39" i="31"/>
  <c r="AI39" i="31"/>
  <c r="AH39" i="31"/>
  <c r="AL39" i="31"/>
  <c r="AC39" i="31"/>
  <c r="AD39" i="31"/>
  <c r="AF39" i="31"/>
  <c r="AG39" i="31"/>
  <c r="J39" i="31"/>
  <c r="AE39" i="31"/>
  <c r="AJ39" i="31"/>
  <c r="AK39" i="31"/>
  <c r="T13" i="30" l="1"/>
  <c r="T21" i="30" s="1"/>
  <c r="BV36" i="30" s="1"/>
  <c r="BV38" i="30" s="1"/>
  <c r="S13" i="30"/>
  <c r="S20" i="30" s="1"/>
  <c r="R13" i="30"/>
  <c r="R21" i="30" s="1"/>
  <c r="Q13" i="30"/>
  <c r="Q22" i="30" s="1"/>
  <c r="P13" i="30"/>
  <c r="P20" i="30" s="1"/>
  <c r="AS35" i="30" s="1"/>
  <c r="O13" i="30"/>
  <c r="O21" i="30" s="1"/>
  <c r="AT36" i="30" s="1"/>
  <c r="AT38" i="30" s="1"/>
  <c r="N13" i="30"/>
  <c r="N20" i="30" s="1"/>
  <c r="M13" i="30"/>
  <c r="M22" i="30" s="1"/>
  <c r="L13" i="30"/>
  <c r="L22" i="30" s="1"/>
  <c r="K13" i="30"/>
  <c r="K20" i="30" s="1"/>
  <c r="J13" i="30"/>
  <c r="J20" i="30" s="1"/>
  <c r="AB35" i="30" s="1"/>
  <c r="I13" i="30"/>
  <c r="I22" i="30" s="1"/>
  <c r="H13" i="30"/>
  <c r="H22" i="30" s="1"/>
  <c r="G13" i="30"/>
  <c r="G20" i="30" s="1"/>
  <c r="F13" i="30"/>
  <c r="F20" i="30" s="1"/>
  <c r="E13" i="30"/>
  <c r="E22" i="30" s="1"/>
  <c r="D13" i="30"/>
  <c r="D22" i="30" s="1"/>
  <c r="C13" i="30"/>
  <c r="C20" i="30" s="1"/>
  <c r="B13" i="30"/>
  <c r="B22" i="30" s="1"/>
  <c r="AP43" i="25"/>
  <c r="G35" i="30" l="1"/>
  <c r="H35" i="30"/>
  <c r="E35" i="30"/>
  <c r="F35" i="30"/>
  <c r="AV36" i="30"/>
  <c r="AZ36" i="30"/>
  <c r="BH36" i="30"/>
  <c r="BL36" i="30"/>
  <c r="BP36" i="30"/>
  <c r="AO36" i="30"/>
  <c r="AW36" i="30"/>
  <c r="BE36" i="30"/>
  <c r="BI36" i="30"/>
  <c r="AP36" i="30"/>
  <c r="AX36" i="30"/>
  <c r="BF36" i="30"/>
  <c r="BN36" i="30"/>
  <c r="AQ36" i="30"/>
  <c r="AU36" i="30"/>
  <c r="AY36" i="30"/>
  <c r="BC36" i="30"/>
  <c r="BG36" i="30"/>
  <c r="BO36" i="30"/>
  <c r="BJ35" i="30"/>
  <c r="BK35" i="30"/>
  <c r="AN35" i="30"/>
  <c r="BM35" i="30"/>
  <c r="S35" i="30"/>
  <c r="R35" i="30"/>
  <c r="V35" i="30"/>
  <c r="Z35" i="30"/>
  <c r="W35" i="30"/>
  <c r="X35" i="30"/>
  <c r="Y35" i="30"/>
  <c r="M21" i="30"/>
  <c r="AR36" i="30" s="1"/>
  <c r="M20" i="30"/>
  <c r="AR35" i="30" s="1"/>
  <c r="B21" i="30"/>
  <c r="I21" i="30"/>
  <c r="I20" i="30"/>
  <c r="P22" i="30"/>
  <c r="E21" i="30"/>
  <c r="E20" i="30"/>
  <c r="Q21" i="30"/>
  <c r="AM36" i="30" s="1"/>
  <c r="R20" i="30"/>
  <c r="G22" i="30"/>
  <c r="C22" i="30"/>
  <c r="S22" i="30"/>
  <c r="N22" i="30"/>
  <c r="J22" i="30"/>
  <c r="F22" i="30"/>
  <c r="P21" i="30"/>
  <c r="AS36" i="30" s="1"/>
  <c r="AS38" i="30" s="1"/>
  <c r="L21" i="30"/>
  <c r="H21" i="30"/>
  <c r="AA36" i="30" s="1"/>
  <c r="D21" i="30"/>
  <c r="Q20" i="30"/>
  <c r="AM35" i="30" s="1"/>
  <c r="AM38" i="30" s="1"/>
  <c r="L20" i="30"/>
  <c r="H20" i="30"/>
  <c r="AA35" i="30" s="1"/>
  <c r="AA38" i="30" s="1"/>
  <c r="D20" i="30"/>
  <c r="K22" i="30"/>
  <c r="B20" i="30"/>
  <c r="R22" i="30"/>
  <c r="S21" i="30"/>
  <c r="K21" i="30"/>
  <c r="G21" i="30"/>
  <c r="C21" i="30"/>
  <c r="N21" i="30"/>
  <c r="J21" i="30"/>
  <c r="AB36" i="30" s="1"/>
  <c r="AB38" i="30" s="1"/>
  <c r="F21" i="30"/>
  <c r="H139" i="28"/>
  <c r="D148" i="28"/>
  <c r="H148" i="28" s="1"/>
  <c r="D149" i="28"/>
  <c r="D150" i="28"/>
  <c r="H150" i="28" s="1"/>
  <c r="D151" i="28"/>
  <c r="D152" i="28"/>
  <c r="H152" i="28" s="1"/>
  <c r="D153" i="28"/>
  <c r="H153" i="28" s="1"/>
  <c r="H156" i="28"/>
  <c r="H142" i="28"/>
  <c r="H143" i="28"/>
  <c r="H146" i="28"/>
  <c r="D162" i="28"/>
  <c r="D5" i="28"/>
  <c r="D6" i="28"/>
  <c r="H6" i="28" s="1"/>
  <c r="D7" i="28"/>
  <c r="H7" i="28" s="1"/>
  <c r="D8" i="28"/>
  <c r="H8" i="28" s="1"/>
  <c r="D9" i="28"/>
  <c r="D10" i="28"/>
  <c r="H10" i="28" s="1"/>
  <c r="D11" i="28"/>
  <c r="H11" i="28" s="1"/>
  <c r="D12" i="28"/>
  <c r="H12" i="28" s="1"/>
  <c r="D13" i="28"/>
  <c r="H13" i="28" s="1"/>
  <c r="D14" i="28"/>
  <c r="H14" i="28" s="1"/>
  <c r="D15" i="28"/>
  <c r="H15" i="28" s="1"/>
  <c r="D16" i="28"/>
  <c r="H16" i="28" s="1"/>
  <c r="D17" i="28"/>
  <c r="H17" i="28" s="1"/>
  <c r="D18" i="28"/>
  <c r="H18" i="28" s="1"/>
  <c r="D19" i="28"/>
  <c r="D20" i="28"/>
  <c r="H20" i="28" s="1"/>
  <c r="D21" i="28"/>
  <c r="D22" i="28"/>
  <c r="H22" i="28" s="1"/>
  <c r="D23" i="28"/>
  <c r="H23" i="28" s="1"/>
  <c r="D24" i="28"/>
  <c r="H24" i="28" s="1"/>
  <c r="D25" i="28"/>
  <c r="D26" i="28"/>
  <c r="H26" i="28" s="1"/>
  <c r="D27" i="28"/>
  <c r="D28" i="28"/>
  <c r="H28" i="28" s="1"/>
  <c r="D29" i="28"/>
  <c r="H29" i="28" s="1"/>
  <c r="D30" i="28"/>
  <c r="H30" i="28" s="1"/>
  <c r="D31" i="28"/>
  <c r="H31" i="28" s="1"/>
  <c r="D32" i="28"/>
  <c r="H32" i="28" s="1"/>
  <c r="D33" i="28"/>
  <c r="H33" i="28" s="1"/>
  <c r="D34" i="28"/>
  <c r="D35" i="28"/>
  <c r="H35" i="28" s="1"/>
  <c r="D36" i="28"/>
  <c r="H36" i="28" s="1"/>
  <c r="D37" i="28"/>
  <c r="D38" i="28"/>
  <c r="H38" i="28" s="1"/>
  <c r="D39" i="28"/>
  <c r="H39" i="28" s="1"/>
  <c r="D40" i="28"/>
  <c r="H40" i="28" s="1"/>
  <c r="D41" i="28"/>
  <c r="D42" i="28"/>
  <c r="H42" i="28" s="1"/>
  <c r="D43" i="28"/>
  <c r="H43" i="28" s="1"/>
  <c r="D44" i="28"/>
  <c r="H44" i="28" s="1"/>
  <c r="D45" i="28"/>
  <c r="H45" i="28" s="1"/>
  <c r="D46" i="28"/>
  <c r="H46" i="28" s="1"/>
  <c r="D47" i="28"/>
  <c r="D48" i="28"/>
  <c r="H48" i="28" s="1"/>
  <c r="D49" i="28"/>
  <c r="H49" i="28" s="1"/>
  <c r="D50" i="28"/>
  <c r="D51" i="28"/>
  <c r="H51" i="28" s="1"/>
  <c r="D52" i="28"/>
  <c r="H52" i="28" s="1"/>
  <c r="D53" i="28"/>
  <c r="D54" i="28"/>
  <c r="H54" i="28" s="1"/>
  <c r="D55" i="28"/>
  <c r="D56" i="28"/>
  <c r="H56" i="28" s="1"/>
  <c r="D57" i="28"/>
  <c r="D58" i="28"/>
  <c r="H58" i="28" s="1"/>
  <c r="D59" i="28"/>
  <c r="H59" i="28" s="1"/>
  <c r="D60" i="28"/>
  <c r="H60" i="28" s="1"/>
  <c r="D61" i="28"/>
  <c r="H61" i="28" s="1"/>
  <c r="D62" i="28"/>
  <c r="H62" i="28" s="1"/>
  <c r="D63" i="28"/>
  <c r="H63" i="28" s="1"/>
  <c r="D64" i="28"/>
  <c r="H64" i="28" s="1"/>
  <c r="D65" i="28"/>
  <c r="H65" i="28" s="1"/>
  <c r="D66" i="28"/>
  <c r="H66" i="28" s="1"/>
  <c r="D67" i="28"/>
  <c r="H67" i="28" s="1"/>
  <c r="D68" i="28"/>
  <c r="H68" i="28" s="1"/>
  <c r="D69" i="28"/>
  <c r="D70" i="28"/>
  <c r="H70" i="28" s="1"/>
  <c r="D71" i="28"/>
  <c r="H71" i="28" s="1"/>
  <c r="D72" i="28"/>
  <c r="H72" i="28" s="1"/>
  <c r="D73" i="28"/>
  <c r="D74" i="28"/>
  <c r="H74" i="28" s="1"/>
  <c r="D75" i="28"/>
  <c r="H75" i="28" s="1"/>
  <c r="D76" i="28"/>
  <c r="H76" i="28" s="1"/>
  <c r="D77" i="28"/>
  <c r="H77" i="28" s="1"/>
  <c r="D78" i="28"/>
  <c r="H78" i="28" s="1"/>
  <c r="D79" i="28"/>
  <c r="H79" i="28" s="1"/>
  <c r="D80" i="28"/>
  <c r="H80" i="28" s="1"/>
  <c r="D81" i="28"/>
  <c r="H81" i="28" s="1"/>
  <c r="D82" i="28"/>
  <c r="H82" i="28" s="1"/>
  <c r="D83" i="28"/>
  <c r="D84" i="28"/>
  <c r="H84" i="28" s="1"/>
  <c r="D85" i="28"/>
  <c r="D86" i="28"/>
  <c r="H86" i="28" s="1"/>
  <c r="D87" i="28"/>
  <c r="H87" i="28" s="1"/>
  <c r="D88" i="28"/>
  <c r="H88" i="28" s="1"/>
  <c r="D89" i="28"/>
  <c r="D90" i="28"/>
  <c r="H90" i="28" s="1"/>
  <c r="D91" i="28"/>
  <c r="D92" i="28"/>
  <c r="H92" i="28" s="1"/>
  <c r="D93" i="28"/>
  <c r="H93" i="28" s="1"/>
  <c r="D94" i="28"/>
  <c r="H94" i="28" s="1"/>
  <c r="D95" i="28"/>
  <c r="H95" i="28" s="1"/>
  <c r="D96" i="28"/>
  <c r="H96" i="28" s="1"/>
  <c r="D97" i="28"/>
  <c r="H97" i="28" s="1"/>
  <c r="D98" i="28"/>
  <c r="D99" i="28"/>
  <c r="H99" i="28" s="1"/>
  <c r="D100" i="28"/>
  <c r="H100" i="28" s="1"/>
  <c r="D101" i="28"/>
  <c r="D102" i="28"/>
  <c r="H102" i="28" s="1"/>
  <c r="D103" i="28"/>
  <c r="H103" i="28" s="1"/>
  <c r="D104" i="28"/>
  <c r="H104" i="28" s="1"/>
  <c r="D105" i="28"/>
  <c r="D106" i="28"/>
  <c r="H106" i="28" s="1"/>
  <c r="D107" i="28"/>
  <c r="H107" i="28" s="1"/>
  <c r="D108" i="28"/>
  <c r="H108" i="28" s="1"/>
  <c r="D109" i="28"/>
  <c r="H109" i="28" s="1"/>
  <c r="D110" i="28"/>
  <c r="H110" i="28" s="1"/>
  <c r="D111" i="28"/>
  <c r="D112" i="28"/>
  <c r="H112" i="28" s="1"/>
  <c r="D113" i="28"/>
  <c r="H113" i="28" s="1"/>
  <c r="D114" i="28"/>
  <c r="D115" i="28"/>
  <c r="H115" i="28" s="1"/>
  <c r="D116" i="28"/>
  <c r="H116" i="28" s="1"/>
  <c r="D117" i="28"/>
  <c r="D118" i="28"/>
  <c r="H118" i="28" s="1"/>
  <c r="D119" i="28"/>
  <c r="D120" i="28"/>
  <c r="H120" i="28" s="1"/>
  <c r="D121" i="28"/>
  <c r="D122" i="28"/>
  <c r="H122" i="28" s="1"/>
  <c r="D123" i="28"/>
  <c r="H123" i="28" s="1"/>
  <c r="D124" i="28"/>
  <c r="H124" i="28" s="1"/>
  <c r="D125" i="28"/>
  <c r="H125" i="28" s="1"/>
  <c r="D126" i="28"/>
  <c r="H126" i="28" s="1"/>
  <c r="D127" i="28"/>
  <c r="H127" i="28" s="1"/>
  <c r="D128" i="28"/>
  <c r="H128" i="28" s="1"/>
  <c r="D129" i="28"/>
  <c r="H129" i="28" s="1"/>
  <c r="D130" i="28"/>
  <c r="H130" i="28" s="1"/>
  <c r="D131" i="28"/>
  <c r="H131" i="28" s="1"/>
  <c r="D132" i="28"/>
  <c r="H132" i="28" s="1"/>
  <c r="D133" i="28"/>
  <c r="D134" i="28"/>
  <c r="H134" i="28" s="1"/>
  <c r="D135" i="28"/>
  <c r="H135" i="28" s="1"/>
  <c r="D136" i="28"/>
  <c r="H136" i="28" s="1"/>
  <c r="D137" i="28"/>
  <c r="D138" i="28"/>
  <c r="H138" i="28" s="1"/>
  <c r="H140" i="28"/>
  <c r="H144" i="28"/>
  <c r="D147" i="28"/>
  <c r="D157" i="28"/>
  <c r="D158" i="28"/>
  <c r="H158" i="28" s="1"/>
  <c r="D159" i="28"/>
  <c r="D160" i="28"/>
  <c r="H160" i="28" s="1"/>
  <c r="D161" i="28"/>
  <c r="D4" i="28"/>
  <c r="H4" i="28" s="1"/>
  <c r="H5" i="28"/>
  <c r="I5" i="28"/>
  <c r="J5" i="28"/>
  <c r="I6" i="28"/>
  <c r="J6" i="28"/>
  <c r="I7" i="28"/>
  <c r="J7" i="28"/>
  <c r="I8" i="28"/>
  <c r="J8" i="28"/>
  <c r="H9" i="28"/>
  <c r="I9" i="28"/>
  <c r="J9" i="28"/>
  <c r="I10" i="28"/>
  <c r="J10" i="28"/>
  <c r="I11" i="28"/>
  <c r="J11" i="28"/>
  <c r="I12" i="28"/>
  <c r="J12" i="28"/>
  <c r="I13" i="28"/>
  <c r="J13" i="28"/>
  <c r="I14" i="28"/>
  <c r="J14" i="28"/>
  <c r="I15" i="28"/>
  <c r="J15" i="28"/>
  <c r="I16" i="28"/>
  <c r="J16" i="28"/>
  <c r="I17" i="28"/>
  <c r="J17" i="28"/>
  <c r="I18" i="28"/>
  <c r="J18" i="28"/>
  <c r="H19" i="28"/>
  <c r="I19" i="28"/>
  <c r="J19" i="28"/>
  <c r="I20" i="28"/>
  <c r="J20" i="28"/>
  <c r="H21" i="28"/>
  <c r="I21" i="28"/>
  <c r="J21" i="28"/>
  <c r="I22" i="28"/>
  <c r="J22" i="28"/>
  <c r="I23" i="28"/>
  <c r="J23" i="28"/>
  <c r="I24" i="28"/>
  <c r="J24" i="28"/>
  <c r="H25" i="28"/>
  <c r="I25" i="28"/>
  <c r="J25" i="28"/>
  <c r="I26" i="28"/>
  <c r="J26" i="28"/>
  <c r="H27" i="28"/>
  <c r="I27" i="28"/>
  <c r="J27" i="28"/>
  <c r="I28" i="28"/>
  <c r="J28" i="28"/>
  <c r="I29" i="28"/>
  <c r="J29" i="28"/>
  <c r="I30" i="28"/>
  <c r="J30" i="28"/>
  <c r="I31" i="28"/>
  <c r="J31" i="28"/>
  <c r="I32" i="28"/>
  <c r="J32" i="28"/>
  <c r="I33" i="28"/>
  <c r="J33" i="28"/>
  <c r="H34" i="28"/>
  <c r="I34" i="28"/>
  <c r="J34" i="28"/>
  <c r="I35" i="28"/>
  <c r="J35" i="28"/>
  <c r="I36" i="28"/>
  <c r="J36" i="28"/>
  <c r="H37" i="28"/>
  <c r="I37" i="28"/>
  <c r="J37" i="28"/>
  <c r="I38" i="28"/>
  <c r="J38" i="28"/>
  <c r="I39" i="28"/>
  <c r="J39" i="28"/>
  <c r="I40" i="28"/>
  <c r="J40" i="28"/>
  <c r="H41" i="28"/>
  <c r="I41" i="28"/>
  <c r="J41" i="28"/>
  <c r="I42" i="28"/>
  <c r="J42" i="28"/>
  <c r="I43" i="28"/>
  <c r="J43" i="28"/>
  <c r="I44" i="28"/>
  <c r="J44" i="28"/>
  <c r="I45" i="28"/>
  <c r="J45" i="28"/>
  <c r="I46" i="28"/>
  <c r="J46" i="28"/>
  <c r="H47" i="28"/>
  <c r="I47" i="28"/>
  <c r="J47" i="28"/>
  <c r="I48" i="28"/>
  <c r="J48" i="28"/>
  <c r="I49" i="28"/>
  <c r="J49" i="28"/>
  <c r="H50" i="28"/>
  <c r="I50" i="28"/>
  <c r="J50" i="28"/>
  <c r="I51" i="28"/>
  <c r="J51" i="28"/>
  <c r="I52" i="28"/>
  <c r="J52" i="28"/>
  <c r="H53" i="28"/>
  <c r="I53" i="28"/>
  <c r="J53" i="28"/>
  <c r="I54" i="28"/>
  <c r="J54" i="28"/>
  <c r="H55" i="28"/>
  <c r="I55" i="28"/>
  <c r="J55" i="28"/>
  <c r="I56" i="28"/>
  <c r="J56" i="28"/>
  <c r="H57" i="28"/>
  <c r="I57" i="28"/>
  <c r="J57" i="28"/>
  <c r="I58" i="28"/>
  <c r="J58" i="28"/>
  <c r="I59" i="28"/>
  <c r="J59" i="28"/>
  <c r="I60" i="28"/>
  <c r="J60" i="28"/>
  <c r="I61" i="28"/>
  <c r="J61" i="28"/>
  <c r="I62" i="28"/>
  <c r="J62" i="28"/>
  <c r="I63" i="28"/>
  <c r="J63" i="28"/>
  <c r="I64" i="28"/>
  <c r="J64" i="28"/>
  <c r="I65" i="28"/>
  <c r="J65" i="28"/>
  <c r="I66" i="28"/>
  <c r="J66" i="28"/>
  <c r="I67" i="28"/>
  <c r="J67" i="28"/>
  <c r="I68" i="28"/>
  <c r="J68" i="28"/>
  <c r="H69" i="28"/>
  <c r="I69" i="28"/>
  <c r="J69" i="28"/>
  <c r="I70" i="28"/>
  <c r="J70" i="28"/>
  <c r="I71" i="28"/>
  <c r="J71" i="28"/>
  <c r="I72" i="28"/>
  <c r="J72" i="28"/>
  <c r="H73" i="28"/>
  <c r="I73" i="28"/>
  <c r="J73" i="28"/>
  <c r="I74" i="28"/>
  <c r="J74" i="28"/>
  <c r="I75" i="28"/>
  <c r="J75" i="28"/>
  <c r="I76" i="28"/>
  <c r="J76" i="28"/>
  <c r="I77" i="28"/>
  <c r="J77" i="28"/>
  <c r="I78" i="28"/>
  <c r="J78" i="28"/>
  <c r="I79" i="28"/>
  <c r="J79" i="28"/>
  <c r="I80" i="28"/>
  <c r="J80" i="28"/>
  <c r="I81" i="28"/>
  <c r="J81" i="28"/>
  <c r="I82" i="28"/>
  <c r="J82" i="28"/>
  <c r="H83" i="28"/>
  <c r="I83" i="28"/>
  <c r="J83" i="28"/>
  <c r="I84" i="28"/>
  <c r="J84" i="28"/>
  <c r="H85" i="28"/>
  <c r="I85" i="28"/>
  <c r="J85" i="28"/>
  <c r="I86" i="28"/>
  <c r="J86" i="28"/>
  <c r="I87" i="28"/>
  <c r="J87" i="28"/>
  <c r="I88" i="28"/>
  <c r="J88" i="28"/>
  <c r="H89" i="28"/>
  <c r="I89" i="28"/>
  <c r="J89" i="28"/>
  <c r="I90" i="28"/>
  <c r="J90" i="28"/>
  <c r="H91" i="28"/>
  <c r="I91" i="28"/>
  <c r="J91" i="28"/>
  <c r="I92" i="28"/>
  <c r="J92" i="28"/>
  <c r="I93" i="28"/>
  <c r="J93" i="28"/>
  <c r="I94" i="28"/>
  <c r="J94" i="28"/>
  <c r="I95" i="28"/>
  <c r="J95" i="28"/>
  <c r="I96" i="28"/>
  <c r="J96" i="28"/>
  <c r="I97" i="28"/>
  <c r="J97" i="28"/>
  <c r="H98" i="28"/>
  <c r="I98" i="28"/>
  <c r="J98" i="28"/>
  <c r="I99" i="28"/>
  <c r="J99" i="28"/>
  <c r="I100" i="28"/>
  <c r="J100" i="28"/>
  <c r="H101" i="28"/>
  <c r="I101" i="28"/>
  <c r="J101" i="28"/>
  <c r="I102" i="28"/>
  <c r="J102" i="28"/>
  <c r="I103" i="28"/>
  <c r="J103" i="28"/>
  <c r="I104" i="28"/>
  <c r="J104" i="28"/>
  <c r="H105" i="28"/>
  <c r="I105" i="28"/>
  <c r="J105" i="28"/>
  <c r="I106" i="28"/>
  <c r="J106" i="28"/>
  <c r="I107" i="28"/>
  <c r="J107" i="28"/>
  <c r="I108" i="28"/>
  <c r="J108" i="28"/>
  <c r="I109" i="28"/>
  <c r="J109" i="28"/>
  <c r="I110" i="28"/>
  <c r="J110" i="28"/>
  <c r="H111" i="28"/>
  <c r="I111" i="28"/>
  <c r="J111" i="28"/>
  <c r="I112" i="28"/>
  <c r="J112" i="28"/>
  <c r="I113" i="28"/>
  <c r="J113" i="28"/>
  <c r="H114" i="28"/>
  <c r="I114" i="28"/>
  <c r="J114" i="28"/>
  <c r="I115" i="28"/>
  <c r="J115" i="28"/>
  <c r="I116" i="28"/>
  <c r="J116" i="28"/>
  <c r="H117" i="28"/>
  <c r="I117" i="28"/>
  <c r="J117" i="28"/>
  <c r="I118" i="28"/>
  <c r="J118" i="28"/>
  <c r="H119" i="28"/>
  <c r="I119" i="28"/>
  <c r="J119" i="28"/>
  <c r="I120" i="28"/>
  <c r="J120" i="28"/>
  <c r="H121" i="28"/>
  <c r="I121" i="28"/>
  <c r="J121" i="28"/>
  <c r="I122" i="28"/>
  <c r="J122" i="28"/>
  <c r="I123" i="28"/>
  <c r="J123" i="28"/>
  <c r="I124" i="28"/>
  <c r="J124" i="28"/>
  <c r="I125" i="28"/>
  <c r="J125" i="28"/>
  <c r="I126" i="28"/>
  <c r="J126" i="28"/>
  <c r="I127" i="28"/>
  <c r="J127" i="28"/>
  <c r="I128" i="28"/>
  <c r="J128" i="28"/>
  <c r="I129" i="28"/>
  <c r="J129" i="28"/>
  <c r="I130" i="28"/>
  <c r="J130" i="28"/>
  <c r="I131" i="28"/>
  <c r="J131" i="28"/>
  <c r="I132" i="28"/>
  <c r="J132" i="28"/>
  <c r="H133" i="28"/>
  <c r="I133" i="28"/>
  <c r="J133" i="28"/>
  <c r="I134" i="28"/>
  <c r="J134" i="28"/>
  <c r="I135" i="28"/>
  <c r="J135" i="28"/>
  <c r="I136" i="28"/>
  <c r="J136" i="28"/>
  <c r="H137" i="28"/>
  <c r="I137" i="28"/>
  <c r="J137" i="28"/>
  <c r="I138" i="28"/>
  <c r="J138" i="28"/>
  <c r="I139" i="28"/>
  <c r="J139" i="28"/>
  <c r="I140" i="28"/>
  <c r="J140" i="28"/>
  <c r="H141" i="28"/>
  <c r="I141" i="28"/>
  <c r="J141" i="28"/>
  <c r="I142" i="28"/>
  <c r="J142" i="28"/>
  <c r="I143" i="28"/>
  <c r="J143" i="28"/>
  <c r="I144" i="28"/>
  <c r="J144" i="28"/>
  <c r="H145" i="28"/>
  <c r="I145" i="28"/>
  <c r="J145" i="28"/>
  <c r="I146" i="28"/>
  <c r="J146" i="28"/>
  <c r="H147" i="28"/>
  <c r="I147" i="28"/>
  <c r="J147" i="28"/>
  <c r="I148" i="28"/>
  <c r="J148" i="28"/>
  <c r="H149" i="28"/>
  <c r="I149" i="28"/>
  <c r="J149" i="28"/>
  <c r="I150" i="28"/>
  <c r="J150" i="28"/>
  <c r="H151" i="28"/>
  <c r="I151" i="28"/>
  <c r="J151" i="28"/>
  <c r="I152" i="28"/>
  <c r="J152" i="28"/>
  <c r="I153" i="28"/>
  <c r="J153" i="28"/>
  <c r="H154" i="28"/>
  <c r="I154" i="28"/>
  <c r="J154" i="28"/>
  <c r="H155" i="28"/>
  <c r="I155" i="28"/>
  <c r="J155" i="28"/>
  <c r="I156" i="28"/>
  <c r="J156" i="28"/>
  <c r="H157" i="28"/>
  <c r="I157" i="28"/>
  <c r="J157" i="28"/>
  <c r="I158" i="28"/>
  <c r="J158" i="28"/>
  <c r="H159" i="28"/>
  <c r="I159" i="28"/>
  <c r="J159" i="28"/>
  <c r="I160" i="28"/>
  <c r="J160" i="28"/>
  <c r="H161" i="28"/>
  <c r="I161" i="28"/>
  <c r="J161" i="28"/>
  <c r="H162" i="28"/>
  <c r="I162" i="28"/>
  <c r="J162" i="28"/>
  <c r="I4" i="28"/>
  <c r="J4" i="28"/>
  <c r="AR38" i="30" l="1"/>
  <c r="AN36" i="30"/>
  <c r="BM36" i="30"/>
  <c r="BJ36" i="30"/>
  <c r="BJ38" i="30" s="1"/>
  <c r="BK36" i="30"/>
  <c r="BK38" i="30" s="1"/>
  <c r="K35" i="30"/>
  <c r="L35" i="30"/>
  <c r="I35" i="30"/>
  <c r="M35" i="30"/>
  <c r="J35" i="30"/>
  <c r="J36" i="30"/>
  <c r="L36" i="30"/>
  <c r="I36" i="30"/>
  <c r="M36" i="30"/>
  <c r="K36" i="30"/>
  <c r="O35" i="30"/>
  <c r="P35" i="30"/>
  <c r="Q35" i="30"/>
  <c r="N35" i="30"/>
  <c r="BM38" i="30"/>
  <c r="N36" i="30"/>
  <c r="P36" i="30"/>
  <c r="O36" i="30"/>
  <c r="Q36" i="30"/>
  <c r="B36" i="30"/>
  <c r="D36" i="30"/>
  <c r="C36" i="30"/>
  <c r="AN38" i="30"/>
  <c r="R36" i="30"/>
  <c r="R38" i="30" s="1"/>
  <c r="S36" i="30"/>
  <c r="X36" i="30"/>
  <c r="X38" i="30" s="1"/>
  <c r="Y36" i="30"/>
  <c r="Y38" i="30" s="1"/>
  <c r="V36" i="30"/>
  <c r="V38" i="30" s="1"/>
  <c r="Z36" i="30"/>
  <c r="Z38" i="30" s="1"/>
  <c r="W36" i="30"/>
  <c r="W38" i="30" s="1"/>
  <c r="C35" i="30"/>
  <c r="D35" i="30"/>
  <c r="B35" i="30"/>
  <c r="AD35" i="30"/>
  <c r="AH35" i="30"/>
  <c r="AL35" i="30"/>
  <c r="AE35" i="30"/>
  <c r="AI35" i="30"/>
  <c r="AF35" i="30"/>
  <c r="AJ35" i="30"/>
  <c r="AC35" i="30"/>
  <c r="AG35" i="30"/>
  <c r="AK35" i="30"/>
  <c r="AF36" i="30"/>
  <c r="AJ36" i="30"/>
  <c r="AC36" i="30"/>
  <c r="AG36" i="30"/>
  <c r="AK36" i="30"/>
  <c r="AD36" i="30"/>
  <c r="AH36" i="30"/>
  <c r="AL36" i="30"/>
  <c r="AE36" i="30"/>
  <c r="AI36" i="30"/>
  <c r="AP35" i="30"/>
  <c r="AP38" i="30" s="1"/>
  <c r="AX35" i="30"/>
  <c r="AX38" i="30" s="1"/>
  <c r="BF35" i="30"/>
  <c r="BF38" i="30" s="1"/>
  <c r="BN35" i="30"/>
  <c r="BN38" i="30" s="1"/>
  <c r="AQ35" i="30"/>
  <c r="AQ38" i="30" s="1"/>
  <c r="AU35" i="30"/>
  <c r="AU38" i="30" s="1"/>
  <c r="AY35" i="30"/>
  <c r="AY38" i="30" s="1"/>
  <c r="BC35" i="30"/>
  <c r="BC38" i="30" s="1"/>
  <c r="BG35" i="30"/>
  <c r="BG38" i="30" s="1"/>
  <c r="BO35" i="30"/>
  <c r="BO38" i="30" s="1"/>
  <c r="AV35" i="30"/>
  <c r="AV38" i="30" s="1"/>
  <c r="AZ35" i="30"/>
  <c r="AZ38" i="30" s="1"/>
  <c r="BH35" i="30"/>
  <c r="BH38" i="30" s="1"/>
  <c r="BL35" i="30"/>
  <c r="BL38" i="30" s="1"/>
  <c r="BP35" i="30"/>
  <c r="BP38" i="30" s="1"/>
  <c r="AO35" i="30"/>
  <c r="AO38" i="30" s="1"/>
  <c r="AW35" i="30"/>
  <c r="AW38" i="30" s="1"/>
  <c r="BE35" i="30"/>
  <c r="BE38" i="30" s="1"/>
  <c r="BI35" i="30"/>
  <c r="BI38" i="30" s="1"/>
  <c r="F36" i="30"/>
  <c r="F38" i="30" s="1"/>
  <c r="G36" i="30"/>
  <c r="G38" i="30" s="1"/>
  <c r="E36" i="30"/>
  <c r="E38" i="30" s="1"/>
  <c r="H36" i="30"/>
  <c r="H38" i="30" s="1"/>
  <c r="S38" i="30"/>
  <c r="Z25" i="27"/>
  <c r="Z49" i="27"/>
  <c r="T53" i="27"/>
  <c r="U53" i="27"/>
  <c r="T54" i="27"/>
  <c r="U54" i="27"/>
  <c r="T55" i="27"/>
  <c r="U55" i="27"/>
  <c r="T56" i="27"/>
  <c r="U56" i="27"/>
  <c r="Q157" i="27"/>
  <c r="T157" i="27" s="1"/>
  <c r="U157" i="27"/>
  <c r="T7" i="27"/>
  <c r="X7" i="27" s="1"/>
  <c r="T9" i="27"/>
  <c r="X9" i="27" s="1"/>
  <c r="T13" i="27"/>
  <c r="X13" i="27" s="1"/>
  <c r="U13" i="27"/>
  <c r="Y13" i="27" s="1"/>
  <c r="U17" i="27"/>
  <c r="Y17" i="27" s="1"/>
  <c r="T19" i="27"/>
  <c r="X19" i="27" s="1"/>
  <c r="T23" i="27"/>
  <c r="X23" i="27" s="1"/>
  <c r="T25" i="27"/>
  <c r="X25" i="27" s="1"/>
  <c r="T29" i="27"/>
  <c r="X29" i="27" s="1"/>
  <c r="U29" i="27"/>
  <c r="Y29" i="27" s="1"/>
  <c r="U33" i="27"/>
  <c r="Y33" i="27" s="1"/>
  <c r="T35" i="27"/>
  <c r="X35" i="27" s="1"/>
  <c r="T39" i="27"/>
  <c r="X39" i="27" s="1"/>
  <c r="T41" i="27"/>
  <c r="X41" i="27" s="1"/>
  <c r="T45" i="27"/>
  <c r="X45" i="27" s="1"/>
  <c r="U45" i="27"/>
  <c r="Y45" i="27" s="1"/>
  <c r="U49" i="27"/>
  <c r="Y49" i="27" s="1"/>
  <c r="T51" i="27"/>
  <c r="X51" i="27" s="1"/>
  <c r="T59" i="27"/>
  <c r="X59" i="27" s="1"/>
  <c r="T61" i="27"/>
  <c r="X61" i="27" s="1"/>
  <c r="T65" i="27"/>
  <c r="X65" i="27" s="1"/>
  <c r="U65" i="27"/>
  <c r="Y65" i="27" s="1"/>
  <c r="U69" i="27"/>
  <c r="Y69" i="27" s="1"/>
  <c r="T71" i="27"/>
  <c r="X71" i="27" s="1"/>
  <c r="T75" i="27"/>
  <c r="X75" i="27" s="1"/>
  <c r="T77" i="27"/>
  <c r="X77" i="27" s="1"/>
  <c r="T81" i="27"/>
  <c r="X81" i="27" s="1"/>
  <c r="U81" i="27"/>
  <c r="Y81" i="27" s="1"/>
  <c r="U85" i="27"/>
  <c r="Y85" i="27" s="1"/>
  <c r="T87" i="27"/>
  <c r="X87" i="27" s="1"/>
  <c r="T91" i="27"/>
  <c r="X91" i="27" s="1"/>
  <c r="T93" i="27"/>
  <c r="U101" i="27"/>
  <c r="Y101" i="27" s="1"/>
  <c r="T103" i="27"/>
  <c r="T113" i="27"/>
  <c r="X113" i="27" s="1"/>
  <c r="U113" i="27"/>
  <c r="Y113" i="27" s="1"/>
  <c r="T123" i="27"/>
  <c r="X123" i="27" s="1"/>
  <c r="T125" i="27"/>
  <c r="X125" i="27" s="1"/>
  <c r="U133" i="27"/>
  <c r="Y133" i="27" s="1"/>
  <c r="T135" i="27"/>
  <c r="X135" i="27" s="1"/>
  <c r="O5" i="27"/>
  <c r="O6" i="27"/>
  <c r="O7" i="27"/>
  <c r="O8" i="27"/>
  <c r="O9" i="27"/>
  <c r="O10" i="27"/>
  <c r="O11" i="27"/>
  <c r="O12" i="27"/>
  <c r="O13" i="27"/>
  <c r="O14" i="27"/>
  <c r="O15" i="27"/>
  <c r="O16" i="27"/>
  <c r="O17" i="27"/>
  <c r="O18" i="27"/>
  <c r="O19" i="27"/>
  <c r="O20" i="27"/>
  <c r="O21" i="27"/>
  <c r="O22" i="27"/>
  <c r="O23" i="27"/>
  <c r="O24" i="27"/>
  <c r="O25" i="27"/>
  <c r="O26" i="27"/>
  <c r="O27" i="27"/>
  <c r="O28" i="27"/>
  <c r="O29" i="27"/>
  <c r="O30" i="27"/>
  <c r="O31" i="27"/>
  <c r="O32" i="27"/>
  <c r="O33" i="27"/>
  <c r="O34" i="27"/>
  <c r="O35" i="27"/>
  <c r="O36" i="27"/>
  <c r="O37" i="27"/>
  <c r="O38" i="27"/>
  <c r="O39" i="27"/>
  <c r="O40" i="27"/>
  <c r="O41" i="27"/>
  <c r="O42" i="27"/>
  <c r="O43" i="27"/>
  <c r="O44" i="27"/>
  <c r="O45" i="27"/>
  <c r="O46" i="27"/>
  <c r="O47" i="27"/>
  <c r="O48" i="27"/>
  <c r="O49" i="27"/>
  <c r="O50" i="27"/>
  <c r="O51" i="27"/>
  <c r="O52" i="27"/>
  <c r="O53" i="27"/>
  <c r="S53" i="27" s="1"/>
  <c r="O54" i="27"/>
  <c r="S54" i="27" s="1"/>
  <c r="O55" i="27"/>
  <c r="S55" i="27" s="1"/>
  <c r="O56" i="27"/>
  <c r="S56" i="27" s="1"/>
  <c r="O57" i="27"/>
  <c r="O58" i="27"/>
  <c r="O59" i="27"/>
  <c r="O60" i="27"/>
  <c r="O61" i="27"/>
  <c r="O62" i="27"/>
  <c r="O63" i="27"/>
  <c r="O64" i="27"/>
  <c r="O65" i="27"/>
  <c r="O66" i="27"/>
  <c r="O67" i="27"/>
  <c r="O68" i="27"/>
  <c r="O69" i="27"/>
  <c r="O70" i="27"/>
  <c r="O71" i="27"/>
  <c r="O72" i="27"/>
  <c r="O73" i="27"/>
  <c r="O74" i="27"/>
  <c r="O75" i="27"/>
  <c r="O76" i="27"/>
  <c r="O77" i="27"/>
  <c r="O78" i="27"/>
  <c r="O79" i="27"/>
  <c r="O80" i="27"/>
  <c r="O81" i="27"/>
  <c r="O82" i="27"/>
  <c r="O83" i="27"/>
  <c r="O84" i="27"/>
  <c r="O85" i="27"/>
  <c r="O86" i="27"/>
  <c r="O87" i="27"/>
  <c r="O88" i="27"/>
  <c r="O89" i="27"/>
  <c r="O90" i="27"/>
  <c r="O91" i="27"/>
  <c r="O92" i="27"/>
  <c r="O93" i="27"/>
  <c r="O94" i="27"/>
  <c r="O95" i="27"/>
  <c r="O96" i="27"/>
  <c r="O97" i="27"/>
  <c r="O98" i="27"/>
  <c r="O99" i="27"/>
  <c r="O100" i="27"/>
  <c r="O101" i="27"/>
  <c r="O102" i="27"/>
  <c r="O103" i="27"/>
  <c r="O104" i="27"/>
  <c r="O105" i="27"/>
  <c r="O106" i="27"/>
  <c r="O107" i="27"/>
  <c r="O108" i="27"/>
  <c r="O109" i="27"/>
  <c r="O110" i="27"/>
  <c r="O111" i="27"/>
  <c r="O112" i="27"/>
  <c r="O113" i="27"/>
  <c r="O114" i="27"/>
  <c r="O115" i="27"/>
  <c r="O116" i="27"/>
  <c r="O117" i="27"/>
  <c r="O118" i="27"/>
  <c r="O119" i="27"/>
  <c r="O120" i="27"/>
  <c r="O121" i="27"/>
  <c r="O122" i="27"/>
  <c r="O123" i="27"/>
  <c r="O124" i="27"/>
  <c r="O125" i="27"/>
  <c r="O126" i="27"/>
  <c r="O127" i="27"/>
  <c r="O128" i="27"/>
  <c r="O129" i="27"/>
  <c r="O130" i="27"/>
  <c r="O131" i="27"/>
  <c r="O132" i="27"/>
  <c r="O133" i="27"/>
  <c r="O134" i="27"/>
  <c r="O135" i="27"/>
  <c r="O136" i="27"/>
  <c r="O137" i="27"/>
  <c r="O138" i="27"/>
  <c r="O139" i="27"/>
  <c r="O140" i="27"/>
  <c r="O141" i="27"/>
  <c r="O142" i="27"/>
  <c r="O143" i="27"/>
  <c r="O144" i="27"/>
  <c r="O145" i="27"/>
  <c r="O146" i="27"/>
  <c r="O148" i="27"/>
  <c r="O149" i="27"/>
  <c r="O150" i="27"/>
  <c r="O151" i="27"/>
  <c r="O152" i="27"/>
  <c r="O153" i="27"/>
  <c r="O154" i="27"/>
  <c r="O155" i="27"/>
  <c r="O156" i="27"/>
  <c r="O158" i="27"/>
  <c r="O159" i="27"/>
  <c r="O4" i="27"/>
  <c r="L5" i="27"/>
  <c r="U5" i="27" s="1"/>
  <c r="Y5" i="27" s="1"/>
  <c r="M5" i="27"/>
  <c r="Z5" i="27" s="1"/>
  <c r="L6" i="27"/>
  <c r="T6" i="27" s="1"/>
  <c r="X6" i="27" s="1"/>
  <c r="M6" i="27"/>
  <c r="Z6" i="27" s="1"/>
  <c r="L7" i="27"/>
  <c r="U7" i="27" s="1"/>
  <c r="Y7" i="27" s="1"/>
  <c r="M7" i="27"/>
  <c r="Z7" i="27" s="1"/>
  <c r="L8" i="27"/>
  <c r="U8" i="27" s="1"/>
  <c r="Y8" i="27" s="1"/>
  <c r="M8" i="27"/>
  <c r="Z8" i="27" s="1"/>
  <c r="L9" i="27"/>
  <c r="M9" i="27"/>
  <c r="Z9" i="27" s="1"/>
  <c r="L10" i="27"/>
  <c r="M10" i="27"/>
  <c r="Z10" i="27" s="1"/>
  <c r="L11" i="27"/>
  <c r="U11" i="27" s="1"/>
  <c r="Y11" i="27" s="1"/>
  <c r="M11" i="27"/>
  <c r="Z11" i="27" s="1"/>
  <c r="L12" i="27"/>
  <c r="S12" i="27" s="1"/>
  <c r="W12" i="27" s="1"/>
  <c r="M12" i="27"/>
  <c r="Z12" i="27" s="1"/>
  <c r="L13" i="27"/>
  <c r="M13" i="27"/>
  <c r="Z13" i="27" s="1"/>
  <c r="L14" i="27"/>
  <c r="M14" i="27"/>
  <c r="Z14" i="27" s="1"/>
  <c r="L15" i="27"/>
  <c r="U15" i="27" s="1"/>
  <c r="Y15" i="27" s="1"/>
  <c r="M15" i="27"/>
  <c r="Z15" i="27" s="1"/>
  <c r="L16" i="27"/>
  <c r="M16" i="27"/>
  <c r="Z16" i="27" s="1"/>
  <c r="L17" i="27"/>
  <c r="T17" i="27" s="1"/>
  <c r="X17" i="27" s="1"/>
  <c r="M17" i="27"/>
  <c r="Z17" i="27" s="1"/>
  <c r="L18" i="27"/>
  <c r="M18" i="27"/>
  <c r="Z18" i="27" s="1"/>
  <c r="L19" i="27"/>
  <c r="U19" i="27" s="1"/>
  <c r="Y19" i="27" s="1"/>
  <c r="M19" i="27"/>
  <c r="Z19" i="27" s="1"/>
  <c r="L20" i="27"/>
  <c r="S20" i="27" s="1"/>
  <c r="W20" i="27" s="1"/>
  <c r="M20" i="27"/>
  <c r="Z20" i="27" s="1"/>
  <c r="L21" i="27"/>
  <c r="U21" i="27" s="1"/>
  <c r="Y21" i="27" s="1"/>
  <c r="M21" i="27"/>
  <c r="Z21" i="27" s="1"/>
  <c r="L22" i="27"/>
  <c r="T22" i="27" s="1"/>
  <c r="X22" i="27" s="1"/>
  <c r="M22" i="27"/>
  <c r="Z22" i="27" s="1"/>
  <c r="L23" i="27"/>
  <c r="U23" i="27" s="1"/>
  <c r="Y23" i="27" s="1"/>
  <c r="M23" i="27"/>
  <c r="Z23" i="27" s="1"/>
  <c r="L24" i="27"/>
  <c r="U24" i="27" s="1"/>
  <c r="Y24" i="27" s="1"/>
  <c r="M24" i="27"/>
  <c r="Z24" i="27" s="1"/>
  <c r="L25" i="27"/>
  <c r="M25" i="27"/>
  <c r="L26" i="27"/>
  <c r="M26" i="27"/>
  <c r="Z26" i="27" s="1"/>
  <c r="L27" i="27"/>
  <c r="U27" i="27" s="1"/>
  <c r="Y27" i="27" s="1"/>
  <c r="M27" i="27"/>
  <c r="Z27" i="27" s="1"/>
  <c r="L28" i="27"/>
  <c r="M28" i="27"/>
  <c r="Z28" i="27" s="1"/>
  <c r="L29" i="27"/>
  <c r="M29" i="27"/>
  <c r="Z29" i="27" s="1"/>
  <c r="L30" i="27"/>
  <c r="M30" i="27"/>
  <c r="Z30" i="27" s="1"/>
  <c r="L31" i="27"/>
  <c r="U31" i="27" s="1"/>
  <c r="Y31" i="27" s="1"/>
  <c r="M31" i="27"/>
  <c r="Z31" i="27" s="1"/>
  <c r="L32" i="27"/>
  <c r="M32" i="27"/>
  <c r="Z32" i="27" s="1"/>
  <c r="L33" i="27"/>
  <c r="T33" i="27" s="1"/>
  <c r="X33" i="27" s="1"/>
  <c r="M33" i="27"/>
  <c r="Z33" i="27" s="1"/>
  <c r="L34" i="27"/>
  <c r="M34" i="27"/>
  <c r="Z34" i="27" s="1"/>
  <c r="L35" i="27"/>
  <c r="U35" i="27" s="1"/>
  <c r="Y35" i="27" s="1"/>
  <c r="M35" i="27"/>
  <c r="Z35" i="27" s="1"/>
  <c r="L36" i="27"/>
  <c r="S36" i="27" s="1"/>
  <c r="W36" i="27" s="1"/>
  <c r="M36" i="27"/>
  <c r="Z36" i="27" s="1"/>
  <c r="L37" i="27"/>
  <c r="U37" i="27" s="1"/>
  <c r="Y37" i="27" s="1"/>
  <c r="M37" i="27"/>
  <c r="Z37" i="27" s="1"/>
  <c r="L38" i="27"/>
  <c r="T38" i="27" s="1"/>
  <c r="X38" i="27" s="1"/>
  <c r="M38" i="27"/>
  <c r="Z38" i="27" s="1"/>
  <c r="L39" i="27"/>
  <c r="U39" i="27" s="1"/>
  <c r="Y39" i="27" s="1"/>
  <c r="M39" i="27"/>
  <c r="Z39" i="27" s="1"/>
  <c r="L40" i="27"/>
  <c r="U40" i="27" s="1"/>
  <c r="Y40" i="27" s="1"/>
  <c r="M40" i="27"/>
  <c r="Z40" i="27" s="1"/>
  <c r="L41" i="27"/>
  <c r="M41" i="27"/>
  <c r="Z41" i="27" s="1"/>
  <c r="L42" i="27"/>
  <c r="M42" i="27"/>
  <c r="Z42" i="27" s="1"/>
  <c r="L43" i="27"/>
  <c r="U43" i="27" s="1"/>
  <c r="Y43" i="27" s="1"/>
  <c r="M43" i="27"/>
  <c r="Z43" i="27" s="1"/>
  <c r="L44" i="27"/>
  <c r="M44" i="27"/>
  <c r="Z44" i="27" s="1"/>
  <c r="L45" i="27"/>
  <c r="M45" i="27"/>
  <c r="Z45" i="27" s="1"/>
  <c r="L46" i="27"/>
  <c r="M46" i="27"/>
  <c r="Z46" i="27" s="1"/>
  <c r="L47" i="27"/>
  <c r="U47" i="27" s="1"/>
  <c r="Y47" i="27" s="1"/>
  <c r="M47" i="27"/>
  <c r="Z47" i="27" s="1"/>
  <c r="L48" i="27"/>
  <c r="M48" i="27"/>
  <c r="Z48" i="27" s="1"/>
  <c r="L49" i="27"/>
  <c r="T49" i="27" s="1"/>
  <c r="X49" i="27" s="1"/>
  <c r="M49" i="27"/>
  <c r="L50" i="27"/>
  <c r="M50" i="27"/>
  <c r="Z50" i="27" s="1"/>
  <c r="L51" i="27"/>
  <c r="U51" i="27" s="1"/>
  <c r="Y51" i="27" s="1"/>
  <c r="M51" i="27"/>
  <c r="Z51" i="27" s="1"/>
  <c r="L52" i="27"/>
  <c r="S52" i="27" s="1"/>
  <c r="W52" i="27" s="1"/>
  <c r="M52" i="27"/>
  <c r="Z52" i="27" s="1"/>
  <c r="L57" i="27"/>
  <c r="U57" i="27" s="1"/>
  <c r="Y57" i="27" s="1"/>
  <c r="M57" i="27"/>
  <c r="Z57" i="27" s="1"/>
  <c r="L58" i="27"/>
  <c r="T58" i="27" s="1"/>
  <c r="X58" i="27" s="1"/>
  <c r="M58" i="27"/>
  <c r="Z58" i="27" s="1"/>
  <c r="L59" i="27"/>
  <c r="U59" i="27" s="1"/>
  <c r="Y59" i="27" s="1"/>
  <c r="M59" i="27"/>
  <c r="Z59" i="27" s="1"/>
  <c r="L60" i="27"/>
  <c r="U60" i="27" s="1"/>
  <c r="Y60" i="27" s="1"/>
  <c r="M60" i="27"/>
  <c r="Z60" i="27" s="1"/>
  <c r="L61" i="27"/>
  <c r="M61" i="27"/>
  <c r="Z61" i="27" s="1"/>
  <c r="L62" i="27"/>
  <c r="M62" i="27"/>
  <c r="Z62" i="27" s="1"/>
  <c r="L63" i="27"/>
  <c r="U63" i="27" s="1"/>
  <c r="Y63" i="27" s="1"/>
  <c r="M63" i="27"/>
  <c r="Z63" i="27" s="1"/>
  <c r="L64" i="27"/>
  <c r="S64" i="27" s="1"/>
  <c r="W64" i="27" s="1"/>
  <c r="M64" i="27"/>
  <c r="Z64" i="27" s="1"/>
  <c r="L65" i="27"/>
  <c r="M65" i="27"/>
  <c r="Z65" i="27" s="1"/>
  <c r="L66" i="27"/>
  <c r="M66" i="27"/>
  <c r="Z66" i="27" s="1"/>
  <c r="L67" i="27"/>
  <c r="U67" i="27" s="1"/>
  <c r="Y67" i="27" s="1"/>
  <c r="M67" i="27"/>
  <c r="Z67" i="27" s="1"/>
  <c r="L68" i="27"/>
  <c r="M68" i="27"/>
  <c r="Z68" i="27" s="1"/>
  <c r="L69" i="27"/>
  <c r="T69" i="27" s="1"/>
  <c r="X69" i="27" s="1"/>
  <c r="M69" i="27"/>
  <c r="Z69" i="27" s="1"/>
  <c r="L70" i="27"/>
  <c r="M70" i="27"/>
  <c r="Z70" i="27" s="1"/>
  <c r="L71" i="27"/>
  <c r="U71" i="27" s="1"/>
  <c r="Y71" i="27" s="1"/>
  <c r="M71" i="27"/>
  <c r="Z71" i="27" s="1"/>
  <c r="L72" i="27"/>
  <c r="M72" i="27"/>
  <c r="Z72" i="27" s="1"/>
  <c r="L73" i="27"/>
  <c r="U73" i="27" s="1"/>
  <c r="Y73" i="27" s="1"/>
  <c r="M73" i="27"/>
  <c r="Z73" i="27" s="1"/>
  <c r="L74" i="27"/>
  <c r="T74" i="27" s="1"/>
  <c r="X74" i="27" s="1"/>
  <c r="M74" i="27"/>
  <c r="Z74" i="27" s="1"/>
  <c r="L75" i="27"/>
  <c r="U75" i="27" s="1"/>
  <c r="Y75" i="27" s="1"/>
  <c r="M75" i="27"/>
  <c r="Z75" i="27" s="1"/>
  <c r="L76" i="27"/>
  <c r="U76" i="27" s="1"/>
  <c r="Y76" i="27" s="1"/>
  <c r="M76" i="27"/>
  <c r="Z76" i="27" s="1"/>
  <c r="L77" i="27"/>
  <c r="M77" i="27"/>
  <c r="Z77" i="27" s="1"/>
  <c r="L78" i="27"/>
  <c r="M78" i="27"/>
  <c r="Z78" i="27" s="1"/>
  <c r="L79" i="27"/>
  <c r="U79" i="27" s="1"/>
  <c r="Y79" i="27" s="1"/>
  <c r="M79" i="27"/>
  <c r="Z79" i="27" s="1"/>
  <c r="L80" i="27"/>
  <c r="M80" i="27"/>
  <c r="Z80" i="27" s="1"/>
  <c r="L81" i="27"/>
  <c r="M81" i="27"/>
  <c r="Z81" i="27" s="1"/>
  <c r="L82" i="27"/>
  <c r="M82" i="27"/>
  <c r="Z82" i="27" s="1"/>
  <c r="L83" i="27"/>
  <c r="U83" i="27" s="1"/>
  <c r="Y83" i="27" s="1"/>
  <c r="M83" i="27"/>
  <c r="Z83" i="27" s="1"/>
  <c r="L84" i="27"/>
  <c r="M84" i="27"/>
  <c r="Z84" i="27" s="1"/>
  <c r="L85" i="27"/>
  <c r="T85" i="27" s="1"/>
  <c r="X85" i="27" s="1"/>
  <c r="M85" i="27"/>
  <c r="Z85" i="27" s="1"/>
  <c r="L86" i="27"/>
  <c r="M86" i="27"/>
  <c r="Z86" i="27" s="1"/>
  <c r="L87" i="27"/>
  <c r="U87" i="27" s="1"/>
  <c r="Y87" i="27" s="1"/>
  <c r="M87" i="27"/>
  <c r="Z87" i="27" s="1"/>
  <c r="L88" i="27"/>
  <c r="M88" i="27"/>
  <c r="Z88" i="27" s="1"/>
  <c r="L89" i="27"/>
  <c r="U89" i="27" s="1"/>
  <c r="Y89" i="27" s="1"/>
  <c r="M89" i="27"/>
  <c r="Z89" i="27" s="1"/>
  <c r="L90" i="27"/>
  <c r="T90" i="27" s="1"/>
  <c r="X90" i="27" s="1"/>
  <c r="M90" i="27"/>
  <c r="Z90" i="27" s="1"/>
  <c r="L91" i="27"/>
  <c r="U91" i="27" s="1"/>
  <c r="Y91" i="27" s="1"/>
  <c r="M91" i="27"/>
  <c r="Z91" i="27" s="1"/>
  <c r="L92" i="27"/>
  <c r="U92" i="27" s="1"/>
  <c r="Y92" i="27" s="1"/>
  <c r="M92" i="27"/>
  <c r="Z92" i="27" s="1"/>
  <c r="L93" i="27"/>
  <c r="M93" i="27"/>
  <c r="L94" i="27"/>
  <c r="M94" i="27"/>
  <c r="L95" i="27"/>
  <c r="M95" i="27"/>
  <c r="L96" i="27"/>
  <c r="M96" i="27"/>
  <c r="L97" i="27"/>
  <c r="U97" i="27" s="1"/>
  <c r="Y97" i="27" s="1"/>
  <c r="M97" i="27"/>
  <c r="Z97" i="27" s="1"/>
  <c r="L98" i="27"/>
  <c r="M98" i="27"/>
  <c r="Z98" i="27" s="1"/>
  <c r="L99" i="27"/>
  <c r="M99" i="27"/>
  <c r="Z99" i="27" s="1"/>
  <c r="L100" i="27"/>
  <c r="M100" i="27"/>
  <c r="Z100" i="27" s="1"/>
  <c r="L101" i="27"/>
  <c r="M101" i="27"/>
  <c r="Z101" i="27" s="1"/>
  <c r="L102" i="27"/>
  <c r="M102" i="27"/>
  <c r="Z102" i="27" s="1"/>
  <c r="L103" i="27"/>
  <c r="U103" i="27" s="1"/>
  <c r="M103" i="27"/>
  <c r="L104" i="27"/>
  <c r="M104" i="27"/>
  <c r="L105" i="27"/>
  <c r="M105" i="27"/>
  <c r="Z105" i="27" s="1"/>
  <c r="L106" i="27"/>
  <c r="T106" i="27" s="1"/>
  <c r="X106" i="27" s="1"/>
  <c r="M106" i="27"/>
  <c r="Z106" i="27" s="1"/>
  <c r="L107" i="27"/>
  <c r="U107" i="27" s="1"/>
  <c r="Y107" i="27" s="1"/>
  <c r="M107" i="27"/>
  <c r="Z107" i="27" s="1"/>
  <c r="L108" i="27"/>
  <c r="U108" i="27" s="1"/>
  <c r="Y108" i="27" s="1"/>
  <c r="M108" i="27"/>
  <c r="Z108" i="27" s="1"/>
  <c r="L109" i="27"/>
  <c r="T109" i="27" s="1"/>
  <c r="X109" i="27" s="1"/>
  <c r="M109" i="27"/>
  <c r="Z109" i="27" s="1"/>
  <c r="L110" i="27"/>
  <c r="M110" i="27"/>
  <c r="Z110" i="27" s="1"/>
  <c r="L111" i="27"/>
  <c r="M111" i="27"/>
  <c r="Z111" i="27" s="1"/>
  <c r="L112" i="27"/>
  <c r="T112" i="27" s="1"/>
  <c r="X112" i="27" s="1"/>
  <c r="M112" i="27"/>
  <c r="Z112" i="27" s="1"/>
  <c r="L113" i="27"/>
  <c r="M113" i="27"/>
  <c r="Z113" i="27" s="1"/>
  <c r="L114" i="27"/>
  <c r="U114" i="27" s="1"/>
  <c r="Y114" i="27" s="1"/>
  <c r="M114" i="27"/>
  <c r="Z114" i="27" s="1"/>
  <c r="L115" i="27"/>
  <c r="M115" i="27"/>
  <c r="Z115" i="27" s="1"/>
  <c r="L116" i="27"/>
  <c r="S116" i="27" s="1"/>
  <c r="W116" i="27" s="1"/>
  <c r="M116" i="27"/>
  <c r="Z116" i="27" s="1"/>
  <c r="L117" i="27"/>
  <c r="M117" i="27"/>
  <c r="Z117" i="27" s="1"/>
  <c r="L118" i="27"/>
  <c r="T118" i="27" s="1"/>
  <c r="X118" i="27" s="1"/>
  <c r="M118" i="27"/>
  <c r="Z118" i="27" s="1"/>
  <c r="L119" i="27"/>
  <c r="U119" i="27" s="1"/>
  <c r="Y119" i="27" s="1"/>
  <c r="M119" i="27"/>
  <c r="Z119" i="27" s="1"/>
  <c r="L120" i="27"/>
  <c r="U120" i="27" s="1"/>
  <c r="Y120" i="27" s="1"/>
  <c r="M120" i="27"/>
  <c r="Z120" i="27" s="1"/>
  <c r="L121" i="27"/>
  <c r="M121" i="27"/>
  <c r="Z121" i="27" s="1"/>
  <c r="L122" i="27"/>
  <c r="T122" i="27" s="1"/>
  <c r="X122" i="27" s="1"/>
  <c r="M122" i="27"/>
  <c r="Z122" i="27" s="1"/>
  <c r="L123" i="27"/>
  <c r="U123" i="27" s="1"/>
  <c r="Y123" i="27" s="1"/>
  <c r="M123" i="27"/>
  <c r="Z123" i="27" s="1"/>
  <c r="L124" i="27"/>
  <c r="T124" i="27" s="1"/>
  <c r="X124" i="27" s="1"/>
  <c r="M124" i="27"/>
  <c r="Z124" i="27" s="1"/>
  <c r="L125" i="27"/>
  <c r="M125" i="27"/>
  <c r="Z125" i="27" s="1"/>
  <c r="L126" i="27"/>
  <c r="T126" i="27" s="1"/>
  <c r="X126" i="27" s="1"/>
  <c r="M126" i="27"/>
  <c r="Z126" i="27" s="1"/>
  <c r="L127" i="27"/>
  <c r="M127" i="27"/>
  <c r="Z127" i="27" s="1"/>
  <c r="L128" i="27"/>
  <c r="M128" i="27"/>
  <c r="Z128" i="27" s="1"/>
  <c r="L129" i="27"/>
  <c r="U129" i="27" s="1"/>
  <c r="Y129" i="27" s="1"/>
  <c r="M129" i="27"/>
  <c r="Z129" i="27" s="1"/>
  <c r="L130" i="27"/>
  <c r="T130" i="27" s="1"/>
  <c r="X130" i="27" s="1"/>
  <c r="M130" i="27"/>
  <c r="Z130" i="27" s="1"/>
  <c r="L131" i="27"/>
  <c r="M131" i="27"/>
  <c r="Z131" i="27" s="1"/>
  <c r="L132" i="27"/>
  <c r="M132" i="27"/>
  <c r="Z132" i="27" s="1"/>
  <c r="L133" i="27"/>
  <c r="M133" i="27"/>
  <c r="Z133" i="27" s="1"/>
  <c r="L134" i="27"/>
  <c r="T134" i="27" s="1"/>
  <c r="X134" i="27" s="1"/>
  <c r="M134" i="27"/>
  <c r="Z134" i="27" s="1"/>
  <c r="L135" i="27"/>
  <c r="U135" i="27" s="1"/>
  <c r="Y135" i="27" s="1"/>
  <c r="M135" i="27"/>
  <c r="Z135" i="27" s="1"/>
  <c r="L136" i="27"/>
  <c r="U136" i="27" s="1"/>
  <c r="Y136" i="27" s="1"/>
  <c r="M136" i="27"/>
  <c r="Z136" i="27" s="1"/>
  <c r="L137" i="27"/>
  <c r="M137" i="27"/>
  <c r="Z137" i="27" s="1"/>
  <c r="L139" i="27"/>
  <c r="T139" i="27" s="1"/>
  <c r="X139" i="27" s="1"/>
  <c r="M139" i="27"/>
  <c r="Z139" i="27" s="1"/>
  <c r="L140" i="27"/>
  <c r="M140" i="27"/>
  <c r="Z140" i="27" s="1"/>
  <c r="L141" i="27"/>
  <c r="T141" i="27" s="1"/>
  <c r="X141" i="27" s="1"/>
  <c r="M141" i="27"/>
  <c r="Z141" i="27" s="1"/>
  <c r="L142" i="27"/>
  <c r="U142" i="27" s="1"/>
  <c r="Y142" i="27" s="1"/>
  <c r="M142" i="27"/>
  <c r="Z142" i="27" s="1"/>
  <c r="L143" i="27"/>
  <c r="S143" i="27" s="1"/>
  <c r="W143" i="27" s="1"/>
  <c r="M143" i="27"/>
  <c r="Z143" i="27" s="1"/>
  <c r="L144" i="27"/>
  <c r="S144" i="27" s="1"/>
  <c r="W144" i="27" s="1"/>
  <c r="M144" i="27"/>
  <c r="Z144" i="27" s="1"/>
  <c r="L145" i="27"/>
  <c r="T145" i="27" s="1"/>
  <c r="X145" i="27" s="1"/>
  <c r="M145" i="27"/>
  <c r="Z145" i="27" s="1"/>
  <c r="L146" i="27"/>
  <c r="U146" i="27" s="1"/>
  <c r="Y146" i="27" s="1"/>
  <c r="M146" i="27"/>
  <c r="Z146" i="27" s="1"/>
  <c r="L148" i="27"/>
  <c r="T148" i="27" s="1"/>
  <c r="X148" i="27" s="1"/>
  <c r="M148" i="27"/>
  <c r="Z148" i="27" s="1"/>
  <c r="L149" i="27"/>
  <c r="S149" i="27" s="1"/>
  <c r="W149" i="27" s="1"/>
  <c r="M149" i="27"/>
  <c r="Z149" i="27" s="1"/>
  <c r="L150" i="27"/>
  <c r="T150" i="27" s="1"/>
  <c r="X150" i="27" s="1"/>
  <c r="M150" i="27"/>
  <c r="Z150" i="27" s="1"/>
  <c r="L151" i="27"/>
  <c r="U151" i="27" s="1"/>
  <c r="Y151" i="27" s="1"/>
  <c r="M151" i="27"/>
  <c r="Z151" i="27" s="1"/>
  <c r="L152" i="27"/>
  <c r="S152" i="27" s="1"/>
  <c r="W152" i="27" s="1"/>
  <c r="M152" i="27"/>
  <c r="Z152" i="27" s="1"/>
  <c r="L153" i="27"/>
  <c r="S153" i="27" s="1"/>
  <c r="W153" i="27" s="1"/>
  <c r="M153" i="27"/>
  <c r="Z153" i="27" s="1"/>
  <c r="L154" i="27"/>
  <c r="M154" i="27"/>
  <c r="Z154" i="27" s="1"/>
  <c r="L155" i="27"/>
  <c r="U155" i="27" s="1"/>
  <c r="Y155" i="27" s="1"/>
  <c r="M155" i="27"/>
  <c r="Z155" i="27" s="1"/>
  <c r="L156" i="27"/>
  <c r="S156" i="27" s="1"/>
  <c r="W156" i="27" s="1"/>
  <c r="M156" i="27"/>
  <c r="Z156" i="27" s="1"/>
  <c r="L157" i="27"/>
  <c r="O157" i="27" s="1"/>
  <c r="M157" i="27"/>
  <c r="P157" i="27" s="1"/>
  <c r="S157" i="27" s="1"/>
  <c r="L158" i="27"/>
  <c r="U158" i="27" s="1"/>
  <c r="Y158" i="27" s="1"/>
  <c r="M158" i="27"/>
  <c r="Z158" i="27" s="1"/>
  <c r="L159" i="27"/>
  <c r="U159" i="27" s="1"/>
  <c r="Y159" i="27" s="1"/>
  <c r="M159" i="27"/>
  <c r="Z159" i="27" s="1"/>
  <c r="L160" i="27"/>
  <c r="S160" i="27" s="1"/>
  <c r="M160" i="27"/>
  <c r="L161" i="27"/>
  <c r="M161" i="27"/>
  <c r="L162" i="27"/>
  <c r="S162" i="27" s="1"/>
  <c r="W162" i="27" s="1"/>
  <c r="M162" i="27"/>
  <c r="M4" i="27"/>
  <c r="Z4" i="27" s="1"/>
  <c r="L4" i="27"/>
  <c r="D38" i="30" l="1"/>
  <c r="C38" i="30"/>
  <c r="AG38" i="30"/>
  <c r="B38" i="30"/>
  <c r="AK38" i="30"/>
  <c r="AF38" i="30"/>
  <c r="AH38" i="30"/>
  <c r="P38" i="30"/>
  <c r="M38" i="30"/>
  <c r="AI38" i="30"/>
  <c r="AD38" i="30"/>
  <c r="O38" i="30"/>
  <c r="I38" i="30"/>
  <c r="AC38" i="30"/>
  <c r="AE38" i="30"/>
  <c r="N38" i="30"/>
  <c r="L38" i="30"/>
  <c r="AJ38" i="30"/>
  <c r="AL38" i="30"/>
  <c r="Q38" i="30"/>
  <c r="J38" i="30"/>
  <c r="K38" i="30"/>
  <c r="S132" i="27"/>
  <c r="W132" i="27" s="1"/>
  <c r="S128" i="27"/>
  <c r="W128" i="27" s="1"/>
  <c r="S104" i="27"/>
  <c r="S88" i="27"/>
  <c r="W88" i="27" s="1"/>
  <c r="S80" i="27"/>
  <c r="W80" i="27" s="1"/>
  <c r="S72" i="27"/>
  <c r="W72" i="27" s="1"/>
  <c r="S78" i="27"/>
  <c r="W78" i="27" s="1"/>
  <c r="S62" i="27"/>
  <c r="W62" i="27" s="1"/>
  <c r="T4" i="27"/>
  <c r="X4" i="27" s="1"/>
  <c r="U4" i="27"/>
  <c r="Y4" i="27" s="1"/>
  <c r="T159" i="27"/>
  <c r="X159" i="27" s="1"/>
  <c r="T119" i="27"/>
  <c r="X119" i="27" s="1"/>
  <c r="T161" i="27"/>
  <c r="S161" i="27"/>
  <c r="S137" i="27"/>
  <c r="W137" i="27" s="1"/>
  <c r="T137" i="27"/>
  <c r="X137" i="27" s="1"/>
  <c r="U137" i="27"/>
  <c r="Y137" i="27" s="1"/>
  <c r="S133" i="27"/>
  <c r="W133" i="27" s="1"/>
  <c r="T133" i="27"/>
  <c r="X133" i="27" s="1"/>
  <c r="U131" i="27"/>
  <c r="Y131" i="27" s="1"/>
  <c r="T131" i="27"/>
  <c r="X131" i="27" s="1"/>
  <c r="S129" i="27"/>
  <c r="W129" i="27" s="1"/>
  <c r="U127" i="27"/>
  <c r="Y127" i="27" s="1"/>
  <c r="T127" i="27"/>
  <c r="X127" i="27" s="1"/>
  <c r="S125" i="27"/>
  <c r="W125" i="27" s="1"/>
  <c r="U125" i="27"/>
  <c r="Y125" i="27" s="1"/>
  <c r="S121" i="27"/>
  <c r="W121" i="27" s="1"/>
  <c r="T121" i="27"/>
  <c r="X121" i="27" s="1"/>
  <c r="U121" i="27"/>
  <c r="Y121" i="27" s="1"/>
  <c r="S117" i="27"/>
  <c r="W117" i="27" s="1"/>
  <c r="T117" i="27"/>
  <c r="X117" i="27" s="1"/>
  <c r="U115" i="27"/>
  <c r="Y115" i="27" s="1"/>
  <c r="T115" i="27"/>
  <c r="X115" i="27" s="1"/>
  <c r="S113" i="27"/>
  <c r="W113" i="27" s="1"/>
  <c r="U111" i="27"/>
  <c r="Y111" i="27" s="1"/>
  <c r="T111" i="27"/>
  <c r="X111" i="27" s="1"/>
  <c r="S109" i="27"/>
  <c r="W109" i="27" s="1"/>
  <c r="U109" i="27"/>
  <c r="Y109" i="27" s="1"/>
  <c r="S105" i="27"/>
  <c r="W105" i="27" s="1"/>
  <c r="T105" i="27"/>
  <c r="X105" i="27" s="1"/>
  <c r="U105" i="27"/>
  <c r="Y105" i="27" s="1"/>
  <c r="S101" i="27"/>
  <c r="W101" i="27" s="1"/>
  <c r="T101" i="27"/>
  <c r="X101" i="27" s="1"/>
  <c r="U99" i="27"/>
  <c r="Y99" i="27" s="1"/>
  <c r="T99" i="27"/>
  <c r="X99" i="27" s="1"/>
  <c r="S97" i="27"/>
  <c r="W97" i="27" s="1"/>
  <c r="U95" i="27"/>
  <c r="T95" i="27"/>
  <c r="S93" i="27"/>
  <c r="U93" i="27"/>
  <c r="S159" i="27"/>
  <c r="W159" i="27" s="1"/>
  <c r="T129" i="27"/>
  <c r="X129" i="27" s="1"/>
  <c r="U117" i="27"/>
  <c r="Y117" i="27" s="1"/>
  <c r="T107" i="27"/>
  <c r="X107" i="27" s="1"/>
  <c r="T97" i="27"/>
  <c r="X97" i="27" s="1"/>
  <c r="T79" i="27"/>
  <c r="X79" i="27" s="1"/>
  <c r="T63" i="27"/>
  <c r="X63" i="27" s="1"/>
  <c r="T43" i="27"/>
  <c r="X43" i="27" s="1"/>
  <c r="T27" i="27"/>
  <c r="X27" i="27" s="1"/>
  <c r="T11" i="27"/>
  <c r="X11" i="27" s="1"/>
  <c r="S89" i="27"/>
  <c r="W89" i="27" s="1"/>
  <c r="S85" i="27"/>
  <c r="W85" i="27" s="1"/>
  <c r="S81" i="27"/>
  <c r="W81" i="27" s="1"/>
  <c r="S77" i="27"/>
  <c r="W77" i="27" s="1"/>
  <c r="S73" i="27"/>
  <c r="W73" i="27" s="1"/>
  <c r="S69" i="27"/>
  <c r="W69" i="27" s="1"/>
  <c r="S65" i="27"/>
  <c r="W65" i="27" s="1"/>
  <c r="S61" i="27"/>
  <c r="W61" i="27" s="1"/>
  <c r="S57" i="27"/>
  <c r="W57" i="27" s="1"/>
  <c r="S49" i="27"/>
  <c r="W49" i="27" s="1"/>
  <c r="S45" i="27"/>
  <c r="W45" i="27" s="1"/>
  <c r="S41" i="27"/>
  <c r="W41" i="27" s="1"/>
  <c r="S37" i="27"/>
  <c r="W37" i="27" s="1"/>
  <c r="S33" i="27"/>
  <c r="W33" i="27" s="1"/>
  <c r="S29" i="27"/>
  <c r="W29" i="27" s="1"/>
  <c r="S25" i="27"/>
  <c r="W25" i="27" s="1"/>
  <c r="S21" i="27"/>
  <c r="W21" i="27" s="1"/>
  <c r="S17" i="27"/>
  <c r="W17" i="27" s="1"/>
  <c r="S13" i="27"/>
  <c r="W13" i="27" s="1"/>
  <c r="S9" i="27"/>
  <c r="W9" i="27" s="1"/>
  <c r="S5" i="27"/>
  <c r="W5" i="27" s="1"/>
  <c r="S135" i="27"/>
  <c r="W135" i="27" s="1"/>
  <c r="S131" i="27"/>
  <c r="W131" i="27" s="1"/>
  <c r="S127" i="27"/>
  <c r="W127" i="27" s="1"/>
  <c r="S123" i="27"/>
  <c r="W123" i="27" s="1"/>
  <c r="S119" i="27"/>
  <c r="W119" i="27" s="1"/>
  <c r="S115" i="27"/>
  <c r="W115" i="27" s="1"/>
  <c r="S111" i="27"/>
  <c r="W111" i="27" s="1"/>
  <c r="S107" i="27"/>
  <c r="W107" i="27" s="1"/>
  <c r="S103" i="27"/>
  <c r="S99" i="27"/>
  <c r="W99" i="27" s="1"/>
  <c r="S95" i="27"/>
  <c r="S91" i="27"/>
  <c r="W91" i="27" s="1"/>
  <c r="S87" i="27"/>
  <c r="W87" i="27" s="1"/>
  <c r="S83" i="27"/>
  <c r="W83" i="27" s="1"/>
  <c r="S79" i="27"/>
  <c r="W79" i="27" s="1"/>
  <c r="S75" i="27"/>
  <c r="W75" i="27" s="1"/>
  <c r="S71" i="27"/>
  <c r="W71" i="27" s="1"/>
  <c r="S67" i="27"/>
  <c r="W67" i="27" s="1"/>
  <c r="S63" i="27"/>
  <c r="W63" i="27" s="1"/>
  <c r="S59" i="27"/>
  <c r="W59" i="27" s="1"/>
  <c r="S51" i="27"/>
  <c r="W51" i="27" s="1"/>
  <c r="S47" i="27"/>
  <c r="W47" i="27" s="1"/>
  <c r="S43" i="27"/>
  <c r="W43" i="27" s="1"/>
  <c r="S39" i="27"/>
  <c r="W39" i="27" s="1"/>
  <c r="S35" i="27"/>
  <c r="W35" i="27" s="1"/>
  <c r="S31" i="27"/>
  <c r="W31" i="27" s="1"/>
  <c r="S27" i="27"/>
  <c r="W27" i="27" s="1"/>
  <c r="S23" i="27"/>
  <c r="W23" i="27" s="1"/>
  <c r="S19" i="27"/>
  <c r="W19" i="27" s="1"/>
  <c r="S15" i="27"/>
  <c r="W15" i="27" s="1"/>
  <c r="S11" i="27"/>
  <c r="W11" i="27" s="1"/>
  <c r="S7" i="27"/>
  <c r="W7" i="27" s="1"/>
  <c r="T89" i="27"/>
  <c r="X89" i="27" s="1"/>
  <c r="T83" i="27"/>
  <c r="X83" i="27" s="1"/>
  <c r="U77" i="27"/>
  <c r="Y77" i="27" s="1"/>
  <c r="T73" i="27"/>
  <c r="X73" i="27" s="1"/>
  <c r="T67" i="27"/>
  <c r="X67" i="27" s="1"/>
  <c r="U61" i="27"/>
  <c r="Y61" i="27" s="1"/>
  <c r="T57" i="27"/>
  <c r="X57" i="27" s="1"/>
  <c r="T47" i="27"/>
  <c r="X47" i="27" s="1"/>
  <c r="U41" i="27"/>
  <c r="Y41" i="27" s="1"/>
  <c r="T37" i="27"/>
  <c r="X37" i="27" s="1"/>
  <c r="T31" i="27"/>
  <c r="X31" i="27" s="1"/>
  <c r="U25" i="27"/>
  <c r="Y25" i="27" s="1"/>
  <c r="T21" i="27"/>
  <c r="X21" i="27" s="1"/>
  <c r="T15" i="27"/>
  <c r="X15" i="27" s="1"/>
  <c r="U9" i="27"/>
  <c r="Y9" i="27" s="1"/>
  <c r="T5" i="27"/>
  <c r="X5" i="27" s="1"/>
  <c r="T154" i="27"/>
  <c r="X154" i="27" s="1"/>
  <c r="X157" i="27" s="1"/>
  <c r="S154" i="27"/>
  <c r="W154" i="27" s="1"/>
  <c r="T110" i="27"/>
  <c r="X110" i="27" s="1"/>
  <c r="U110" i="27"/>
  <c r="Y110" i="27" s="1"/>
  <c r="T102" i="27"/>
  <c r="X102" i="27" s="1"/>
  <c r="S102" i="27"/>
  <c r="W102" i="27" s="1"/>
  <c r="T98" i="27"/>
  <c r="X98" i="27" s="1"/>
  <c r="S98" i="27"/>
  <c r="W98" i="27" s="1"/>
  <c r="U98" i="27"/>
  <c r="Y98" i="27" s="1"/>
  <c r="T96" i="27"/>
  <c r="U96" i="27"/>
  <c r="T94" i="27"/>
  <c r="U94" i="27"/>
  <c r="T86" i="27"/>
  <c r="X86" i="27" s="1"/>
  <c r="S86" i="27"/>
  <c r="W86" i="27" s="1"/>
  <c r="T82" i="27"/>
  <c r="X82" i="27" s="1"/>
  <c r="S82" i="27"/>
  <c r="W82" i="27" s="1"/>
  <c r="U82" i="27"/>
  <c r="Y82" i="27" s="1"/>
  <c r="S68" i="27"/>
  <c r="W68" i="27" s="1"/>
  <c r="T68" i="27"/>
  <c r="X68" i="27" s="1"/>
  <c r="S48" i="27"/>
  <c r="W48" i="27" s="1"/>
  <c r="T48" i="27"/>
  <c r="X48" i="27" s="1"/>
  <c r="T44" i="27"/>
  <c r="X44" i="27" s="1"/>
  <c r="U44" i="27"/>
  <c r="Y44" i="27" s="1"/>
  <c r="T42" i="27"/>
  <c r="X42" i="27" s="1"/>
  <c r="U42" i="27"/>
  <c r="Y42" i="27" s="1"/>
  <c r="T34" i="27"/>
  <c r="X34" i="27" s="1"/>
  <c r="S34" i="27"/>
  <c r="W34" i="27" s="1"/>
  <c r="T30" i="27"/>
  <c r="X30" i="27" s="1"/>
  <c r="S30" i="27"/>
  <c r="W30" i="27" s="1"/>
  <c r="U30" i="27"/>
  <c r="Y30" i="27" s="1"/>
  <c r="T28" i="27"/>
  <c r="X28" i="27" s="1"/>
  <c r="U28" i="27"/>
  <c r="Y28" i="27" s="1"/>
  <c r="T26" i="27"/>
  <c r="X26" i="27" s="1"/>
  <c r="U26" i="27"/>
  <c r="Y26" i="27" s="1"/>
  <c r="T18" i="27"/>
  <c r="X18" i="27" s="1"/>
  <c r="S18" i="27"/>
  <c r="W18" i="27" s="1"/>
  <c r="T14" i="27"/>
  <c r="X14" i="27" s="1"/>
  <c r="S14" i="27"/>
  <c r="W14" i="27" s="1"/>
  <c r="U14" i="27"/>
  <c r="Y14" i="27" s="1"/>
  <c r="T10" i="27"/>
  <c r="X10" i="27" s="1"/>
  <c r="U10" i="27"/>
  <c r="Y10" i="27" s="1"/>
  <c r="T136" i="27"/>
  <c r="X136" i="27" s="1"/>
  <c r="U134" i="27"/>
  <c r="Y134" i="27" s="1"/>
  <c r="U132" i="27"/>
  <c r="Y132" i="27" s="1"/>
  <c r="S124" i="27"/>
  <c r="W124" i="27" s="1"/>
  <c r="S122" i="27"/>
  <c r="W122" i="27" s="1"/>
  <c r="U118" i="27"/>
  <c r="Y118" i="27" s="1"/>
  <c r="U116" i="27"/>
  <c r="Y116" i="27" s="1"/>
  <c r="S112" i="27"/>
  <c r="W112" i="27" s="1"/>
  <c r="U104" i="27"/>
  <c r="U102" i="27"/>
  <c r="Y102" i="27" s="1"/>
  <c r="S96" i="27"/>
  <c r="U90" i="27"/>
  <c r="Y90" i="27" s="1"/>
  <c r="U88" i="27"/>
  <c r="Y88" i="27" s="1"/>
  <c r="U86" i="27"/>
  <c r="Y86" i="27" s="1"/>
  <c r="U74" i="27"/>
  <c r="Y74" i="27" s="1"/>
  <c r="U72" i="27"/>
  <c r="Y72" i="27" s="1"/>
  <c r="U58" i="27"/>
  <c r="Y58" i="27" s="1"/>
  <c r="U52" i="27"/>
  <c r="Y52" i="27" s="1"/>
  <c r="S44" i="27"/>
  <c r="W44" i="27" s="1"/>
  <c r="U38" i="27"/>
  <c r="Y38" i="27" s="1"/>
  <c r="U36" i="27"/>
  <c r="Y36" i="27" s="1"/>
  <c r="U34" i="27"/>
  <c r="Y34" i="27" s="1"/>
  <c r="S28" i="27"/>
  <c r="W28" i="27" s="1"/>
  <c r="U22" i="27"/>
  <c r="Y22" i="27" s="1"/>
  <c r="U20" i="27"/>
  <c r="Y20" i="27" s="1"/>
  <c r="U18" i="27"/>
  <c r="Y18" i="27" s="1"/>
  <c r="U6" i="27"/>
  <c r="Y6" i="27" s="1"/>
  <c r="U162" i="27"/>
  <c r="Y162" i="27" s="1"/>
  <c r="U160" i="27"/>
  <c r="U152" i="27"/>
  <c r="Y152" i="27" s="1"/>
  <c r="S136" i="27"/>
  <c r="W136" i="27" s="1"/>
  <c r="S134" i="27"/>
  <c r="W134" i="27" s="1"/>
  <c r="T132" i="27"/>
  <c r="X132" i="27" s="1"/>
  <c r="U130" i="27"/>
  <c r="Y130" i="27" s="1"/>
  <c r="U128" i="27"/>
  <c r="Y128" i="27" s="1"/>
  <c r="S120" i="27"/>
  <c r="W120" i="27" s="1"/>
  <c r="S118" i="27"/>
  <c r="W118" i="27" s="1"/>
  <c r="T116" i="27"/>
  <c r="X116" i="27" s="1"/>
  <c r="T108" i="27"/>
  <c r="X108" i="27" s="1"/>
  <c r="S106" i="27"/>
  <c r="W106" i="27" s="1"/>
  <c r="T104" i="27"/>
  <c r="T92" i="27"/>
  <c r="X92" i="27" s="1"/>
  <c r="S90" i="27"/>
  <c r="W90" i="27" s="1"/>
  <c r="T88" i="27"/>
  <c r="X88" i="27" s="1"/>
  <c r="T76" i="27"/>
  <c r="X76" i="27" s="1"/>
  <c r="S74" i="27"/>
  <c r="W74" i="27" s="1"/>
  <c r="T72" i="27"/>
  <c r="X72" i="27" s="1"/>
  <c r="T60" i="27"/>
  <c r="X60" i="27" s="1"/>
  <c r="S58" i="27"/>
  <c r="W58" i="27" s="1"/>
  <c r="T52" i="27"/>
  <c r="X52" i="27" s="1"/>
  <c r="T40" i="27"/>
  <c r="X40" i="27" s="1"/>
  <c r="S38" i="27"/>
  <c r="W38" i="27" s="1"/>
  <c r="T36" i="27"/>
  <c r="X36" i="27" s="1"/>
  <c r="T24" i="27"/>
  <c r="X24" i="27" s="1"/>
  <c r="S22" i="27"/>
  <c r="W22" i="27" s="1"/>
  <c r="T20" i="27"/>
  <c r="X20" i="27" s="1"/>
  <c r="T8" i="27"/>
  <c r="X8" i="27" s="1"/>
  <c r="S6" i="27"/>
  <c r="W6" i="27" s="1"/>
  <c r="Z138" i="27"/>
  <c r="Z147" i="27" s="1"/>
  <c r="T162" i="27"/>
  <c r="X162" i="27" s="1"/>
  <c r="T160" i="27"/>
  <c r="T158" i="27"/>
  <c r="X158" i="27" s="1"/>
  <c r="S150" i="27"/>
  <c r="W150" i="27" s="1"/>
  <c r="S130" i="27"/>
  <c r="W130" i="27" s="1"/>
  <c r="T128" i="27"/>
  <c r="X128" i="27" s="1"/>
  <c r="U126" i="27"/>
  <c r="Y126" i="27" s="1"/>
  <c r="U124" i="27"/>
  <c r="Y124" i="27" s="1"/>
  <c r="S110" i="27"/>
  <c r="W110" i="27" s="1"/>
  <c r="S108" i="27"/>
  <c r="W108" i="27" s="1"/>
  <c r="S94" i="27"/>
  <c r="S92" i="27"/>
  <c r="W92" i="27" s="1"/>
  <c r="S76" i="27"/>
  <c r="W76" i="27" s="1"/>
  <c r="S60" i="27"/>
  <c r="W60" i="27" s="1"/>
  <c r="S42" i="27"/>
  <c r="W42" i="27" s="1"/>
  <c r="S40" i="27"/>
  <c r="W40" i="27" s="1"/>
  <c r="S26" i="27"/>
  <c r="W26" i="27" s="1"/>
  <c r="S24" i="27"/>
  <c r="W24" i="27" s="1"/>
  <c r="S10" i="27"/>
  <c r="W10" i="27" s="1"/>
  <c r="S8" i="27"/>
  <c r="W8" i="27" s="1"/>
  <c r="T114" i="27"/>
  <c r="X114" i="27" s="1"/>
  <c r="S114" i="27"/>
  <c r="W114" i="27" s="1"/>
  <c r="S100" i="27"/>
  <c r="W100" i="27" s="1"/>
  <c r="T100" i="27"/>
  <c r="X100" i="27" s="1"/>
  <c r="S84" i="27"/>
  <c r="W84" i="27" s="1"/>
  <c r="T84" i="27"/>
  <c r="X84" i="27" s="1"/>
  <c r="T80" i="27"/>
  <c r="X80" i="27" s="1"/>
  <c r="U80" i="27"/>
  <c r="Y80" i="27" s="1"/>
  <c r="T78" i="27"/>
  <c r="X78" i="27" s="1"/>
  <c r="U78" i="27"/>
  <c r="Y78" i="27" s="1"/>
  <c r="T70" i="27"/>
  <c r="X70" i="27" s="1"/>
  <c r="S70" i="27"/>
  <c r="W70" i="27" s="1"/>
  <c r="T66" i="27"/>
  <c r="X66" i="27" s="1"/>
  <c r="S66" i="27"/>
  <c r="W66" i="27" s="1"/>
  <c r="U66" i="27"/>
  <c r="Y66" i="27" s="1"/>
  <c r="T64" i="27"/>
  <c r="X64" i="27" s="1"/>
  <c r="U64" i="27"/>
  <c r="Y64" i="27" s="1"/>
  <c r="T62" i="27"/>
  <c r="X62" i="27" s="1"/>
  <c r="U62" i="27"/>
  <c r="Y62" i="27" s="1"/>
  <c r="T50" i="27"/>
  <c r="X50" i="27" s="1"/>
  <c r="S50" i="27"/>
  <c r="W50" i="27" s="1"/>
  <c r="T46" i="27"/>
  <c r="X46" i="27" s="1"/>
  <c r="S46" i="27"/>
  <c r="W46" i="27" s="1"/>
  <c r="U46" i="27"/>
  <c r="Y46" i="27" s="1"/>
  <c r="S32" i="27"/>
  <c r="W32" i="27" s="1"/>
  <c r="T32" i="27"/>
  <c r="X32" i="27" s="1"/>
  <c r="S16" i="27"/>
  <c r="W16" i="27" s="1"/>
  <c r="T16" i="27"/>
  <c r="X16" i="27" s="1"/>
  <c r="T12" i="27"/>
  <c r="X12" i="27" s="1"/>
  <c r="U12" i="27"/>
  <c r="Y12" i="27" s="1"/>
  <c r="U156" i="27"/>
  <c r="Y156" i="27" s="1"/>
  <c r="T120" i="27"/>
  <c r="X120" i="27" s="1"/>
  <c r="U106" i="27"/>
  <c r="Y106" i="27" s="1"/>
  <c r="U70" i="27"/>
  <c r="Y70" i="27" s="1"/>
  <c r="U50" i="27"/>
  <c r="Y50" i="27" s="1"/>
  <c r="Z162" i="27"/>
  <c r="L138" i="27"/>
  <c r="S4" i="27"/>
  <c r="W4" i="27" s="1"/>
  <c r="U161" i="27"/>
  <c r="S158" i="27"/>
  <c r="W158" i="27" s="1"/>
  <c r="U143" i="27"/>
  <c r="Y143" i="27" s="1"/>
  <c r="S126" i="27"/>
  <c r="W126" i="27" s="1"/>
  <c r="U122" i="27"/>
  <c r="Y122" i="27" s="1"/>
  <c r="U112" i="27"/>
  <c r="Y112" i="27" s="1"/>
  <c r="U100" i="27"/>
  <c r="Y100" i="27" s="1"/>
  <c r="U84" i="27"/>
  <c r="Y84" i="27" s="1"/>
  <c r="U68" i="27"/>
  <c r="Y68" i="27" s="1"/>
  <c r="U48" i="27"/>
  <c r="Y48" i="27" s="1"/>
  <c r="U32" i="27"/>
  <c r="Y32" i="27" s="1"/>
  <c r="U16" i="27"/>
  <c r="Y16" i="27" s="1"/>
  <c r="S140" i="27"/>
  <c r="W140" i="27" s="1"/>
  <c r="T143" i="27"/>
  <c r="X143" i="27" s="1"/>
  <c r="S141" i="27"/>
  <c r="W141" i="27" s="1"/>
  <c r="S145" i="27"/>
  <c r="W145" i="27" s="1"/>
  <c r="S139" i="27"/>
  <c r="W139" i="27" s="1"/>
  <c r="T156" i="27"/>
  <c r="X156" i="27" s="1"/>
  <c r="S155" i="27"/>
  <c r="W155" i="27" s="1"/>
  <c r="U153" i="27"/>
  <c r="Y153" i="27" s="1"/>
  <c r="T152" i="27"/>
  <c r="X152" i="27" s="1"/>
  <c r="S151" i="27"/>
  <c r="W151" i="27" s="1"/>
  <c r="U149" i="27"/>
  <c r="Y149" i="27" s="1"/>
  <c r="T151" i="27"/>
  <c r="X151" i="27" s="1"/>
  <c r="U154" i="27"/>
  <c r="Y154" i="27" s="1"/>
  <c r="T153" i="27"/>
  <c r="X153" i="27" s="1"/>
  <c r="U150" i="27"/>
  <c r="Y150" i="27" s="1"/>
  <c r="T149" i="27"/>
  <c r="X149" i="27" s="1"/>
  <c r="T155" i="27"/>
  <c r="X155" i="27" s="1"/>
  <c r="U148" i="27"/>
  <c r="Y148" i="27" s="1"/>
  <c r="Y157" i="27" s="1"/>
  <c r="Y160" i="27" s="1"/>
  <c r="S148" i="27"/>
  <c r="W148" i="27" s="1"/>
  <c r="T142" i="27"/>
  <c r="X142" i="27" s="1"/>
  <c r="S146" i="27"/>
  <c r="W146" i="27" s="1"/>
  <c r="U144" i="27"/>
  <c r="Y144" i="27" s="1"/>
  <c r="S142" i="27"/>
  <c r="W142" i="27" s="1"/>
  <c r="U145" i="27"/>
  <c r="Y145" i="27" s="1"/>
  <c r="T144" i="27"/>
  <c r="X144" i="27" s="1"/>
  <c r="U141" i="27"/>
  <c r="Y141" i="27" s="1"/>
  <c r="T140" i="27"/>
  <c r="X140" i="27" s="1"/>
  <c r="T146" i="27"/>
  <c r="X146" i="27" s="1"/>
  <c r="U140" i="27"/>
  <c r="Y140" i="27" s="1"/>
  <c r="U139" i="27"/>
  <c r="Y139" i="27" s="1"/>
  <c r="Z157" i="27"/>
  <c r="Z160" i="27" s="1"/>
  <c r="M138" i="27"/>
  <c r="M147" i="27" s="1"/>
  <c r="L147" i="27"/>
  <c r="X138" i="27" l="1"/>
  <c r="Y138" i="27"/>
  <c r="Y147" i="27" s="1"/>
  <c r="Y161" i="27" s="1"/>
  <c r="W138" i="27"/>
  <c r="W147" i="27" s="1"/>
  <c r="W161" i="27" s="1"/>
  <c r="S138" i="27"/>
  <c r="U138" i="27"/>
  <c r="T138" i="27"/>
  <c r="W157" i="27"/>
  <c r="W160" i="27" s="1"/>
  <c r="X160" i="27"/>
  <c r="X147" i="27"/>
  <c r="X161" i="27" s="1"/>
  <c r="Z161" i="27"/>
  <c r="T147" i="27"/>
  <c r="S147" i="27"/>
  <c r="U147" i="27"/>
  <c r="M20" i="26"/>
  <c r="J5" i="26"/>
  <c r="J6" i="26"/>
  <c r="J9" i="26"/>
  <c r="M9" i="26" s="1"/>
  <c r="J10" i="26"/>
  <c r="M10" i="26" s="1"/>
  <c r="J13" i="26"/>
  <c r="J14" i="26"/>
  <c r="J17" i="26"/>
  <c r="M17" i="26" s="1"/>
  <c r="J18" i="26"/>
  <c r="M18" i="26" s="1"/>
  <c r="J21" i="26"/>
  <c r="J25" i="26"/>
  <c r="M25" i="26" s="1"/>
  <c r="J26" i="26"/>
  <c r="M26" i="26" s="1"/>
  <c r="J29" i="26"/>
  <c r="J30" i="26"/>
  <c r="J33" i="26"/>
  <c r="M33" i="26" s="1"/>
  <c r="J34" i="26"/>
  <c r="M34" i="26" s="1"/>
  <c r="J37" i="26"/>
  <c r="J38" i="26"/>
  <c r="J41" i="26"/>
  <c r="M41" i="26" s="1"/>
  <c r="J42" i="26"/>
  <c r="M42" i="26" s="1"/>
  <c r="J49" i="26"/>
  <c r="J53" i="26"/>
  <c r="M53" i="26" s="1"/>
  <c r="J57" i="26"/>
  <c r="J61" i="26"/>
  <c r="M61" i="26" s="1"/>
  <c r="J65" i="26"/>
  <c r="J69" i="26"/>
  <c r="M69" i="26" s="1"/>
  <c r="J73" i="26"/>
  <c r="J78" i="26"/>
  <c r="M78" i="26" s="1"/>
  <c r="J81" i="26"/>
  <c r="J82" i="26"/>
  <c r="K8" i="26"/>
  <c r="K20" i="26"/>
  <c r="K43" i="26"/>
  <c r="K48" i="26"/>
  <c r="M48" i="26" s="1"/>
  <c r="K52" i="26"/>
  <c r="M52" i="26" s="1"/>
  <c r="K56" i="26"/>
  <c r="K60" i="26"/>
  <c r="K64" i="26"/>
  <c r="M64" i="26" s="1"/>
  <c r="K68" i="26"/>
  <c r="M68" i="26" s="1"/>
  <c r="K72" i="26"/>
  <c r="K76" i="26"/>
  <c r="D43" i="26"/>
  <c r="G43" i="26" s="1"/>
  <c r="D44" i="26"/>
  <c r="D46" i="26"/>
  <c r="G46" i="26" s="1"/>
  <c r="K46" i="26" s="1"/>
  <c r="G5" i="26"/>
  <c r="K5" i="26" s="1"/>
  <c r="G6" i="26"/>
  <c r="K6" i="26" s="1"/>
  <c r="G7" i="26"/>
  <c r="G8" i="26"/>
  <c r="J8" i="26" s="1"/>
  <c r="M8" i="26" s="1"/>
  <c r="G9" i="26"/>
  <c r="K9" i="26" s="1"/>
  <c r="G10" i="26"/>
  <c r="K10" i="26" s="1"/>
  <c r="G11" i="26"/>
  <c r="G12" i="26"/>
  <c r="J12" i="26" s="1"/>
  <c r="G13" i="26"/>
  <c r="K13" i="26" s="1"/>
  <c r="G14" i="26"/>
  <c r="K14" i="26" s="1"/>
  <c r="G15" i="26"/>
  <c r="G16" i="26"/>
  <c r="J16" i="26" s="1"/>
  <c r="G17" i="26"/>
  <c r="K17" i="26" s="1"/>
  <c r="G18" i="26"/>
  <c r="K18" i="26" s="1"/>
  <c r="G19" i="26"/>
  <c r="G20" i="26"/>
  <c r="J20" i="26" s="1"/>
  <c r="G21" i="26"/>
  <c r="K21" i="26" s="1"/>
  <c r="G24" i="26"/>
  <c r="K24" i="26" s="1"/>
  <c r="G25" i="26"/>
  <c r="K25" i="26" s="1"/>
  <c r="G26" i="26"/>
  <c r="K26" i="26" s="1"/>
  <c r="G27" i="26"/>
  <c r="G28" i="26"/>
  <c r="J28" i="26" s="1"/>
  <c r="G29" i="26"/>
  <c r="K29" i="26" s="1"/>
  <c r="G30" i="26"/>
  <c r="K30" i="26" s="1"/>
  <c r="G31" i="26"/>
  <c r="G32" i="26"/>
  <c r="J32" i="26" s="1"/>
  <c r="G33" i="26"/>
  <c r="K33" i="26" s="1"/>
  <c r="G34" i="26"/>
  <c r="K34" i="26" s="1"/>
  <c r="G35" i="26"/>
  <c r="G36" i="26"/>
  <c r="J36" i="26" s="1"/>
  <c r="G37" i="26"/>
  <c r="K37" i="26" s="1"/>
  <c r="G38" i="26"/>
  <c r="K38" i="26" s="1"/>
  <c r="G39" i="26"/>
  <c r="G40" i="26"/>
  <c r="J40" i="26" s="1"/>
  <c r="G41" i="26"/>
  <c r="K41" i="26" s="1"/>
  <c r="G42" i="26"/>
  <c r="K42" i="26" s="1"/>
  <c r="G45" i="26"/>
  <c r="G47" i="26"/>
  <c r="G48" i="26"/>
  <c r="J48" i="26" s="1"/>
  <c r="G49" i="26"/>
  <c r="K49" i="26" s="1"/>
  <c r="G50" i="26"/>
  <c r="K50" i="26" s="1"/>
  <c r="G51" i="26"/>
  <c r="G52" i="26"/>
  <c r="J52" i="26" s="1"/>
  <c r="G53" i="26"/>
  <c r="K53" i="26" s="1"/>
  <c r="G54" i="26"/>
  <c r="K54" i="26" s="1"/>
  <c r="G55" i="26"/>
  <c r="G56" i="26"/>
  <c r="J56" i="26" s="1"/>
  <c r="M56" i="26" s="1"/>
  <c r="G57" i="26"/>
  <c r="K57" i="26" s="1"/>
  <c r="G58" i="26"/>
  <c r="K58" i="26" s="1"/>
  <c r="G59" i="26"/>
  <c r="G60" i="26"/>
  <c r="J60" i="26" s="1"/>
  <c r="M60" i="26" s="1"/>
  <c r="G61" i="26"/>
  <c r="K61" i="26" s="1"/>
  <c r="G62" i="26"/>
  <c r="K62" i="26" s="1"/>
  <c r="G63" i="26"/>
  <c r="G64" i="26"/>
  <c r="J64" i="26" s="1"/>
  <c r="G65" i="26"/>
  <c r="K65" i="26" s="1"/>
  <c r="G66" i="26"/>
  <c r="K66" i="26" s="1"/>
  <c r="G67" i="26"/>
  <c r="G68" i="26"/>
  <c r="J68" i="26" s="1"/>
  <c r="G69" i="26"/>
  <c r="K69" i="26" s="1"/>
  <c r="G70" i="26"/>
  <c r="K70" i="26" s="1"/>
  <c r="G71" i="26"/>
  <c r="G72" i="26"/>
  <c r="J72" i="26" s="1"/>
  <c r="M72" i="26" s="1"/>
  <c r="G73" i="26"/>
  <c r="K73" i="26" s="1"/>
  <c r="G74" i="26"/>
  <c r="K74" i="26" s="1"/>
  <c r="G75" i="26"/>
  <c r="G76" i="26"/>
  <c r="J76" i="26" s="1"/>
  <c r="M76" i="26" s="1"/>
  <c r="G78" i="26"/>
  <c r="K78" i="26" s="1"/>
  <c r="G79" i="26"/>
  <c r="G80" i="26"/>
  <c r="J80" i="26" s="1"/>
  <c r="G81" i="26"/>
  <c r="K81" i="26" s="1"/>
  <c r="G82" i="26"/>
  <c r="K82" i="26" s="1"/>
  <c r="G83" i="26"/>
  <c r="G4" i="26"/>
  <c r="J4" i="26" s="1"/>
  <c r="D45" i="26"/>
  <c r="D24" i="26"/>
  <c r="D23" i="26"/>
  <c r="D22" i="26"/>
  <c r="G22" i="26" s="1"/>
  <c r="K22" i="26" s="1"/>
  <c r="M40" i="26" l="1"/>
  <c r="M32" i="26"/>
  <c r="M36" i="26"/>
  <c r="J71" i="26"/>
  <c r="K71" i="26"/>
  <c r="J55" i="26"/>
  <c r="K55" i="26"/>
  <c r="J15" i="26"/>
  <c r="K15" i="26"/>
  <c r="J7" i="26"/>
  <c r="K7" i="26"/>
  <c r="J79" i="26"/>
  <c r="K79" i="26"/>
  <c r="J39" i="26"/>
  <c r="M39" i="26" s="1"/>
  <c r="K39" i="26"/>
  <c r="J31" i="26"/>
  <c r="K31" i="26"/>
  <c r="G23" i="26"/>
  <c r="K23" i="26" s="1"/>
  <c r="K36" i="26"/>
  <c r="J66" i="26"/>
  <c r="M66" i="26" s="1"/>
  <c r="J50" i="26"/>
  <c r="M50" i="26" s="1"/>
  <c r="J24" i="26"/>
  <c r="M24" i="26" s="1"/>
  <c r="G84" i="26"/>
  <c r="K32" i="26"/>
  <c r="K16" i="26"/>
  <c r="M16" i="26" s="1"/>
  <c r="M82" i="26"/>
  <c r="M73" i="26"/>
  <c r="M65" i="26"/>
  <c r="M57" i="26"/>
  <c r="M49" i="26"/>
  <c r="M38" i="26"/>
  <c r="M30" i="26"/>
  <c r="J22" i="26"/>
  <c r="M22" i="26" s="1"/>
  <c r="M14" i="26"/>
  <c r="M6" i="26"/>
  <c r="K4" i="26"/>
  <c r="M4" i="26" s="1"/>
  <c r="J75" i="26"/>
  <c r="M75" i="26" s="1"/>
  <c r="K75" i="26"/>
  <c r="J67" i="26"/>
  <c r="K67" i="26"/>
  <c r="J63" i="26"/>
  <c r="M63" i="26" s="1"/>
  <c r="K63" i="26"/>
  <c r="J59" i="26"/>
  <c r="K59" i="26"/>
  <c r="J51" i="26"/>
  <c r="M51" i="26" s="1"/>
  <c r="K51" i="26"/>
  <c r="J47" i="26"/>
  <c r="K47" i="26"/>
  <c r="J19" i="26"/>
  <c r="M19" i="26" s="1"/>
  <c r="K19" i="26"/>
  <c r="J11" i="26"/>
  <c r="K11" i="26"/>
  <c r="G44" i="26"/>
  <c r="K44" i="26" s="1"/>
  <c r="K40" i="26"/>
  <c r="J83" i="26"/>
  <c r="K83" i="26"/>
  <c r="K45" i="26"/>
  <c r="J45" i="26"/>
  <c r="M45" i="26" s="1"/>
  <c r="J35" i="26"/>
  <c r="K35" i="26"/>
  <c r="J27" i="26"/>
  <c r="K27" i="26"/>
  <c r="K80" i="26"/>
  <c r="M80" i="26" s="1"/>
  <c r="J74" i="26"/>
  <c r="M74" i="26" s="1"/>
  <c r="J58" i="26"/>
  <c r="M58" i="26" s="1"/>
  <c r="K28" i="26"/>
  <c r="M28" i="26" s="1"/>
  <c r="K12" i="26"/>
  <c r="M12" i="26" s="1"/>
  <c r="M81" i="26"/>
  <c r="J70" i="26"/>
  <c r="M70" i="26" s="1"/>
  <c r="J62" i="26"/>
  <c r="M62" i="26" s="1"/>
  <c r="J54" i="26"/>
  <c r="M54" i="26" s="1"/>
  <c r="J46" i="26"/>
  <c r="M46" i="26" s="1"/>
  <c r="M37" i="26"/>
  <c r="M29" i="26"/>
  <c r="M21" i="26"/>
  <c r="M13" i="26"/>
  <c r="M5" i="26"/>
  <c r="J43" i="26"/>
  <c r="M43" i="26" s="1"/>
  <c r="BM45" i="25"/>
  <c r="M83" i="26" l="1"/>
  <c r="M55" i="26"/>
  <c r="M47" i="26"/>
  <c r="M67" i="26"/>
  <c r="M27" i="26"/>
  <c r="J44" i="26"/>
  <c r="M44" i="26" s="1"/>
  <c r="J84" i="26"/>
  <c r="K84" i="26"/>
  <c r="J23" i="26"/>
  <c r="M23" i="26" s="1"/>
  <c r="M15" i="26"/>
  <c r="M71" i="26"/>
  <c r="M35" i="26"/>
  <c r="M7" i="26"/>
  <c r="M11" i="26"/>
  <c r="M59" i="26"/>
  <c r="G77" i="26"/>
  <c r="M31" i="26"/>
  <c r="M79" i="26"/>
  <c r="AY83" i="25"/>
  <c r="AY82" i="25"/>
  <c r="AY80" i="25"/>
  <c r="AY79" i="25"/>
  <c r="AY78" i="25"/>
  <c r="AY76" i="25"/>
  <c r="AY75" i="25"/>
  <c r="AY74" i="25"/>
  <c r="AY73" i="25"/>
  <c r="AY72" i="25"/>
  <c r="AY71" i="25"/>
  <c r="AY70" i="25"/>
  <c r="AY68" i="25"/>
  <c r="AY67" i="25"/>
  <c r="AY66" i="25"/>
  <c r="AY65" i="25"/>
  <c r="AY64" i="25"/>
  <c r="AY63" i="25"/>
  <c r="AY62" i="25"/>
  <c r="AY60" i="25"/>
  <c r="AY59" i="25"/>
  <c r="AY58" i="25"/>
  <c r="AY57" i="25"/>
  <c r="AY56" i="25"/>
  <c r="AY54" i="25"/>
  <c r="AY53" i="25"/>
  <c r="AY52" i="25"/>
  <c r="AY51" i="25"/>
  <c r="AY49" i="25"/>
  <c r="AY48" i="25"/>
  <c r="AY47" i="25"/>
  <c r="AY46" i="25"/>
  <c r="AY45" i="25"/>
  <c r="AY43" i="25"/>
  <c r="AY42" i="25"/>
  <c r="AY41" i="25"/>
  <c r="AY40" i="25"/>
  <c r="AY39" i="25"/>
  <c r="AY38" i="25"/>
  <c r="AY37" i="25"/>
  <c r="AY36" i="25"/>
  <c r="AY35" i="25"/>
  <c r="AY34" i="25"/>
  <c r="AY33" i="25"/>
  <c r="AY32" i="25"/>
  <c r="AY31" i="25"/>
  <c r="AY30" i="25"/>
  <c r="AY29" i="25"/>
  <c r="AY28" i="25"/>
  <c r="AY27" i="25"/>
  <c r="AY26" i="25"/>
  <c r="AY25" i="25"/>
  <c r="AY24" i="25"/>
  <c r="AY23" i="25"/>
  <c r="AY22" i="25"/>
  <c r="AY21" i="25"/>
  <c r="AY19" i="25"/>
  <c r="AY18" i="25"/>
  <c r="AY15" i="25"/>
  <c r="AY13" i="25"/>
  <c r="AY12" i="25"/>
  <c r="AY11" i="25"/>
  <c r="AY10" i="25"/>
  <c r="AY9" i="25"/>
  <c r="AY8" i="25"/>
  <c r="AY7" i="25"/>
  <c r="AY6" i="25"/>
  <c r="AT5" i="25"/>
  <c r="AS5" i="25"/>
  <c r="AP83" i="25"/>
  <c r="AP82" i="25"/>
  <c r="AP81" i="25"/>
  <c r="AP80" i="25"/>
  <c r="AP79" i="25"/>
  <c r="AP78" i="25"/>
  <c r="AP76" i="25"/>
  <c r="AP75" i="25"/>
  <c r="AP74" i="25"/>
  <c r="AP73" i="25"/>
  <c r="AP72" i="25"/>
  <c r="AP71" i="25"/>
  <c r="AP70" i="25"/>
  <c r="AP69" i="25"/>
  <c r="AP68" i="25"/>
  <c r="AP67" i="25"/>
  <c r="AP66" i="25"/>
  <c r="AP65" i="25"/>
  <c r="AP64" i="25"/>
  <c r="AP63" i="25"/>
  <c r="AP62" i="25"/>
  <c r="AP61" i="25"/>
  <c r="AP60" i="25"/>
  <c r="AP59" i="25"/>
  <c r="AP58" i="25"/>
  <c r="AP57" i="25"/>
  <c r="AP56" i="25"/>
  <c r="AP55" i="25"/>
  <c r="AP54" i="25"/>
  <c r="AP53" i="25"/>
  <c r="AP52" i="25"/>
  <c r="AP51" i="25"/>
  <c r="AP50" i="25"/>
  <c r="AP49" i="25"/>
  <c r="AP48" i="25"/>
  <c r="AP47" i="25"/>
  <c r="AP46" i="25"/>
  <c r="AP45" i="25"/>
  <c r="AP42" i="25"/>
  <c r="AP41" i="25"/>
  <c r="AP40" i="25"/>
  <c r="AP39" i="25"/>
  <c r="AP38" i="25"/>
  <c r="AP37" i="25"/>
  <c r="AP36" i="25"/>
  <c r="AP35" i="25"/>
  <c r="AP34" i="25"/>
  <c r="AP33" i="25"/>
  <c r="AP32" i="25"/>
  <c r="AP31" i="25"/>
  <c r="AP30" i="25"/>
  <c r="AP29" i="25"/>
  <c r="AP28" i="25"/>
  <c r="AP27" i="25"/>
  <c r="AP26" i="25"/>
  <c r="AP25" i="25"/>
  <c r="AP24" i="25"/>
  <c r="AP23" i="25"/>
  <c r="AP22" i="25"/>
  <c r="AP21" i="25"/>
  <c r="AP20" i="25"/>
  <c r="AP19" i="25"/>
  <c r="AP18" i="25"/>
  <c r="AP17" i="25"/>
  <c r="AP16" i="25"/>
  <c r="AP15" i="25"/>
  <c r="AP14" i="25"/>
  <c r="AP13" i="25"/>
  <c r="AP12" i="25"/>
  <c r="AI12" i="25"/>
  <c r="AP11" i="25"/>
  <c r="AI11" i="25"/>
  <c r="AH11" i="25"/>
  <c r="AH12" i="25" s="1"/>
  <c r="AG11" i="25"/>
  <c r="AG12" i="25" s="1"/>
  <c r="AF11" i="25"/>
  <c r="AF12" i="25" s="1"/>
  <c r="AP10" i="25"/>
  <c r="AP9" i="25"/>
  <c r="AK9" i="25"/>
  <c r="AP8" i="25"/>
  <c r="AK8" i="25"/>
  <c r="AP7" i="25"/>
  <c r="AK7" i="25"/>
  <c r="AP6" i="25"/>
  <c r="AK6" i="25"/>
  <c r="AP5" i="25"/>
  <c r="AK5" i="25"/>
  <c r="AP4" i="25"/>
  <c r="AK4" i="25"/>
  <c r="Z78" i="25"/>
  <c r="AA78" i="25"/>
  <c r="BP78" i="25" s="1"/>
  <c r="Z79" i="25"/>
  <c r="BH79" i="25" s="1"/>
  <c r="BO79" i="25" s="1"/>
  <c r="AA79" i="25"/>
  <c r="BP79" i="25" s="1"/>
  <c r="Z80" i="25"/>
  <c r="AA80" i="25"/>
  <c r="BP80" i="25" s="1"/>
  <c r="Z82" i="25"/>
  <c r="AA82" i="25"/>
  <c r="BP82" i="25" s="1"/>
  <c r="Z83" i="25"/>
  <c r="AA83" i="25"/>
  <c r="BP83" i="25" s="1"/>
  <c r="W43" i="25"/>
  <c r="W44" i="25"/>
  <c r="W45" i="25"/>
  <c r="AA45" i="25" s="1"/>
  <c r="BP45" i="25" s="1"/>
  <c r="W46" i="25"/>
  <c r="M84" i="26" l="1"/>
  <c r="K77" i="26"/>
  <c r="J77" i="26"/>
  <c r="M77" i="26" s="1"/>
  <c r="G85" i="26"/>
  <c r="Z45" i="25"/>
  <c r="BG83" i="25"/>
  <c r="BN83" i="25" s="1"/>
  <c r="BH83" i="25"/>
  <c r="BO83" i="25" s="1"/>
  <c r="BF79" i="25"/>
  <c r="BM79" i="25" s="1"/>
  <c r="BG79" i="25"/>
  <c r="BN79" i="25" s="1"/>
  <c r="BH78" i="25"/>
  <c r="BF78" i="25"/>
  <c r="BG78" i="25"/>
  <c r="BG80" i="25"/>
  <c r="BN80" i="25" s="1"/>
  <c r="BH80" i="25"/>
  <c r="BO80" i="25" s="1"/>
  <c r="BH45" i="25"/>
  <c r="BO45" i="25" s="1"/>
  <c r="BG45" i="25"/>
  <c r="BN45" i="25" s="1"/>
  <c r="BF82" i="25"/>
  <c r="BM82" i="25" s="1"/>
  <c r="BG82" i="25"/>
  <c r="BN82" i="25" s="1"/>
  <c r="BH82" i="25"/>
  <c r="BO82" i="25" s="1"/>
  <c r="BF83" i="25"/>
  <c r="BM83" i="25" s="1"/>
  <c r="BF80" i="25"/>
  <c r="BM80" i="25" s="1"/>
  <c r="W24" i="25"/>
  <c r="W23" i="25"/>
  <c r="W22" i="25"/>
  <c r="S52" i="25"/>
  <c r="Z52" i="25" s="1"/>
  <c r="S53" i="25"/>
  <c r="Z53" i="25" s="1"/>
  <c r="W89" i="25"/>
  <c r="U83" i="25"/>
  <c r="U82" i="25"/>
  <c r="U80" i="25"/>
  <c r="AC79" i="25"/>
  <c r="U79" i="25"/>
  <c r="U78" i="25"/>
  <c r="H22" i="25"/>
  <c r="G22" i="25"/>
  <c r="H21" i="25"/>
  <c r="G21" i="25"/>
  <c r="H20" i="25"/>
  <c r="G20" i="25"/>
  <c r="H19" i="25"/>
  <c r="G19" i="25"/>
  <c r="H18" i="25"/>
  <c r="G18" i="25"/>
  <c r="H17" i="25"/>
  <c r="G17" i="25"/>
  <c r="H16" i="25"/>
  <c r="G16" i="25"/>
  <c r="H15" i="25"/>
  <c r="G15" i="25"/>
  <c r="H14" i="25"/>
  <c r="G14" i="25"/>
  <c r="H13" i="25"/>
  <c r="G13" i="25"/>
  <c r="H12" i="25"/>
  <c r="G12" i="25"/>
  <c r="H11" i="25"/>
  <c r="G11" i="25"/>
  <c r="H10" i="25"/>
  <c r="G10" i="25"/>
  <c r="H9" i="25"/>
  <c r="G9" i="25"/>
  <c r="H8" i="25"/>
  <c r="G8" i="25"/>
  <c r="H7" i="25"/>
  <c r="G7" i="25"/>
  <c r="H6" i="25"/>
  <c r="G6" i="25"/>
  <c r="H5" i="25"/>
  <c r="G5" i="25"/>
  <c r="H4" i="25"/>
  <c r="G4" i="25"/>
  <c r="W78" i="23"/>
  <c r="W82" i="23"/>
  <c r="X82" i="23" s="1"/>
  <c r="W83" i="23"/>
  <c r="X83" i="23" s="1"/>
  <c r="T46" i="23"/>
  <c r="T45" i="23"/>
  <c r="T44" i="23"/>
  <c r="T43" i="23"/>
  <c r="T24" i="23"/>
  <c r="T23" i="23"/>
  <c r="T22" i="23"/>
  <c r="H5" i="23"/>
  <c r="H6" i="23"/>
  <c r="H7" i="23"/>
  <c r="H8" i="23"/>
  <c r="H9" i="23"/>
  <c r="H10" i="23"/>
  <c r="H11" i="23"/>
  <c r="H12" i="23"/>
  <c r="H13" i="23"/>
  <c r="H14" i="23"/>
  <c r="H15" i="23"/>
  <c r="H16" i="23"/>
  <c r="H17" i="23"/>
  <c r="H18" i="23"/>
  <c r="H19" i="23"/>
  <c r="H20" i="23"/>
  <c r="H21" i="23"/>
  <c r="H22" i="23"/>
  <c r="H4" i="23"/>
  <c r="G22" i="23"/>
  <c r="L22" i="23" s="1"/>
  <c r="Q81" i="23" s="1"/>
  <c r="G21" i="23"/>
  <c r="L21" i="23" s="1"/>
  <c r="G20" i="23"/>
  <c r="L20" i="23" s="1"/>
  <c r="G19" i="23"/>
  <c r="L19" i="23" s="1"/>
  <c r="G18" i="23"/>
  <c r="L18" i="23" s="1"/>
  <c r="G17" i="23"/>
  <c r="L17" i="23" s="1"/>
  <c r="Q53" i="23" s="1"/>
  <c r="G16" i="23"/>
  <c r="L16" i="23" s="1"/>
  <c r="G15" i="23"/>
  <c r="L15" i="23" s="1"/>
  <c r="G14" i="23"/>
  <c r="L14" i="23" s="1"/>
  <c r="G13" i="23"/>
  <c r="L13" i="23" s="1"/>
  <c r="G12" i="23"/>
  <c r="G11" i="23"/>
  <c r="L11" i="23" s="1"/>
  <c r="G10" i="23"/>
  <c r="L10" i="23" s="1"/>
  <c r="G9" i="23"/>
  <c r="L9" i="23" s="1"/>
  <c r="G8" i="23"/>
  <c r="G7" i="23"/>
  <c r="L7" i="23" s="1"/>
  <c r="G6" i="23"/>
  <c r="L6" i="23" s="1"/>
  <c r="G5" i="23"/>
  <c r="L5" i="23" s="1"/>
  <c r="G4" i="23"/>
  <c r="K85" i="26" l="1"/>
  <c r="J85" i="26"/>
  <c r="M85" i="26" s="1"/>
  <c r="BR45" i="25"/>
  <c r="BJ45" i="25"/>
  <c r="I6" i="25"/>
  <c r="N6" i="25" s="1"/>
  <c r="BR82" i="25"/>
  <c r="BG52" i="25"/>
  <c r="BN52" i="25" s="1"/>
  <c r="BH52" i="25"/>
  <c r="BO52" i="25" s="1"/>
  <c r="BR83" i="25"/>
  <c r="BJ80" i="25"/>
  <c r="BM78" i="25"/>
  <c r="BR79" i="25"/>
  <c r="BJ83" i="25"/>
  <c r="BR80" i="25"/>
  <c r="BF52" i="25"/>
  <c r="BM52" i="25" s="1"/>
  <c r="BJ78" i="25"/>
  <c r="BO78" i="25"/>
  <c r="BJ79" i="25"/>
  <c r="BH53" i="25"/>
  <c r="BO53" i="25" s="1"/>
  <c r="BF53" i="25"/>
  <c r="BM53" i="25" s="1"/>
  <c r="BG53" i="25"/>
  <c r="BN53" i="25" s="1"/>
  <c r="BN78" i="25"/>
  <c r="BJ82" i="25"/>
  <c r="X78" i="23"/>
  <c r="W88" i="25"/>
  <c r="M6" i="25"/>
  <c r="AC78" i="25"/>
  <c r="AC82" i="25"/>
  <c r="AC80" i="25"/>
  <c r="I8" i="25"/>
  <c r="N8" i="25" s="1"/>
  <c r="I12" i="25"/>
  <c r="N12" i="25" s="1"/>
  <c r="I16" i="25"/>
  <c r="N16" i="25" s="1"/>
  <c r="I17" i="25"/>
  <c r="I5" i="25"/>
  <c r="M5" i="25" s="1"/>
  <c r="I4" i="25"/>
  <c r="I7" i="25"/>
  <c r="N7" i="25" s="1"/>
  <c r="I18" i="25"/>
  <c r="I19" i="25"/>
  <c r="I21" i="25"/>
  <c r="I9" i="25"/>
  <c r="N9" i="25" s="1"/>
  <c r="I13" i="25"/>
  <c r="M13" i="25" s="1"/>
  <c r="I20" i="25"/>
  <c r="N20" i="25" s="1"/>
  <c r="I10" i="25"/>
  <c r="N10" i="25" s="1"/>
  <c r="I14" i="25"/>
  <c r="N14" i="25" s="1"/>
  <c r="I11" i="25"/>
  <c r="M11" i="25" s="1"/>
  <c r="I15" i="25"/>
  <c r="N15" i="25" s="1"/>
  <c r="T51" i="25" s="1"/>
  <c r="AA51" i="25" s="1"/>
  <c r="BP51" i="25" s="1"/>
  <c r="I22" i="25"/>
  <c r="N22" i="25" s="1"/>
  <c r="W90" i="25"/>
  <c r="AC83" i="25"/>
  <c r="M11" i="23"/>
  <c r="M19" i="23"/>
  <c r="R46" i="23" s="1"/>
  <c r="W46" i="23" s="1"/>
  <c r="X46" i="23" s="1"/>
  <c r="M7" i="23"/>
  <c r="M16" i="23"/>
  <c r="M15" i="23"/>
  <c r="R51" i="23" s="1"/>
  <c r="W51" i="23" s="1"/>
  <c r="X51" i="23" s="1"/>
  <c r="L4" i="23"/>
  <c r="M4" i="23"/>
  <c r="L8" i="23"/>
  <c r="M8" i="23"/>
  <c r="L12" i="23"/>
  <c r="M12" i="23"/>
  <c r="M20" i="23"/>
  <c r="M22" i="23"/>
  <c r="M18" i="23"/>
  <c r="R52" i="23" s="1"/>
  <c r="W52" i="23" s="1"/>
  <c r="X52" i="23" s="1"/>
  <c r="M14" i="23"/>
  <c r="M10" i="23"/>
  <c r="R31" i="23" s="1"/>
  <c r="W31" i="23" s="1"/>
  <c r="X31" i="23" s="1"/>
  <c r="M6" i="23"/>
  <c r="M21" i="23"/>
  <c r="M17" i="23"/>
  <c r="R53" i="23" s="1"/>
  <c r="W53" i="23" s="1"/>
  <c r="X53" i="23" s="1"/>
  <c r="M13" i="23"/>
  <c r="M9" i="23"/>
  <c r="M5" i="23"/>
  <c r="Z83" i="23"/>
  <c r="Z82" i="23"/>
  <c r="Q51" i="23"/>
  <c r="T11" i="25" l="1"/>
  <c r="AA11" i="25" s="1"/>
  <c r="BP11" i="25" s="1"/>
  <c r="T12" i="25"/>
  <c r="AA12" i="25" s="1"/>
  <c r="BP12" i="25" s="1"/>
  <c r="T13" i="25"/>
  <c r="AA13" i="25" s="1"/>
  <c r="BP13" i="25" s="1"/>
  <c r="T15" i="25"/>
  <c r="AA15" i="25" s="1"/>
  <c r="BP15" i="25" s="1"/>
  <c r="T14" i="25"/>
  <c r="AA14" i="25" s="1"/>
  <c r="BP14" i="25" s="1"/>
  <c r="BJ53" i="25"/>
  <c r="N5" i="25"/>
  <c r="T8" i="25" s="1"/>
  <c r="M20" i="25"/>
  <c r="S50" i="25" s="1"/>
  <c r="Z50" i="25" s="1"/>
  <c r="M15" i="25"/>
  <c r="S51" i="25" s="1"/>
  <c r="Z51" i="25" s="1"/>
  <c r="BJ52" i="25"/>
  <c r="M10" i="25"/>
  <c r="M9" i="25"/>
  <c r="S24" i="25" s="1"/>
  <c r="Z24" i="25" s="1"/>
  <c r="BR78" i="25"/>
  <c r="M8" i="25"/>
  <c r="S21" i="25" s="1"/>
  <c r="Z21" i="25" s="1"/>
  <c r="M7" i="25"/>
  <c r="S17" i="25" s="1"/>
  <c r="Z53" i="23"/>
  <c r="Z78" i="23"/>
  <c r="T22" i="25"/>
  <c r="AA22" i="25" s="1"/>
  <c r="BP22" i="25" s="1"/>
  <c r="T24" i="25"/>
  <c r="AA24" i="25" s="1"/>
  <c r="BP24" i="25" s="1"/>
  <c r="T26" i="25"/>
  <c r="AA26" i="25" s="1"/>
  <c r="BP26" i="25" s="1"/>
  <c r="T28" i="25"/>
  <c r="AA28" i="25" s="1"/>
  <c r="BP28" i="25" s="1"/>
  <c r="T30" i="25"/>
  <c r="AA30" i="25" s="1"/>
  <c r="BP30" i="25" s="1"/>
  <c r="T25" i="25"/>
  <c r="AA25" i="25" s="1"/>
  <c r="BP25" i="25" s="1"/>
  <c r="T29" i="25"/>
  <c r="AA29" i="25" s="1"/>
  <c r="BP29" i="25" s="1"/>
  <c r="T23" i="25"/>
  <c r="AA23" i="25" s="1"/>
  <c r="BP23" i="25" s="1"/>
  <c r="T27" i="25"/>
  <c r="AA27" i="25" s="1"/>
  <c r="BP27" i="25" s="1"/>
  <c r="T81" i="25"/>
  <c r="AA81" i="25" s="1"/>
  <c r="T76" i="25"/>
  <c r="AA76" i="25" s="1"/>
  <c r="BP76" i="25" s="1"/>
  <c r="T16" i="25"/>
  <c r="AA16" i="25" s="1"/>
  <c r="BP16" i="25" s="1"/>
  <c r="T18" i="25"/>
  <c r="AA18" i="25" s="1"/>
  <c r="BP18" i="25" s="1"/>
  <c r="T17" i="25"/>
  <c r="AA17" i="25" s="1"/>
  <c r="BP17" i="25" s="1"/>
  <c r="T19" i="25"/>
  <c r="AA19" i="25" s="1"/>
  <c r="BP19" i="25" s="1"/>
  <c r="S57" i="25"/>
  <c r="Z57" i="25" s="1"/>
  <c r="S65" i="25"/>
  <c r="Z65" i="25" s="1"/>
  <c r="S75" i="25"/>
  <c r="Z75" i="25" s="1"/>
  <c r="S74" i="25"/>
  <c r="Z74" i="25" s="1"/>
  <c r="S62" i="25"/>
  <c r="Z62" i="25" s="1"/>
  <c r="S31" i="25"/>
  <c r="Z31" i="25" s="1"/>
  <c r="N13" i="25"/>
  <c r="T7" i="25"/>
  <c r="AA7" i="25" s="1"/>
  <c r="BP7" i="25" s="1"/>
  <c r="T9" i="25"/>
  <c r="AA9" i="25" s="1"/>
  <c r="BP9" i="25" s="1"/>
  <c r="S25" i="25"/>
  <c r="Z25" i="25" s="1"/>
  <c r="S26" i="25"/>
  <c r="Z26" i="25" s="1"/>
  <c r="T48" i="25"/>
  <c r="AA48" i="25" s="1"/>
  <c r="BP48" i="25" s="1"/>
  <c r="T50" i="25"/>
  <c r="AA50" i="25" s="1"/>
  <c r="BP50" i="25" s="1"/>
  <c r="T54" i="25"/>
  <c r="AA54" i="25" s="1"/>
  <c r="BP54" i="25" s="1"/>
  <c r="T56" i="25"/>
  <c r="AA56" i="25" s="1"/>
  <c r="BP56" i="25" s="1"/>
  <c r="T58" i="25"/>
  <c r="AA58" i="25" s="1"/>
  <c r="BP58" i="25" s="1"/>
  <c r="T60" i="25"/>
  <c r="AA60" i="25" s="1"/>
  <c r="BP60" i="25" s="1"/>
  <c r="T62" i="25"/>
  <c r="AA62" i="25" s="1"/>
  <c r="BP62" i="25" s="1"/>
  <c r="T64" i="25"/>
  <c r="AA64" i="25" s="1"/>
  <c r="BP64" i="25" s="1"/>
  <c r="T66" i="25"/>
  <c r="AA66" i="25" s="1"/>
  <c r="BP66" i="25" s="1"/>
  <c r="T68" i="25"/>
  <c r="AA68" i="25" s="1"/>
  <c r="BP68" i="25" s="1"/>
  <c r="T74" i="25"/>
  <c r="AA74" i="25" s="1"/>
  <c r="BP74" i="25" s="1"/>
  <c r="T55" i="25"/>
  <c r="AA55" i="25" s="1"/>
  <c r="BP55" i="25" s="1"/>
  <c r="T59" i="25"/>
  <c r="AA59" i="25" s="1"/>
  <c r="BP59" i="25" s="1"/>
  <c r="T63" i="25"/>
  <c r="AA63" i="25" s="1"/>
  <c r="BP63" i="25" s="1"/>
  <c r="T67" i="25"/>
  <c r="AA67" i="25" s="1"/>
  <c r="BP67" i="25" s="1"/>
  <c r="T71" i="25"/>
  <c r="AA71" i="25" s="1"/>
  <c r="BP71" i="25" s="1"/>
  <c r="T75" i="25"/>
  <c r="AA75" i="25" s="1"/>
  <c r="BP75" i="25" s="1"/>
  <c r="T49" i="25"/>
  <c r="AA49" i="25" s="1"/>
  <c r="BP49" i="25" s="1"/>
  <c r="T57" i="25"/>
  <c r="AA57" i="25" s="1"/>
  <c r="BP57" i="25" s="1"/>
  <c r="T61" i="25"/>
  <c r="AA61" i="25" s="1"/>
  <c r="BP61" i="25" s="1"/>
  <c r="T65" i="25"/>
  <c r="AA65" i="25" s="1"/>
  <c r="BP65" i="25" s="1"/>
  <c r="T73" i="25"/>
  <c r="AA73" i="25" s="1"/>
  <c r="BP73" i="25" s="1"/>
  <c r="T34" i="25"/>
  <c r="AA34" i="25" s="1"/>
  <c r="BP34" i="25" s="1"/>
  <c r="T36" i="25"/>
  <c r="AA36" i="25" s="1"/>
  <c r="BP36" i="25" s="1"/>
  <c r="T38" i="25"/>
  <c r="AA38" i="25" s="1"/>
  <c r="BP38" i="25" s="1"/>
  <c r="T40" i="25"/>
  <c r="AA40" i="25" s="1"/>
  <c r="BP40" i="25" s="1"/>
  <c r="T42" i="25"/>
  <c r="AA42" i="25" s="1"/>
  <c r="BP42" i="25" s="1"/>
  <c r="T33" i="25"/>
  <c r="AA33" i="25" s="1"/>
  <c r="BP33" i="25" s="1"/>
  <c r="T39" i="25"/>
  <c r="AA39" i="25" s="1"/>
  <c r="BP39" i="25" s="1"/>
  <c r="T35" i="25"/>
  <c r="AA35" i="25" s="1"/>
  <c r="BP35" i="25" s="1"/>
  <c r="T37" i="25"/>
  <c r="AA37" i="25" s="1"/>
  <c r="BP37" i="25" s="1"/>
  <c r="T41" i="25"/>
  <c r="AA41" i="25" s="1"/>
  <c r="BP41" i="25" s="1"/>
  <c r="M4" i="25"/>
  <c r="N4" i="25"/>
  <c r="S12" i="25"/>
  <c r="Z12" i="25" s="1"/>
  <c r="AC12" i="25" s="1"/>
  <c r="S11" i="25"/>
  <c r="Z11" i="25" s="1"/>
  <c r="S13" i="25"/>
  <c r="Z13" i="25" s="1"/>
  <c r="S15" i="25"/>
  <c r="Z15" i="25" s="1"/>
  <c r="S14" i="25"/>
  <c r="Z14" i="25" s="1"/>
  <c r="M16" i="25"/>
  <c r="O16" i="25" s="1"/>
  <c r="S20" i="25"/>
  <c r="Z20" i="25" s="1"/>
  <c r="N11" i="25"/>
  <c r="T31" i="25" s="1"/>
  <c r="AA31" i="25" s="1"/>
  <c r="BP31" i="25" s="1"/>
  <c r="S16" i="25"/>
  <c r="Z16" i="25" s="1"/>
  <c r="S18" i="25"/>
  <c r="Z18" i="25" s="1"/>
  <c r="N18" i="25"/>
  <c r="T52" i="25" s="1"/>
  <c r="AA52" i="25" s="1"/>
  <c r="BP52" i="25" s="1"/>
  <c r="BR52" i="25" s="1"/>
  <c r="M21" i="25"/>
  <c r="N21" i="25"/>
  <c r="O21" i="25" s="1"/>
  <c r="T32" i="25"/>
  <c r="AA32" i="25" s="1"/>
  <c r="BP32" i="25" s="1"/>
  <c r="M14" i="25"/>
  <c r="N17" i="25"/>
  <c r="T53" i="25" s="1"/>
  <c r="AA53" i="25" s="1"/>
  <c r="BP53" i="25" s="1"/>
  <c r="BR53" i="25" s="1"/>
  <c r="S8" i="25"/>
  <c r="Z8" i="25" s="1"/>
  <c r="S7" i="25"/>
  <c r="S9" i="25"/>
  <c r="Z9" i="25" s="1"/>
  <c r="S10" i="25"/>
  <c r="Z10" i="25" s="1"/>
  <c r="M19" i="25"/>
  <c r="N19" i="25"/>
  <c r="T20" i="25"/>
  <c r="AA20" i="25" s="1"/>
  <c r="BP20" i="25" s="1"/>
  <c r="T21" i="25"/>
  <c r="AA21" i="25" s="1"/>
  <c r="BP21" i="25" s="1"/>
  <c r="M22" i="25"/>
  <c r="M12" i="25"/>
  <c r="S32" i="25" s="1"/>
  <c r="Z32" i="25" s="1"/>
  <c r="AC53" i="25"/>
  <c r="O6" i="25"/>
  <c r="O7" i="25"/>
  <c r="U16" i="25"/>
  <c r="O22" i="25"/>
  <c r="AC14" i="25"/>
  <c r="R43" i="23"/>
  <c r="W43" i="23" s="1"/>
  <c r="X43" i="23" s="1"/>
  <c r="R32" i="23"/>
  <c r="W32" i="23" s="1"/>
  <c r="X32" i="23" s="1"/>
  <c r="R17" i="23"/>
  <c r="W17" i="23" s="1"/>
  <c r="X17" i="23" s="1"/>
  <c r="R16" i="23"/>
  <c r="W16" i="23" s="1"/>
  <c r="X16" i="23" s="1"/>
  <c r="R19" i="23"/>
  <c r="W19" i="23" s="1"/>
  <c r="X19" i="23" s="1"/>
  <c r="R45" i="23"/>
  <c r="W45" i="23" s="1"/>
  <c r="X45" i="23" s="1"/>
  <c r="R44" i="23"/>
  <c r="W44" i="23" s="1"/>
  <c r="X44" i="23" s="1"/>
  <c r="R18" i="23"/>
  <c r="W18" i="23" s="1"/>
  <c r="X18" i="23" s="1"/>
  <c r="R25" i="23"/>
  <c r="W25" i="23" s="1"/>
  <c r="X25" i="23" s="1"/>
  <c r="R29" i="23"/>
  <c r="W29" i="23" s="1"/>
  <c r="X29" i="23" s="1"/>
  <c r="W22" i="23"/>
  <c r="R26" i="23"/>
  <c r="W26" i="23" s="1"/>
  <c r="X26" i="23" s="1"/>
  <c r="R30" i="23"/>
  <c r="W30" i="23" s="1"/>
  <c r="X30" i="23" s="1"/>
  <c r="R23" i="23"/>
  <c r="W23" i="23" s="1"/>
  <c r="X23" i="23" s="1"/>
  <c r="R27" i="23"/>
  <c r="W27" i="23" s="1"/>
  <c r="X27" i="23" s="1"/>
  <c r="R24" i="23"/>
  <c r="W24" i="23" s="1"/>
  <c r="X24" i="23" s="1"/>
  <c r="R28" i="23"/>
  <c r="W28" i="23" s="1"/>
  <c r="X28" i="23" s="1"/>
  <c r="R33" i="23"/>
  <c r="W33" i="23" s="1"/>
  <c r="X33" i="23" s="1"/>
  <c r="R37" i="23"/>
  <c r="W37" i="23" s="1"/>
  <c r="X37" i="23" s="1"/>
  <c r="R41" i="23"/>
  <c r="W41" i="23" s="1"/>
  <c r="X41" i="23" s="1"/>
  <c r="R34" i="23"/>
  <c r="W34" i="23" s="1"/>
  <c r="X34" i="23" s="1"/>
  <c r="R38" i="23"/>
  <c r="W38" i="23" s="1"/>
  <c r="X38" i="23" s="1"/>
  <c r="R42" i="23"/>
  <c r="W42" i="23" s="1"/>
  <c r="X42" i="23" s="1"/>
  <c r="R35" i="23"/>
  <c r="W35" i="23" s="1"/>
  <c r="X35" i="23" s="1"/>
  <c r="R39" i="23"/>
  <c r="W39" i="23" s="1"/>
  <c r="X39" i="23" s="1"/>
  <c r="R36" i="23"/>
  <c r="W36" i="23" s="1"/>
  <c r="X36" i="23" s="1"/>
  <c r="R40" i="23"/>
  <c r="W40" i="23" s="1"/>
  <c r="X40" i="23" s="1"/>
  <c r="R21" i="23"/>
  <c r="W21" i="23" s="1"/>
  <c r="X21" i="23" s="1"/>
  <c r="R20" i="23"/>
  <c r="W20" i="23" s="1"/>
  <c r="X20" i="23" s="1"/>
  <c r="R49" i="23"/>
  <c r="W49" i="23" s="1"/>
  <c r="X49" i="23" s="1"/>
  <c r="R57" i="23"/>
  <c r="W57" i="23" s="1"/>
  <c r="X57" i="23" s="1"/>
  <c r="R61" i="23"/>
  <c r="W61" i="23" s="1"/>
  <c r="R65" i="23"/>
  <c r="W65" i="23" s="1"/>
  <c r="X65" i="23" s="1"/>
  <c r="R73" i="23"/>
  <c r="W73" i="23" s="1"/>
  <c r="X73" i="23" s="1"/>
  <c r="R50" i="23"/>
  <c r="W50" i="23" s="1"/>
  <c r="X50" i="23" s="1"/>
  <c r="R54" i="23"/>
  <c r="W54" i="23" s="1"/>
  <c r="X54" i="23" s="1"/>
  <c r="R58" i="23"/>
  <c r="W58" i="23" s="1"/>
  <c r="X58" i="23" s="1"/>
  <c r="R62" i="23"/>
  <c r="W62" i="23" s="1"/>
  <c r="X62" i="23" s="1"/>
  <c r="R66" i="23"/>
  <c r="W66" i="23" s="1"/>
  <c r="X66" i="23" s="1"/>
  <c r="R74" i="23"/>
  <c r="W74" i="23" s="1"/>
  <c r="X74" i="23" s="1"/>
  <c r="R55" i="23"/>
  <c r="W55" i="23" s="1"/>
  <c r="X55" i="23" s="1"/>
  <c r="R59" i="23"/>
  <c r="W59" i="23" s="1"/>
  <c r="X59" i="23" s="1"/>
  <c r="R63" i="23"/>
  <c r="W63" i="23" s="1"/>
  <c r="R67" i="23"/>
  <c r="W67" i="23" s="1"/>
  <c r="X67" i="23" s="1"/>
  <c r="R71" i="23"/>
  <c r="W71" i="23" s="1"/>
  <c r="X71" i="23" s="1"/>
  <c r="R75" i="23"/>
  <c r="W75" i="23" s="1"/>
  <c r="X75" i="23" s="1"/>
  <c r="R48" i="23"/>
  <c r="W48" i="23" s="1"/>
  <c r="X48" i="23" s="1"/>
  <c r="R56" i="23"/>
  <c r="W56" i="23" s="1"/>
  <c r="X56" i="23" s="1"/>
  <c r="R60" i="23"/>
  <c r="W60" i="23" s="1"/>
  <c r="R64" i="23"/>
  <c r="W64" i="23" s="1"/>
  <c r="X64" i="23" s="1"/>
  <c r="R68" i="23"/>
  <c r="W68" i="23" s="1"/>
  <c r="X68" i="23" s="1"/>
  <c r="R13" i="23"/>
  <c r="W13" i="23" s="1"/>
  <c r="X13" i="23" s="1"/>
  <c r="R14" i="23"/>
  <c r="W14" i="23" s="1"/>
  <c r="X14" i="23" s="1"/>
  <c r="R11" i="23"/>
  <c r="W11" i="23" s="1"/>
  <c r="X11" i="23" s="1"/>
  <c r="R15" i="23"/>
  <c r="W15" i="23" s="1"/>
  <c r="X15" i="23" s="1"/>
  <c r="R12" i="23"/>
  <c r="W12" i="23" s="1"/>
  <c r="X12" i="23" s="1"/>
  <c r="R80" i="23"/>
  <c r="W80" i="23" s="1"/>
  <c r="R81" i="23"/>
  <c r="W81" i="23" s="1"/>
  <c r="X81" i="23" s="1"/>
  <c r="R76" i="23"/>
  <c r="W76" i="23" s="1"/>
  <c r="R5" i="23"/>
  <c r="W5" i="23" s="1"/>
  <c r="X5" i="23" s="1"/>
  <c r="R6" i="23"/>
  <c r="W6" i="23" s="1"/>
  <c r="X6" i="23" s="1"/>
  <c r="R4" i="23"/>
  <c r="W4" i="23" s="1"/>
  <c r="X4" i="23" s="1"/>
  <c r="R9" i="23"/>
  <c r="W9" i="23" s="1"/>
  <c r="X9" i="23" s="1"/>
  <c r="R10" i="23"/>
  <c r="W10" i="23" s="1"/>
  <c r="X10" i="23" s="1"/>
  <c r="R7" i="23"/>
  <c r="W7" i="23" s="1"/>
  <c r="X7" i="23" s="1"/>
  <c r="R8" i="23"/>
  <c r="W8" i="23" s="1"/>
  <c r="X8" i="23" s="1"/>
  <c r="R69" i="23"/>
  <c r="W69" i="23" s="1"/>
  <c r="X69" i="23" s="1"/>
  <c r="R79" i="23"/>
  <c r="W79" i="23" s="1"/>
  <c r="R70" i="23"/>
  <c r="W70" i="23" s="1"/>
  <c r="X70" i="23" s="1"/>
  <c r="R47" i="23"/>
  <c r="W47" i="23" s="1"/>
  <c r="X47" i="23" s="1"/>
  <c r="R72" i="23"/>
  <c r="W72" i="23" s="1"/>
  <c r="X72" i="23" s="1"/>
  <c r="Q35" i="23"/>
  <c r="Q42" i="23"/>
  <c r="Q16" i="23"/>
  <c r="Q19" i="23"/>
  <c r="Q18" i="23"/>
  <c r="Q17" i="23"/>
  <c r="Q6" i="23"/>
  <c r="Q5" i="23"/>
  <c r="Q4" i="23"/>
  <c r="Q15" i="23"/>
  <c r="Q14" i="23"/>
  <c r="Q13" i="23"/>
  <c r="Q12" i="23"/>
  <c r="Q11" i="23"/>
  <c r="Q21" i="23"/>
  <c r="Q20" i="23"/>
  <c r="Q24" i="23"/>
  <c r="Q30" i="23"/>
  <c r="Q29" i="23"/>
  <c r="Q27" i="23"/>
  <c r="Q23" i="23"/>
  <c r="Q28" i="23"/>
  <c r="Q26" i="23"/>
  <c r="Q25" i="23"/>
  <c r="Z51" i="23"/>
  <c r="S23" i="25" l="1"/>
  <c r="Z23" i="25" s="1"/>
  <c r="S66" i="25"/>
  <c r="Z66" i="25" s="1"/>
  <c r="S63" i="25"/>
  <c r="Z63" i="25" s="1"/>
  <c r="U18" i="25"/>
  <c r="S19" i="25"/>
  <c r="Z19" i="25" s="1"/>
  <c r="S29" i="25"/>
  <c r="Z29" i="25" s="1"/>
  <c r="S28" i="25"/>
  <c r="Z28" i="25" s="1"/>
  <c r="T10" i="25"/>
  <c r="AA10" i="25" s="1"/>
  <c r="BP10" i="25" s="1"/>
  <c r="S64" i="25"/>
  <c r="Z64" i="25" s="1"/>
  <c r="S68" i="25"/>
  <c r="Z68" i="25" s="1"/>
  <c r="S58" i="25"/>
  <c r="Z58" i="25" s="1"/>
  <c r="S71" i="25"/>
  <c r="Z71" i="25" s="1"/>
  <c r="BG71" i="25" s="1"/>
  <c r="BN71" i="25" s="1"/>
  <c r="S61" i="25"/>
  <c r="Z61" i="25" s="1"/>
  <c r="S49" i="25"/>
  <c r="Z49" i="25" s="1"/>
  <c r="U12" i="25"/>
  <c r="S22" i="25"/>
  <c r="Z22" i="25" s="1"/>
  <c r="BG22" i="25" s="1"/>
  <c r="BN22" i="25" s="1"/>
  <c r="S54" i="25"/>
  <c r="Z54" i="25" s="1"/>
  <c r="S73" i="25"/>
  <c r="Z73" i="25" s="1"/>
  <c r="S55" i="25"/>
  <c r="Z55" i="25" s="1"/>
  <c r="U14" i="25"/>
  <c r="O11" i="25"/>
  <c r="O5" i="25"/>
  <c r="S30" i="25"/>
  <c r="Z30" i="25" s="1"/>
  <c r="S27" i="25"/>
  <c r="Z27" i="25" s="1"/>
  <c r="BH27" i="25" s="1"/>
  <c r="BO27" i="25" s="1"/>
  <c r="S56" i="25"/>
  <c r="Z56" i="25" s="1"/>
  <c r="S60" i="25"/>
  <c r="Z60" i="25" s="1"/>
  <c r="S48" i="25"/>
  <c r="Z48" i="25" s="1"/>
  <c r="S67" i="25"/>
  <c r="Z67" i="25" s="1"/>
  <c r="BH67" i="25" s="1"/>
  <c r="BO67" i="25" s="1"/>
  <c r="S59" i="25"/>
  <c r="Z59" i="25" s="1"/>
  <c r="BG21" i="25"/>
  <c r="BN21" i="25" s="1"/>
  <c r="BH21" i="25"/>
  <c r="BO21" i="25" s="1"/>
  <c r="BF21" i="25"/>
  <c r="BM21" i="25" s="1"/>
  <c r="BR21" i="25" s="1"/>
  <c r="BF20" i="25"/>
  <c r="BM20" i="25" s="1"/>
  <c r="BG20" i="25"/>
  <c r="BN20" i="25" s="1"/>
  <c r="BH20" i="25"/>
  <c r="BO20" i="25" s="1"/>
  <c r="BJ20" i="25"/>
  <c r="BG64" i="25"/>
  <c r="BN64" i="25" s="1"/>
  <c r="BH64" i="25"/>
  <c r="BO64" i="25" s="1"/>
  <c r="BF64" i="25"/>
  <c r="BM64" i="25" s="1"/>
  <c r="BH61" i="25"/>
  <c r="BO61" i="25" s="1"/>
  <c r="BF61" i="25"/>
  <c r="BM61" i="25" s="1"/>
  <c r="BG61" i="25"/>
  <c r="BN61" i="25" s="1"/>
  <c r="BH32" i="25"/>
  <c r="BO32" i="25" s="1"/>
  <c r="BF32" i="25"/>
  <c r="BM32" i="25" s="1"/>
  <c r="BG32" i="25"/>
  <c r="BN32" i="25" s="1"/>
  <c r="U7" i="25"/>
  <c r="Z7" i="25"/>
  <c r="AC7" i="25" s="1"/>
  <c r="BF16" i="25"/>
  <c r="BM16" i="25" s="1"/>
  <c r="BG16" i="25"/>
  <c r="BN16" i="25" s="1"/>
  <c r="BH16" i="25"/>
  <c r="BO16" i="25" s="1"/>
  <c r="BG11" i="25"/>
  <c r="BN11" i="25" s="1"/>
  <c r="BH11" i="25"/>
  <c r="BO11" i="25" s="1"/>
  <c r="BF11" i="25"/>
  <c r="BM11" i="25" s="1"/>
  <c r="BF30" i="25"/>
  <c r="BM30" i="25" s="1"/>
  <c r="BG30" i="25"/>
  <c r="BN30" i="25" s="1"/>
  <c r="BH30" i="25"/>
  <c r="BO30" i="25" s="1"/>
  <c r="BG27" i="25"/>
  <c r="BN27" i="25" s="1"/>
  <c r="BG24" i="25"/>
  <c r="BN24" i="25" s="1"/>
  <c r="BH24" i="25"/>
  <c r="BO24" i="25" s="1"/>
  <c r="BF24" i="25"/>
  <c r="BM24" i="25" s="1"/>
  <c r="U8" i="25"/>
  <c r="AA8" i="25"/>
  <c r="BP8" i="25" s="1"/>
  <c r="BG56" i="25"/>
  <c r="BN56" i="25" s="1"/>
  <c r="BH56" i="25"/>
  <c r="BO56" i="25" s="1"/>
  <c r="BF56" i="25"/>
  <c r="BM56" i="25" s="1"/>
  <c r="BG60" i="25"/>
  <c r="BN60" i="25" s="1"/>
  <c r="BH60" i="25"/>
  <c r="BO60" i="25" s="1"/>
  <c r="BF60" i="25"/>
  <c r="BM60" i="25" s="1"/>
  <c r="BR60" i="25" s="1"/>
  <c r="BG48" i="25"/>
  <c r="BN48" i="25" s="1"/>
  <c r="BH48" i="25"/>
  <c r="BO48" i="25" s="1"/>
  <c r="BF48" i="25"/>
  <c r="BM48" i="25" s="1"/>
  <c r="BG67" i="25"/>
  <c r="BN67" i="25" s="1"/>
  <c r="BG59" i="25"/>
  <c r="BN59" i="25" s="1"/>
  <c r="BH59" i="25"/>
  <c r="BO59" i="25" s="1"/>
  <c r="BF59" i="25"/>
  <c r="BM59" i="25" s="1"/>
  <c r="BG50" i="25"/>
  <c r="BN50" i="25" s="1"/>
  <c r="BH50" i="25"/>
  <c r="BO50" i="25" s="1"/>
  <c r="BF50" i="25"/>
  <c r="BM50" i="25" s="1"/>
  <c r="BR50" i="25" s="1"/>
  <c r="U17" i="25"/>
  <c r="Z17" i="25"/>
  <c r="BF28" i="25"/>
  <c r="BM28" i="25" s="1"/>
  <c r="BG28" i="25"/>
  <c r="BN28" i="25" s="1"/>
  <c r="BH28" i="25"/>
  <c r="BO28" i="25" s="1"/>
  <c r="BG68" i="25"/>
  <c r="BN68" i="25" s="1"/>
  <c r="BH68" i="25"/>
  <c r="BO68" i="25" s="1"/>
  <c r="BF68" i="25"/>
  <c r="BM68" i="25" s="1"/>
  <c r="BF71" i="25"/>
  <c r="BM71" i="25" s="1"/>
  <c r="AC18" i="25"/>
  <c r="BF8" i="25"/>
  <c r="BM8" i="25" s="1"/>
  <c r="BG8" i="25"/>
  <c r="BN8" i="25" s="1"/>
  <c r="BH8" i="25"/>
  <c r="BO8" i="25" s="1"/>
  <c r="BG18" i="25"/>
  <c r="BN18" i="25" s="1"/>
  <c r="BH18" i="25"/>
  <c r="BO18" i="25" s="1"/>
  <c r="BF18" i="25"/>
  <c r="BM18" i="25" s="1"/>
  <c r="BG14" i="25"/>
  <c r="BN14" i="25" s="1"/>
  <c r="BH14" i="25"/>
  <c r="BO14" i="25" s="1"/>
  <c r="BF14" i="25"/>
  <c r="BM14" i="25" s="1"/>
  <c r="BH12" i="25"/>
  <c r="BO12" i="25" s="1"/>
  <c r="BF12" i="25"/>
  <c r="BM12" i="25" s="1"/>
  <c r="BG12" i="25"/>
  <c r="BN12" i="25" s="1"/>
  <c r="BG26" i="25"/>
  <c r="BN26" i="25" s="1"/>
  <c r="BH26" i="25"/>
  <c r="BO26" i="25" s="1"/>
  <c r="BF26" i="25"/>
  <c r="BM26" i="25" s="1"/>
  <c r="BF25" i="25"/>
  <c r="BM25" i="25" s="1"/>
  <c r="BG25" i="25"/>
  <c r="BN25" i="25" s="1"/>
  <c r="BH25" i="25"/>
  <c r="BO25" i="25" s="1"/>
  <c r="BF62" i="25"/>
  <c r="BM62" i="25" s="1"/>
  <c r="BG62" i="25"/>
  <c r="BN62" i="25" s="1"/>
  <c r="BH62" i="25"/>
  <c r="BO62" i="25" s="1"/>
  <c r="BG74" i="25"/>
  <c r="BN74" i="25" s="1"/>
  <c r="BH74" i="25"/>
  <c r="BO74" i="25" s="1"/>
  <c r="BF74" i="25"/>
  <c r="BM74" i="25" s="1"/>
  <c r="BG75" i="25"/>
  <c r="BN75" i="25" s="1"/>
  <c r="BH75" i="25"/>
  <c r="BO75" i="25" s="1"/>
  <c r="BF75" i="25"/>
  <c r="BM75" i="25" s="1"/>
  <c r="BF65" i="25"/>
  <c r="BM65" i="25" s="1"/>
  <c r="BG65" i="25"/>
  <c r="BN65" i="25" s="1"/>
  <c r="BH65" i="25"/>
  <c r="BO65" i="25" s="1"/>
  <c r="BF57" i="25"/>
  <c r="BM57" i="25" s="1"/>
  <c r="BG57" i="25"/>
  <c r="BN57" i="25" s="1"/>
  <c r="BH57" i="25"/>
  <c r="BO57" i="25" s="1"/>
  <c r="BJ51" i="25"/>
  <c r="BG51" i="25"/>
  <c r="BN51" i="25" s="1"/>
  <c r="BH51" i="25"/>
  <c r="BO51" i="25" s="1"/>
  <c r="BF51" i="25"/>
  <c r="BM51" i="25" s="1"/>
  <c r="BF9" i="25"/>
  <c r="BM9" i="25" s="1"/>
  <c r="BG9" i="25"/>
  <c r="BN9" i="25" s="1"/>
  <c r="BH9" i="25"/>
  <c r="BO9" i="25" s="1"/>
  <c r="BG13" i="25"/>
  <c r="BN13" i="25" s="1"/>
  <c r="BF13" i="25"/>
  <c r="BM13" i="25" s="1"/>
  <c r="BH13" i="25"/>
  <c r="BO13" i="25" s="1"/>
  <c r="BJ29" i="25"/>
  <c r="BF29" i="25"/>
  <c r="BM29" i="25" s="1"/>
  <c r="BH29" i="25"/>
  <c r="BO29" i="25" s="1"/>
  <c r="BG29" i="25"/>
  <c r="BN29" i="25" s="1"/>
  <c r="BJ58" i="25"/>
  <c r="BG58" i="25"/>
  <c r="BN58" i="25" s="1"/>
  <c r="BH58" i="25"/>
  <c r="BO58" i="25" s="1"/>
  <c r="BF58" i="25"/>
  <c r="BM58" i="25" s="1"/>
  <c r="BF49" i="25"/>
  <c r="BM49" i="25" s="1"/>
  <c r="BR49" i="25" s="1"/>
  <c r="BG49" i="25"/>
  <c r="BN49" i="25" s="1"/>
  <c r="BH49" i="25"/>
  <c r="BO49" i="25" s="1"/>
  <c r="O8" i="25"/>
  <c r="O12" i="25"/>
  <c r="BG10" i="25"/>
  <c r="BN10" i="25" s="1"/>
  <c r="BH10" i="25"/>
  <c r="BO10" i="25" s="1"/>
  <c r="BF10" i="25"/>
  <c r="BM10" i="25" s="1"/>
  <c r="BF19" i="25"/>
  <c r="BM19" i="25" s="1"/>
  <c r="BH19" i="25"/>
  <c r="BO19" i="25" s="1"/>
  <c r="BG19" i="25"/>
  <c r="BN19" i="25" s="1"/>
  <c r="BG15" i="25"/>
  <c r="BN15" i="25" s="1"/>
  <c r="BH15" i="25"/>
  <c r="BO15" i="25" s="1"/>
  <c r="BF15" i="25"/>
  <c r="BM15" i="25" s="1"/>
  <c r="BF22" i="25"/>
  <c r="BM22" i="25" s="1"/>
  <c r="BG23" i="25"/>
  <c r="BN23" i="25" s="1"/>
  <c r="BH23" i="25"/>
  <c r="BO23" i="25" s="1"/>
  <c r="BF23" i="25"/>
  <c r="BM23" i="25" s="1"/>
  <c r="BG31" i="25"/>
  <c r="BN31" i="25" s="1"/>
  <c r="BH31" i="25"/>
  <c r="BO31" i="25" s="1"/>
  <c r="BF31" i="25"/>
  <c r="BM31" i="25" s="1"/>
  <c r="BF54" i="25"/>
  <c r="BM54" i="25" s="1"/>
  <c r="BG54" i="25"/>
  <c r="BN54" i="25" s="1"/>
  <c r="BH54" i="25"/>
  <c r="BO54" i="25" s="1"/>
  <c r="BG66" i="25"/>
  <c r="BN66" i="25" s="1"/>
  <c r="BH66" i="25"/>
  <c r="BO66" i="25" s="1"/>
  <c r="BF66" i="25"/>
  <c r="BM66" i="25" s="1"/>
  <c r="BF73" i="25"/>
  <c r="BM73" i="25" s="1"/>
  <c r="BG73" i="25"/>
  <c r="BN73" i="25" s="1"/>
  <c r="BH73" i="25"/>
  <c r="BO73" i="25" s="1"/>
  <c r="BG63" i="25"/>
  <c r="BN63" i="25" s="1"/>
  <c r="BH63" i="25"/>
  <c r="BO63" i="25" s="1"/>
  <c r="BF63" i="25"/>
  <c r="BM63" i="25" s="1"/>
  <c r="BG55" i="25"/>
  <c r="BN55" i="25" s="1"/>
  <c r="BH55" i="25"/>
  <c r="BO55" i="25" s="1"/>
  <c r="BF55" i="25"/>
  <c r="BM55" i="25" s="1"/>
  <c r="BP81" i="25"/>
  <c r="AA84" i="25"/>
  <c r="BP84" i="25" s="1"/>
  <c r="X61" i="23"/>
  <c r="Z61" i="23" s="1"/>
  <c r="X80" i="23"/>
  <c r="Z80" i="23" s="1"/>
  <c r="X60" i="23"/>
  <c r="Z60" i="23" s="1"/>
  <c r="X76" i="23"/>
  <c r="Z76" i="23" s="1"/>
  <c r="X63" i="23"/>
  <c r="Z63" i="23" s="1"/>
  <c r="X79" i="23"/>
  <c r="W84" i="23"/>
  <c r="S6" i="25"/>
  <c r="Z6" i="25" s="1"/>
  <c r="S5" i="25"/>
  <c r="Z5" i="25" s="1"/>
  <c r="U61" i="25"/>
  <c r="AC61" i="25"/>
  <c r="U19" i="25"/>
  <c r="S4" i="25"/>
  <c r="Z4" i="25" s="1"/>
  <c r="T44" i="25"/>
  <c r="AA44" i="25" s="1"/>
  <c r="BP44" i="25" s="1"/>
  <c r="T46" i="25"/>
  <c r="AA46" i="25" s="1"/>
  <c r="BP46" i="25" s="1"/>
  <c r="T43" i="25"/>
  <c r="AA43" i="25" s="1"/>
  <c r="BP43" i="25" s="1"/>
  <c r="O4" i="25"/>
  <c r="S47" i="25"/>
  <c r="S69" i="25"/>
  <c r="Z69" i="25" s="1"/>
  <c r="S70" i="25"/>
  <c r="Z70" i="25" s="1"/>
  <c r="S72" i="25"/>
  <c r="T6" i="25"/>
  <c r="T5" i="25"/>
  <c r="AA5" i="25" s="1"/>
  <c r="BP5" i="25" s="1"/>
  <c r="AC63" i="25"/>
  <c r="U63" i="25"/>
  <c r="S34" i="25"/>
  <c r="Z34" i="25" s="1"/>
  <c r="S38" i="25"/>
  <c r="Z38" i="25" s="1"/>
  <c r="S42" i="25"/>
  <c r="Z42" i="25" s="1"/>
  <c r="S33" i="25"/>
  <c r="Z33" i="25" s="1"/>
  <c r="S35" i="25"/>
  <c r="Z35" i="25" s="1"/>
  <c r="S37" i="25"/>
  <c r="Z37" i="25" s="1"/>
  <c r="S39" i="25"/>
  <c r="Z39" i="25" s="1"/>
  <c r="S41" i="25"/>
  <c r="Z41" i="25" s="1"/>
  <c r="S36" i="25"/>
  <c r="Z36" i="25" s="1"/>
  <c r="S40" i="25"/>
  <c r="Z40" i="25" s="1"/>
  <c r="AC60" i="25"/>
  <c r="U60" i="25"/>
  <c r="AC19" i="25"/>
  <c r="S81" i="25"/>
  <c r="Z81" i="25" s="1"/>
  <c r="S76" i="25"/>
  <c r="Z76" i="25" s="1"/>
  <c r="S46" i="25"/>
  <c r="Z46" i="25" s="1"/>
  <c r="S43" i="25"/>
  <c r="Z43" i="25" s="1"/>
  <c r="S44" i="25"/>
  <c r="Z44" i="25" s="1"/>
  <c r="T70" i="25"/>
  <c r="AA70" i="25" s="1"/>
  <c r="BP70" i="25" s="1"/>
  <c r="T72" i="25"/>
  <c r="AA72" i="25" s="1"/>
  <c r="BP72" i="25" s="1"/>
  <c r="T47" i="25"/>
  <c r="AA47" i="25" s="1"/>
  <c r="BP47" i="25" s="1"/>
  <c r="T69" i="25"/>
  <c r="AA69" i="25" s="1"/>
  <c r="BP69" i="25" s="1"/>
  <c r="O17" i="25"/>
  <c r="AC16" i="25"/>
  <c r="AC15" i="25"/>
  <c r="U11" i="25"/>
  <c r="AC11" i="25"/>
  <c r="U53" i="25"/>
  <c r="AC9" i="25"/>
  <c r="U9" i="25"/>
  <c r="U10" i="25"/>
  <c r="AC13" i="25"/>
  <c r="O18" i="25"/>
  <c r="U13" i="25"/>
  <c r="U15" i="25"/>
  <c r="T4" i="25"/>
  <c r="AA4" i="25" s="1"/>
  <c r="O10" i="25"/>
  <c r="AC21" i="25"/>
  <c r="U21" i="25"/>
  <c r="U32" i="25"/>
  <c r="AC32" i="25"/>
  <c r="O15" i="25"/>
  <c r="AC52" i="25"/>
  <c r="U52" i="25"/>
  <c r="O9" i="25"/>
  <c r="AC51" i="25"/>
  <c r="U51" i="25"/>
  <c r="AC20" i="25"/>
  <c r="U20" i="25"/>
  <c r="O19" i="25"/>
  <c r="AC31" i="25"/>
  <c r="U31" i="25"/>
  <c r="O20" i="25"/>
  <c r="O13" i="25"/>
  <c r="O14" i="25"/>
  <c r="X22" i="23"/>
  <c r="W77" i="23"/>
  <c r="Q36" i="23"/>
  <c r="Z36" i="23" s="1"/>
  <c r="Q33" i="23"/>
  <c r="Z33" i="23" s="1"/>
  <c r="Q34" i="23"/>
  <c r="Q39" i="23"/>
  <c r="Q37" i="23"/>
  <c r="Q41" i="23"/>
  <c r="Z35" i="23"/>
  <c r="Q31" i="23"/>
  <c r="Q40" i="23"/>
  <c r="Q38" i="23"/>
  <c r="Z38" i="23" s="1"/>
  <c r="Z42" i="23"/>
  <c r="Q32" i="23"/>
  <c r="Z32" i="23" s="1"/>
  <c r="Z29" i="23"/>
  <c r="Q46" i="23"/>
  <c r="Q45" i="23"/>
  <c r="Q44" i="23"/>
  <c r="Q43" i="23"/>
  <c r="Z6" i="23"/>
  <c r="Z30" i="23"/>
  <c r="Q74" i="23"/>
  <c r="Q73" i="23"/>
  <c r="Q62" i="23"/>
  <c r="Q56" i="23"/>
  <c r="Q55" i="23"/>
  <c r="Q48" i="23"/>
  <c r="Q68" i="23"/>
  <c r="Q54" i="23"/>
  <c r="Q65" i="23"/>
  <c r="Q57" i="23"/>
  <c r="Q58" i="23"/>
  <c r="Q67" i="23"/>
  <c r="Q49" i="23"/>
  <c r="Q75" i="23"/>
  <c r="Q66" i="23"/>
  <c r="Q50" i="23"/>
  <c r="Q64" i="23"/>
  <c r="Q71" i="23"/>
  <c r="Q59" i="23"/>
  <c r="Z23" i="23"/>
  <c r="Z21" i="23"/>
  <c r="Z26" i="23"/>
  <c r="Z24" i="23"/>
  <c r="Q52" i="23"/>
  <c r="Z28" i="23"/>
  <c r="Z20" i="23"/>
  <c r="Q72" i="23"/>
  <c r="Q70" i="23"/>
  <c r="Q47" i="23"/>
  <c r="Q69" i="23"/>
  <c r="Z25" i="23"/>
  <c r="Z27" i="23"/>
  <c r="Z22" i="23"/>
  <c r="Q10" i="23"/>
  <c r="Q9" i="23"/>
  <c r="Q8" i="23"/>
  <c r="Q7" i="23"/>
  <c r="Z5" i="23"/>
  <c r="X84" i="23" l="1"/>
  <c r="Z84" i="23" s="1"/>
  <c r="BR18" i="25"/>
  <c r="BJ13" i="25"/>
  <c r="BJ9" i="25"/>
  <c r="AC10" i="25"/>
  <c r="BJ31" i="25"/>
  <c r="BH22" i="25"/>
  <c r="BO22" i="25" s="1"/>
  <c r="BR22" i="25" s="1"/>
  <c r="BR58" i="25"/>
  <c r="BR51" i="25"/>
  <c r="BH71" i="25"/>
  <c r="BO71" i="25" s="1"/>
  <c r="BR48" i="25"/>
  <c r="BR30" i="25"/>
  <c r="BR64" i="25"/>
  <c r="BJ19" i="25"/>
  <c r="BR65" i="25"/>
  <c r="BJ75" i="25"/>
  <c r="BJ74" i="25"/>
  <c r="BJ62" i="25"/>
  <c r="BJ25" i="25"/>
  <c r="BR8" i="25"/>
  <c r="BJ71" i="25"/>
  <c r="BF67" i="25"/>
  <c r="BM67" i="25" s="1"/>
  <c r="BR67" i="25" s="1"/>
  <c r="BF27" i="25"/>
  <c r="BJ32" i="25"/>
  <c r="AC70" i="25"/>
  <c r="BR57" i="25"/>
  <c r="BR75" i="25"/>
  <c r="BR74" i="25"/>
  <c r="BJ18" i="25"/>
  <c r="BR59" i="25"/>
  <c r="BR56" i="25"/>
  <c r="BH39" i="25"/>
  <c r="BO39" i="25" s="1"/>
  <c r="BG39" i="25"/>
  <c r="BN39" i="25" s="1"/>
  <c r="BF39" i="25"/>
  <c r="BM39" i="25" s="1"/>
  <c r="BF6" i="25"/>
  <c r="BM6" i="25" s="1"/>
  <c r="BG6" i="25"/>
  <c r="BN6" i="25" s="1"/>
  <c r="BH6" i="25"/>
  <c r="BO6" i="25" s="1"/>
  <c r="BF40" i="25"/>
  <c r="BM40" i="25" s="1"/>
  <c r="BG40" i="25"/>
  <c r="BN40" i="25" s="1"/>
  <c r="BH40" i="25"/>
  <c r="BO40" i="25" s="1"/>
  <c r="BH69" i="25"/>
  <c r="BO69" i="25" s="1"/>
  <c r="BF69" i="25"/>
  <c r="BM69" i="25" s="1"/>
  <c r="BG69" i="25"/>
  <c r="BN69" i="25" s="1"/>
  <c r="BJ55" i="25"/>
  <c r="BJ63" i="25"/>
  <c r="BR54" i="25"/>
  <c r="BJ23" i="25"/>
  <c r="BJ49" i="25"/>
  <c r="BJ57" i="25"/>
  <c r="BJ65" i="25"/>
  <c r="BR26" i="25"/>
  <c r="BR14" i="25"/>
  <c r="BR28" i="25"/>
  <c r="BJ60" i="25"/>
  <c r="BJ30" i="25"/>
  <c r="BR16" i="25"/>
  <c r="BJ61" i="25"/>
  <c r="BH44" i="25"/>
  <c r="BO44" i="25" s="1"/>
  <c r="BF44" i="25"/>
  <c r="BM44" i="25" s="1"/>
  <c r="BG44" i="25"/>
  <c r="BN44" i="25" s="1"/>
  <c r="BG42" i="25"/>
  <c r="BN42" i="25" s="1"/>
  <c r="BH42" i="25"/>
  <c r="BO42" i="25" s="1"/>
  <c r="BF42" i="25"/>
  <c r="BM42" i="25" s="1"/>
  <c r="BG43" i="25"/>
  <c r="BN43" i="25" s="1"/>
  <c r="BH43" i="25"/>
  <c r="BO43" i="25" s="1"/>
  <c r="BF43" i="25"/>
  <c r="BM43" i="25" s="1"/>
  <c r="BF38" i="25"/>
  <c r="BM38" i="25" s="1"/>
  <c r="BG38" i="25"/>
  <c r="BN38" i="25" s="1"/>
  <c r="BH38" i="25"/>
  <c r="BO38" i="25" s="1"/>
  <c r="U81" i="25"/>
  <c r="U69" i="25"/>
  <c r="BF46" i="25"/>
  <c r="BM46" i="25" s="1"/>
  <c r="BG46" i="25"/>
  <c r="BN46" i="25" s="1"/>
  <c r="BH46" i="25"/>
  <c r="BO46" i="25" s="1"/>
  <c r="BG36" i="25"/>
  <c r="BN36" i="25" s="1"/>
  <c r="BH36" i="25"/>
  <c r="BO36" i="25" s="1"/>
  <c r="BF36" i="25"/>
  <c r="BM36" i="25" s="1"/>
  <c r="BR36" i="25" s="1"/>
  <c r="BG35" i="25"/>
  <c r="BN35" i="25" s="1"/>
  <c r="BF35" i="25"/>
  <c r="BM35" i="25" s="1"/>
  <c r="BR35" i="25" s="1"/>
  <c r="BH35" i="25"/>
  <c r="BO35" i="25" s="1"/>
  <c r="BH34" i="25"/>
  <c r="BO34" i="25" s="1"/>
  <c r="BG34" i="25"/>
  <c r="BN34" i="25" s="1"/>
  <c r="BF34" i="25"/>
  <c r="BM34" i="25" s="1"/>
  <c r="AA6" i="25"/>
  <c r="BP6" i="25" s="1"/>
  <c r="AC47" i="25"/>
  <c r="Z47" i="25"/>
  <c r="BR73" i="25"/>
  <c r="BJ66" i="25"/>
  <c r="BJ54" i="25"/>
  <c r="BJ15" i="25"/>
  <c r="BR19" i="25"/>
  <c r="BJ10" i="25"/>
  <c r="BR13" i="25"/>
  <c r="BJ12" i="25"/>
  <c r="BJ8" i="25"/>
  <c r="BR71" i="25"/>
  <c r="BR68" i="25"/>
  <c r="BJ28" i="25"/>
  <c r="BH17" i="25"/>
  <c r="BO17" i="25" s="1"/>
  <c r="BF17" i="25"/>
  <c r="BM17" i="25" s="1"/>
  <c r="BG17" i="25"/>
  <c r="BN17" i="25" s="1"/>
  <c r="AC17" i="25"/>
  <c r="BR24" i="25"/>
  <c r="BR11" i="25"/>
  <c r="BJ16" i="25"/>
  <c r="BH7" i="25"/>
  <c r="BO7" i="25" s="1"/>
  <c r="BG7" i="25"/>
  <c r="BN7" i="25" s="1"/>
  <c r="BF7" i="25"/>
  <c r="BM7" i="25" s="1"/>
  <c r="BR32" i="25"/>
  <c r="BR61" i="25"/>
  <c r="BP4" i="25"/>
  <c r="AA77" i="25"/>
  <c r="BG81" i="25"/>
  <c r="BF81" i="25"/>
  <c r="BH81" i="25"/>
  <c r="Z84" i="25"/>
  <c r="BF70" i="25"/>
  <c r="BM70" i="25" s="1"/>
  <c r="BR70" i="25" s="1"/>
  <c r="BG70" i="25"/>
  <c r="BN70" i="25" s="1"/>
  <c r="BH70" i="25"/>
  <c r="BO70" i="25" s="1"/>
  <c r="AC8" i="25"/>
  <c r="BJ37" i="25"/>
  <c r="BF37" i="25"/>
  <c r="BM37" i="25" s="1"/>
  <c r="BG37" i="25"/>
  <c r="BN37" i="25" s="1"/>
  <c r="BH37" i="25"/>
  <c r="BO37" i="25" s="1"/>
  <c r="U47" i="25"/>
  <c r="AC69" i="25"/>
  <c r="BG76" i="25"/>
  <c r="BN76" i="25" s="1"/>
  <c r="BH76" i="25"/>
  <c r="BO76" i="25" s="1"/>
  <c r="BJ76" i="25"/>
  <c r="BF76" i="25"/>
  <c r="BM76" i="25" s="1"/>
  <c r="BF41" i="25"/>
  <c r="BM41" i="25" s="1"/>
  <c r="BG41" i="25"/>
  <c r="BN41" i="25" s="1"/>
  <c r="BH41" i="25"/>
  <c r="BO41" i="25" s="1"/>
  <c r="BG33" i="25"/>
  <c r="BN33" i="25" s="1"/>
  <c r="BH33" i="25"/>
  <c r="BO33" i="25" s="1"/>
  <c r="BF33" i="25"/>
  <c r="BM33" i="25" s="1"/>
  <c r="U72" i="25"/>
  <c r="Z72" i="25"/>
  <c r="BF4" i="25"/>
  <c r="BG4" i="25"/>
  <c r="BH4" i="25"/>
  <c r="Z77" i="25"/>
  <c r="BF5" i="25"/>
  <c r="BM5" i="25" s="1"/>
  <c r="BG5" i="25"/>
  <c r="BN5" i="25" s="1"/>
  <c r="BH5" i="25"/>
  <c r="BO5" i="25" s="1"/>
  <c r="BR55" i="25"/>
  <c r="BR63" i="25"/>
  <c r="BJ73" i="25"/>
  <c r="BR66" i="25"/>
  <c r="BR31" i="25"/>
  <c r="BR23" i="25"/>
  <c r="BR15" i="25"/>
  <c r="BR10" i="25"/>
  <c r="BR29" i="25"/>
  <c r="BR9" i="25"/>
  <c r="BR62" i="25"/>
  <c r="BR25" i="25"/>
  <c r="BJ26" i="25"/>
  <c r="BR12" i="25"/>
  <c r="BJ14" i="25"/>
  <c r="BJ68" i="25"/>
  <c r="BJ50" i="25"/>
  <c r="BJ59" i="25"/>
  <c r="BJ67" i="25"/>
  <c r="BJ48" i="25"/>
  <c r="BJ56" i="25"/>
  <c r="BJ24" i="25"/>
  <c r="BJ11" i="25"/>
  <c r="BJ64" i="25"/>
  <c r="BR20" i="25"/>
  <c r="BJ21" i="25"/>
  <c r="Z79" i="23"/>
  <c r="U76" i="25"/>
  <c r="AC76" i="25"/>
  <c r="AC72" i="25"/>
  <c r="AC4" i="25"/>
  <c r="U70" i="25"/>
  <c r="AC37" i="25"/>
  <c r="U37" i="25"/>
  <c r="AC36" i="25"/>
  <c r="U33" i="25"/>
  <c r="AC5" i="25"/>
  <c r="U5" i="25"/>
  <c r="U4" i="25"/>
  <c r="U36" i="25"/>
  <c r="AC39" i="25"/>
  <c r="U6" i="25"/>
  <c r="AC54" i="25"/>
  <c r="U54" i="25"/>
  <c r="AC75" i="25"/>
  <c r="U75" i="25"/>
  <c r="U28" i="25"/>
  <c r="AC28" i="25"/>
  <c r="AC56" i="25"/>
  <c r="U56" i="25"/>
  <c r="AC58" i="25"/>
  <c r="U58" i="25"/>
  <c r="AC67" i="25"/>
  <c r="U67" i="25"/>
  <c r="U49" i="25"/>
  <c r="AC49" i="25"/>
  <c r="AC64" i="25"/>
  <c r="U64" i="25"/>
  <c r="U45" i="25"/>
  <c r="AC45" i="25"/>
  <c r="AC42" i="25"/>
  <c r="U23" i="25"/>
  <c r="AC23" i="25"/>
  <c r="U25" i="25"/>
  <c r="AC25" i="25"/>
  <c r="AC84" i="25"/>
  <c r="AC81" i="25"/>
  <c r="AC41" i="25"/>
  <c r="U38" i="25"/>
  <c r="U40" i="25"/>
  <c r="AC59" i="25"/>
  <c r="U59" i="25"/>
  <c r="U42" i="25"/>
  <c r="AC62" i="25"/>
  <c r="U62" i="25"/>
  <c r="AC71" i="25"/>
  <c r="U71" i="25"/>
  <c r="AC55" i="25"/>
  <c r="U55" i="25"/>
  <c r="U66" i="25"/>
  <c r="AC66" i="25"/>
  <c r="AC43" i="25"/>
  <c r="U43" i="25"/>
  <c r="U35" i="25"/>
  <c r="U26" i="25"/>
  <c r="AC26" i="25"/>
  <c r="AC27" i="25"/>
  <c r="U27" i="25"/>
  <c r="U34" i="25"/>
  <c r="U41" i="25"/>
  <c r="AC38" i="25"/>
  <c r="AC40" i="25"/>
  <c r="AC65" i="25"/>
  <c r="U65" i="25"/>
  <c r="U74" i="25"/>
  <c r="AC74" i="25"/>
  <c r="U22" i="25"/>
  <c r="AC50" i="25"/>
  <c r="U50" i="25"/>
  <c r="AC48" i="25"/>
  <c r="U48" i="25"/>
  <c r="AC73" i="25"/>
  <c r="U73" i="25"/>
  <c r="AC57" i="25"/>
  <c r="U57" i="25"/>
  <c r="U68" i="25"/>
  <c r="AC68" i="25"/>
  <c r="U44" i="25"/>
  <c r="AC44" i="25"/>
  <c r="AC46" i="25"/>
  <c r="U46" i="25"/>
  <c r="AC35" i="25"/>
  <c r="U30" i="25"/>
  <c r="AC30" i="25"/>
  <c r="AC24" i="25"/>
  <c r="U24" i="25"/>
  <c r="AC29" i="25"/>
  <c r="U29" i="25"/>
  <c r="AC34" i="25"/>
  <c r="AC33" i="25"/>
  <c r="U39" i="25"/>
  <c r="X77" i="23"/>
  <c r="X85" i="23" s="1"/>
  <c r="W85" i="23"/>
  <c r="Z17" i="23"/>
  <c r="Z16" i="23"/>
  <c r="Z34" i="23"/>
  <c r="Z39" i="23"/>
  <c r="Z41" i="23"/>
  <c r="Z37" i="23"/>
  <c r="Z40" i="23"/>
  <c r="Z18" i="23"/>
  <c r="Z19" i="23"/>
  <c r="Z31" i="23"/>
  <c r="Z13" i="23"/>
  <c r="Z12" i="23"/>
  <c r="Z8" i="23"/>
  <c r="Z69" i="23"/>
  <c r="Z66" i="23"/>
  <c r="Z68" i="23"/>
  <c r="Z43" i="23"/>
  <c r="Z81" i="23"/>
  <c r="Z47" i="23"/>
  <c r="Z15" i="23"/>
  <c r="Z57" i="23"/>
  <c r="Z73" i="23"/>
  <c r="Z10" i="23"/>
  <c r="Z70" i="23"/>
  <c r="Z4" i="23"/>
  <c r="Z14" i="23"/>
  <c r="Z64" i="23"/>
  <c r="Z49" i="23"/>
  <c r="Z65" i="23"/>
  <c r="Z55" i="23"/>
  <c r="Z74" i="23"/>
  <c r="Z45" i="23"/>
  <c r="Z71" i="23"/>
  <c r="Z58" i="23"/>
  <c r="Z62" i="23"/>
  <c r="Z9" i="23"/>
  <c r="Z75" i="23"/>
  <c r="Z48" i="23"/>
  <c r="Z44" i="23"/>
  <c r="Z7" i="23"/>
  <c r="Z72" i="23"/>
  <c r="Z52" i="23"/>
  <c r="Z11" i="23"/>
  <c r="Z59" i="23"/>
  <c r="Z50" i="23"/>
  <c r="Z67" i="23"/>
  <c r="Z54" i="23"/>
  <c r="Z56" i="23"/>
  <c r="Z46" i="23"/>
  <c r="BM27" i="25" l="1"/>
  <c r="BR27" i="25" s="1"/>
  <c r="BJ27" i="25"/>
  <c r="BR17" i="25"/>
  <c r="BJ42" i="25"/>
  <c r="BR39" i="25"/>
  <c r="BR38" i="25"/>
  <c r="BR76" i="25"/>
  <c r="BR37" i="25"/>
  <c r="BJ22" i="25"/>
  <c r="BM4" i="25"/>
  <c r="BO4" i="25"/>
  <c r="BG72" i="25"/>
  <c r="BN72" i="25" s="1"/>
  <c r="BH72" i="25"/>
  <c r="BO72" i="25" s="1"/>
  <c r="BF72" i="25"/>
  <c r="BM72" i="25" s="1"/>
  <c r="BR41" i="25"/>
  <c r="BJ70" i="25"/>
  <c r="BN81" i="25"/>
  <c r="BG84" i="25"/>
  <c r="BN84" i="25" s="1"/>
  <c r="BJ7" i="25"/>
  <c r="BJ34" i="25"/>
  <c r="BJ35" i="25"/>
  <c r="BR46" i="25"/>
  <c r="BR43" i="25"/>
  <c r="BR42" i="25"/>
  <c r="BJ44" i="25"/>
  <c r="BJ69" i="25"/>
  <c r="BJ40" i="25"/>
  <c r="Z85" i="25"/>
  <c r="BM81" i="25"/>
  <c r="BF84" i="25"/>
  <c r="BM84" i="25" s="1"/>
  <c r="BR5" i="25"/>
  <c r="BN4" i="25"/>
  <c r="BJ33" i="25"/>
  <c r="BJ41" i="25"/>
  <c r="BJ81" i="25"/>
  <c r="BJ17" i="25"/>
  <c r="AC6" i="25"/>
  <c r="BJ46" i="25"/>
  <c r="BJ43" i="25"/>
  <c r="BR69" i="25"/>
  <c r="BJ6" i="25"/>
  <c r="BJ39" i="25"/>
  <c r="BJ5" i="25"/>
  <c r="BJ4" i="25"/>
  <c r="BR33" i="25"/>
  <c r="BO81" i="25"/>
  <c r="BH84" i="25"/>
  <c r="BO84" i="25" s="1"/>
  <c r="AA85" i="25"/>
  <c r="BP85" i="25" s="1"/>
  <c r="BP77" i="25"/>
  <c r="BR7" i="25"/>
  <c r="BG47" i="25"/>
  <c r="BN47" i="25" s="1"/>
  <c r="BJ47" i="25"/>
  <c r="BH47" i="25"/>
  <c r="BO47" i="25" s="1"/>
  <c r="BF47" i="25"/>
  <c r="BM47" i="25" s="1"/>
  <c r="BR34" i="25"/>
  <c r="BJ36" i="25"/>
  <c r="BJ38" i="25"/>
  <c r="BR44" i="25"/>
  <c r="BR40" i="25"/>
  <c r="BR6" i="25"/>
  <c r="AC22" i="25"/>
  <c r="BR84" i="25" l="1"/>
  <c r="BF77" i="25"/>
  <c r="BR47" i="25"/>
  <c r="BJ84" i="25"/>
  <c r="BG77" i="25"/>
  <c r="BR81" i="25"/>
  <c r="BJ72" i="25"/>
  <c r="BR72" i="25"/>
  <c r="BH77" i="25"/>
  <c r="BR4" i="25"/>
  <c r="AC85" i="25"/>
  <c r="AC77" i="25"/>
  <c r="Z85" i="23"/>
  <c r="Z77" i="23"/>
  <c r="BH85" i="25" l="1"/>
  <c r="BO85" i="25" s="1"/>
  <c r="BO77" i="25"/>
  <c r="BM77" i="25"/>
  <c r="BF85" i="25"/>
  <c r="BJ77" i="25"/>
  <c r="BN77" i="25"/>
  <c r="BG85" i="25"/>
  <c r="BN85" i="25" s="1"/>
  <c r="Z60" i="21"/>
  <c r="AA60" i="21"/>
  <c r="AC60" i="21" s="1"/>
  <c r="Z61" i="21"/>
  <c r="AA61" i="21"/>
  <c r="Z63" i="21"/>
  <c r="AA63" i="21"/>
  <c r="Z76" i="21"/>
  <c r="AA76" i="21"/>
  <c r="Z78" i="21"/>
  <c r="AA78" i="21"/>
  <c r="Z79" i="21"/>
  <c r="AA79" i="21"/>
  <c r="Z80" i="21"/>
  <c r="AA80" i="21"/>
  <c r="Z82" i="21"/>
  <c r="AA82" i="21"/>
  <c r="Z83" i="21"/>
  <c r="AA83" i="21"/>
  <c r="AC83" i="21" s="1"/>
  <c r="W89" i="21"/>
  <c r="W46" i="21"/>
  <c r="W45" i="21"/>
  <c r="W44" i="21"/>
  <c r="W43" i="21"/>
  <c r="W23" i="21"/>
  <c r="W22" i="21"/>
  <c r="W24" i="21"/>
  <c r="U60" i="21"/>
  <c r="U61" i="21"/>
  <c r="U63" i="21"/>
  <c r="U76" i="21"/>
  <c r="U78" i="21"/>
  <c r="U79" i="21"/>
  <c r="U80" i="21"/>
  <c r="U82" i="21"/>
  <c r="U83" i="21"/>
  <c r="S53" i="21"/>
  <c r="Z53" i="21" s="1"/>
  <c r="S81" i="21"/>
  <c r="Z81" i="21" s="1"/>
  <c r="H5" i="21"/>
  <c r="H6" i="21"/>
  <c r="H7" i="21"/>
  <c r="H8" i="21"/>
  <c r="H9" i="21"/>
  <c r="H10" i="21"/>
  <c r="H11" i="21"/>
  <c r="H12" i="21"/>
  <c r="H13" i="21"/>
  <c r="H14" i="21"/>
  <c r="H15" i="21"/>
  <c r="H16" i="21"/>
  <c r="H17" i="21"/>
  <c r="H18" i="21"/>
  <c r="H19" i="21"/>
  <c r="H20" i="21"/>
  <c r="H21" i="21"/>
  <c r="H22" i="21"/>
  <c r="H4" i="21"/>
  <c r="G5" i="21"/>
  <c r="G6" i="21"/>
  <c r="G7" i="21"/>
  <c r="G8" i="21"/>
  <c r="I8" i="21" s="1"/>
  <c r="M8" i="21" s="1"/>
  <c r="G9" i="21"/>
  <c r="G10" i="21"/>
  <c r="G11" i="21"/>
  <c r="G12" i="21"/>
  <c r="I12" i="21" s="1"/>
  <c r="M12" i="21" s="1"/>
  <c r="G13" i="21"/>
  <c r="G14" i="21"/>
  <c r="G15" i="21"/>
  <c r="G16" i="21"/>
  <c r="I16" i="21" s="1"/>
  <c r="M16" i="21" s="1"/>
  <c r="G17" i="21"/>
  <c r="G18" i="21"/>
  <c r="G19" i="21"/>
  <c r="G20" i="21"/>
  <c r="I20" i="21" s="1"/>
  <c r="M20" i="21" s="1"/>
  <c r="G21" i="21"/>
  <c r="G22" i="21"/>
  <c r="I22" i="21" s="1"/>
  <c r="N22" i="21" s="1"/>
  <c r="G4" i="21"/>
  <c r="BR77" i="25" l="1"/>
  <c r="BM85" i="25"/>
  <c r="BR85" i="25" s="1"/>
  <c r="BJ85" i="25"/>
  <c r="I15" i="21"/>
  <c r="N15" i="21" s="1"/>
  <c r="T51" i="21" s="1"/>
  <c r="AA51" i="21" s="1"/>
  <c r="I4" i="21"/>
  <c r="N4" i="21" s="1"/>
  <c r="I11" i="21"/>
  <c r="M11" i="21" s="1"/>
  <c r="AC82" i="21"/>
  <c r="Z84" i="21"/>
  <c r="AC76" i="21"/>
  <c r="AC61" i="21"/>
  <c r="I7" i="21"/>
  <c r="N7" i="21" s="1"/>
  <c r="I17" i="21"/>
  <c r="I19" i="21"/>
  <c r="N19" i="21" s="1"/>
  <c r="W88" i="21"/>
  <c r="AC80" i="21"/>
  <c r="AC63" i="21"/>
  <c r="I13" i="21"/>
  <c r="N13" i="21" s="1"/>
  <c r="S48" i="21"/>
  <c r="Z48" i="21" s="1"/>
  <c r="S50" i="21"/>
  <c r="S54" i="21"/>
  <c r="S56" i="21"/>
  <c r="Z56" i="21" s="1"/>
  <c r="S58" i="21"/>
  <c r="Z58" i="21" s="1"/>
  <c r="S62" i="21"/>
  <c r="Z62" i="21" s="1"/>
  <c r="S65" i="21"/>
  <c r="Z65" i="21" s="1"/>
  <c r="S67" i="21"/>
  <c r="Z67" i="21" s="1"/>
  <c r="S71" i="21"/>
  <c r="Z71" i="21" s="1"/>
  <c r="S73" i="21"/>
  <c r="Z73" i="21" s="1"/>
  <c r="S75" i="21"/>
  <c r="Z75" i="21" s="1"/>
  <c r="S49" i="21"/>
  <c r="Z49" i="21" s="1"/>
  <c r="S59" i="21"/>
  <c r="Z59" i="21" s="1"/>
  <c r="S66" i="21"/>
  <c r="S74" i="21"/>
  <c r="S55" i="21"/>
  <c r="Z55" i="21" s="1"/>
  <c r="S57" i="21"/>
  <c r="Z57" i="21" s="1"/>
  <c r="S64" i="21"/>
  <c r="Z64" i="21" s="1"/>
  <c r="S68" i="21"/>
  <c r="Z68" i="21" s="1"/>
  <c r="S20" i="21"/>
  <c r="Z20" i="21" s="1"/>
  <c r="S21" i="21"/>
  <c r="Z21" i="21" s="1"/>
  <c r="M21" i="21"/>
  <c r="I21" i="21"/>
  <c r="T81" i="21"/>
  <c r="AA81" i="21" s="1"/>
  <c r="AA84" i="21" s="1"/>
  <c r="AC84" i="21" s="1"/>
  <c r="O22" i="21"/>
  <c r="I18" i="21"/>
  <c r="N18" i="21" s="1"/>
  <c r="T52" i="21" s="1"/>
  <c r="AA52" i="21" s="1"/>
  <c r="I14" i="21"/>
  <c r="N14" i="21" s="1"/>
  <c r="I10" i="21"/>
  <c r="N10" i="21" s="1"/>
  <c r="I6" i="21"/>
  <c r="N6" i="21" s="1"/>
  <c r="N21" i="21"/>
  <c r="N17" i="21"/>
  <c r="I9" i="21"/>
  <c r="N9" i="21" s="1"/>
  <c r="I5" i="21"/>
  <c r="N5" i="21" s="1"/>
  <c r="N20" i="21"/>
  <c r="N16" i="21"/>
  <c r="O16" i="21" s="1"/>
  <c r="N12" i="21"/>
  <c r="T32" i="21" s="1"/>
  <c r="AA32" i="21" s="1"/>
  <c r="N8" i="21"/>
  <c r="AC81" i="21"/>
  <c r="W90" i="21"/>
  <c r="AC79" i="21"/>
  <c r="M4" i="21"/>
  <c r="AC78" i="21"/>
  <c r="U81" i="21"/>
  <c r="Z74" i="21"/>
  <c r="Z54" i="21"/>
  <c r="M9" i="21" l="1"/>
  <c r="M19" i="21"/>
  <c r="T45" i="21"/>
  <c r="AA45" i="21" s="1"/>
  <c r="T46" i="21"/>
  <c r="AA46" i="21" s="1"/>
  <c r="T44" i="21"/>
  <c r="T43" i="21"/>
  <c r="AA43" i="21" s="1"/>
  <c r="T5" i="21"/>
  <c r="AA5" i="21" s="1"/>
  <c r="T4" i="21"/>
  <c r="AA4" i="21" s="1"/>
  <c r="T6" i="21"/>
  <c r="AA6" i="21" s="1"/>
  <c r="T17" i="21"/>
  <c r="AA17" i="21" s="1"/>
  <c r="T18" i="21"/>
  <c r="AA18" i="21" s="1"/>
  <c r="T19" i="21"/>
  <c r="AA19" i="21" s="1"/>
  <c r="T16" i="21"/>
  <c r="AA16" i="21" s="1"/>
  <c r="M10" i="21"/>
  <c r="N11" i="21"/>
  <c r="O11" i="21" s="1"/>
  <c r="O19" i="21"/>
  <c r="M7" i="21"/>
  <c r="M15" i="21"/>
  <c r="T11" i="21"/>
  <c r="AA11" i="21" s="1"/>
  <c r="T13" i="21"/>
  <c r="AA13" i="21" s="1"/>
  <c r="T15" i="21"/>
  <c r="AA15" i="21" s="1"/>
  <c r="T12" i="21"/>
  <c r="AA12" i="21" s="1"/>
  <c r="T14" i="21"/>
  <c r="AA14" i="21" s="1"/>
  <c r="T33" i="21"/>
  <c r="AA33" i="21" s="1"/>
  <c r="T35" i="21"/>
  <c r="AA35" i="21" s="1"/>
  <c r="T37" i="21"/>
  <c r="AA37" i="21" s="1"/>
  <c r="T39" i="21"/>
  <c r="AA39" i="21" s="1"/>
  <c r="T41" i="21"/>
  <c r="AA41" i="21" s="1"/>
  <c r="T34" i="21"/>
  <c r="AA34" i="21" s="1"/>
  <c r="T36" i="21"/>
  <c r="AA36" i="21" s="1"/>
  <c r="T38" i="21"/>
  <c r="AA38" i="21" s="1"/>
  <c r="T40" i="21"/>
  <c r="AA40" i="21" s="1"/>
  <c r="T42" i="21"/>
  <c r="AA42" i="21" s="1"/>
  <c r="T49" i="21"/>
  <c r="T55" i="21"/>
  <c r="T57" i="21"/>
  <c r="AA57" i="21" s="1"/>
  <c r="T59" i="21"/>
  <c r="T64" i="21"/>
  <c r="T66" i="21"/>
  <c r="AA66" i="21" s="1"/>
  <c r="T68" i="21"/>
  <c r="T74" i="21"/>
  <c r="AA74" i="21" s="1"/>
  <c r="AC74" i="21" s="1"/>
  <c r="T48" i="21"/>
  <c r="T50" i="21"/>
  <c r="AA50" i="21" s="1"/>
  <c r="T54" i="21"/>
  <c r="AA54" i="21" s="1"/>
  <c r="T56" i="21"/>
  <c r="T58" i="21"/>
  <c r="AA58" i="21" s="1"/>
  <c r="T62" i="21"/>
  <c r="AA62" i="21" s="1"/>
  <c r="AC62" i="21" s="1"/>
  <c r="T65" i="21"/>
  <c r="T67" i="21"/>
  <c r="T71" i="21"/>
  <c r="T73" i="21"/>
  <c r="AA73" i="21" s="1"/>
  <c r="AC73" i="21" s="1"/>
  <c r="T75" i="21"/>
  <c r="S5" i="21"/>
  <c r="S6" i="21"/>
  <c r="O4" i="21"/>
  <c r="T21" i="21"/>
  <c r="AA21" i="21" s="1"/>
  <c r="AC21" i="21" s="1"/>
  <c r="T20" i="21"/>
  <c r="T7" i="21"/>
  <c r="AA7" i="21" s="1"/>
  <c r="T9" i="21"/>
  <c r="AA9" i="21" s="1"/>
  <c r="T8" i="21"/>
  <c r="AA8" i="21" s="1"/>
  <c r="T10" i="21"/>
  <c r="AA10" i="21" s="1"/>
  <c r="M6" i="21"/>
  <c r="M14" i="21"/>
  <c r="O8" i="21"/>
  <c r="U58" i="21"/>
  <c r="S22" i="21"/>
  <c r="S24" i="21"/>
  <c r="S26" i="21"/>
  <c r="S28" i="21"/>
  <c r="S30" i="21"/>
  <c r="S23" i="21"/>
  <c r="S27" i="21"/>
  <c r="O9" i="21"/>
  <c r="S25" i="21"/>
  <c r="S29" i="21"/>
  <c r="Z50" i="21"/>
  <c r="Z66" i="21"/>
  <c r="M5" i="21"/>
  <c r="T53" i="21"/>
  <c r="O17" i="21"/>
  <c r="M18" i="21"/>
  <c r="O20" i="21"/>
  <c r="AC58" i="21"/>
  <c r="AC57" i="21"/>
  <c r="U62" i="21"/>
  <c r="U57" i="21"/>
  <c r="AC54" i="21"/>
  <c r="T23" i="21"/>
  <c r="AA23" i="21" s="1"/>
  <c r="T25" i="21"/>
  <c r="AA25" i="21" s="1"/>
  <c r="T27" i="21"/>
  <c r="AA27" i="21" s="1"/>
  <c r="T29" i="21"/>
  <c r="AA29" i="21" s="1"/>
  <c r="T22" i="21"/>
  <c r="AA22" i="21" s="1"/>
  <c r="T24" i="21"/>
  <c r="AA24" i="21" s="1"/>
  <c r="T26" i="21"/>
  <c r="AA26" i="21" s="1"/>
  <c r="T28" i="21"/>
  <c r="AA28" i="21" s="1"/>
  <c r="T30" i="21"/>
  <c r="AA30" i="21" s="1"/>
  <c r="T47" i="21"/>
  <c r="AA47" i="21" s="1"/>
  <c r="T70" i="21"/>
  <c r="AA70" i="21" s="1"/>
  <c r="T72" i="21"/>
  <c r="AA72" i="21" s="1"/>
  <c r="T69" i="21"/>
  <c r="AA69" i="21" s="1"/>
  <c r="O10" i="21"/>
  <c r="S31" i="21"/>
  <c r="S69" i="21"/>
  <c r="S70" i="21"/>
  <c r="O21" i="21"/>
  <c r="S47" i="21"/>
  <c r="S72" i="21"/>
  <c r="O12" i="21"/>
  <c r="U74" i="21"/>
  <c r="U54" i="21"/>
  <c r="M13" i="21"/>
  <c r="S46" i="21" l="1"/>
  <c r="S44" i="21"/>
  <c r="Z44" i="21" s="1"/>
  <c r="S45" i="21"/>
  <c r="S43" i="21"/>
  <c r="AA44" i="21"/>
  <c r="AC44" i="21" s="1"/>
  <c r="U44" i="21"/>
  <c r="O15" i="21"/>
  <c r="S51" i="21"/>
  <c r="AC50" i="21"/>
  <c r="O7" i="21"/>
  <c r="S16" i="21"/>
  <c r="S18" i="21"/>
  <c r="S19" i="21"/>
  <c r="S17" i="21"/>
  <c r="T31" i="21"/>
  <c r="AA31" i="21" s="1"/>
  <c r="U66" i="21"/>
  <c r="Z72" i="21"/>
  <c r="AC72" i="21" s="1"/>
  <c r="U72" i="21"/>
  <c r="AA53" i="21"/>
  <c r="AC53" i="21" s="1"/>
  <c r="U53" i="21"/>
  <c r="U73" i="21"/>
  <c r="Z29" i="21"/>
  <c r="AC29" i="21" s="1"/>
  <c r="U29" i="21"/>
  <c r="Z23" i="21"/>
  <c r="AC23" i="21" s="1"/>
  <c r="U23" i="21"/>
  <c r="Z24" i="21"/>
  <c r="AC24" i="21" s="1"/>
  <c r="U24" i="21"/>
  <c r="O14" i="21"/>
  <c r="S34" i="21"/>
  <c r="S36" i="21"/>
  <c r="S38" i="21"/>
  <c r="S40" i="21"/>
  <c r="S42" i="21"/>
  <c r="S33" i="21"/>
  <c r="S37" i="21"/>
  <c r="S41" i="21"/>
  <c r="S35" i="21"/>
  <c r="S39" i="21"/>
  <c r="Z4" i="21"/>
  <c r="U4" i="21"/>
  <c r="AA71" i="21"/>
  <c r="AC71" i="21" s="1"/>
  <c r="U71" i="21"/>
  <c r="AA48" i="21"/>
  <c r="AC48" i="21" s="1"/>
  <c r="U48" i="21"/>
  <c r="AA64" i="21"/>
  <c r="AC64" i="21" s="1"/>
  <c r="U64" i="21"/>
  <c r="AA49" i="21"/>
  <c r="AC49" i="21" s="1"/>
  <c r="U49" i="21"/>
  <c r="U26" i="21"/>
  <c r="Z26" i="21"/>
  <c r="AC26" i="21" s="1"/>
  <c r="Z5" i="21"/>
  <c r="AC5" i="21" s="1"/>
  <c r="U5" i="21"/>
  <c r="Z47" i="21"/>
  <c r="AC47" i="21" s="1"/>
  <c r="U47" i="21"/>
  <c r="Z31" i="21"/>
  <c r="AC31" i="21" s="1"/>
  <c r="U31" i="21"/>
  <c r="S8" i="21"/>
  <c r="S10" i="21"/>
  <c r="O5" i="21"/>
  <c r="S7" i="21"/>
  <c r="S9" i="21"/>
  <c r="U21" i="21"/>
  <c r="Z25" i="21"/>
  <c r="AC25" i="21" s="1"/>
  <c r="U25" i="21"/>
  <c r="U30" i="21"/>
  <c r="Z30" i="21"/>
  <c r="AC30" i="21" s="1"/>
  <c r="U22" i="21"/>
  <c r="Z22" i="21"/>
  <c r="AC22" i="21" s="1"/>
  <c r="O6" i="21"/>
  <c r="S12" i="21"/>
  <c r="S14" i="21"/>
  <c r="S13" i="21"/>
  <c r="S11" i="21"/>
  <c r="S15" i="21"/>
  <c r="AA67" i="21"/>
  <c r="AC67" i="21" s="1"/>
  <c r="U67" i="21"/>
  <c r="AA56" i="21"/>
  <c r="AC56" i="21" s="1"/>
  <c r="U56" i="21"/>
  <c r="AA59" i="21"/>
  <c r="AC59" i="21" s="1"/>
  <c r="U59" i="21"/>
  <c r="U70" i="21"/>
  <c r="Z70" i="21"/>
  <c r="AC70" i="21" s="1"/>
  <c r="Z27" i="21"/>
  <c r="AC27" i="21" s="1"/>
  <c r="U27" i="21"/>
  <c r="AA55" i="21"/>
  <c r="AC55" i="21" s="1"/>
  <c r="U55" i="21"/>
  <c r="Z69" i="21"/>
  <c r="AC69" i="21" s="1"/>
  <c r="U69" i="21"/>
  <c r="O13" i="21"/>
  <c r="S32" i="21"/>
  <c r="O18" i="21"/>
  <c r="S52" i="21"/>
  <c r="AC66" i="21"/>
  <c r="U50" i="21"/>
  <c r="Z28" i="21"/>
  <c r="AC28" i="21" s="1"/>
  <c r="U28" i="21"/>
  <c r="AA20" i="21"/>
  <c r="AC20" i="21" s="1"/>
  <c r="U20" i="21"/>
  <c r="U6" i="21"/>
  <c r="Z6" i="21"/>
  <c r="AC6" i="21" s="1"/>
  <c r="AA75" i="21"/>
  <c r="AC75" i="21" s="1"/>
  <c r="U75" i="21"/>
  <c r="AA65" i="21"/>
  <c r="AC65" i="21" s="1"/>
  <c r="U65" i="21"/>
  <c r="AA68" i="21"/>
  <c r="AC68" i="21" s="1"/>
  <c r="U68" i="21"/>
  <c r="Z43" i="21" l="1"/>
  <c r="AC43" i="21" s="1"/>
  <c r="U43" i="21"/>
  <c r="Z45" i="21"/>
  <c r="AC45" i="21" s="1"/>
  <c r="U45" i="21"/>
  <c r="Z46" i="21"/>
  <c r="AC46" i="21" s="1"/>
  <c r="U46" i="21"/>
  <c r="Z18" i="21"/>
  <c r="AC18" i="21" s="1"/>
  <c r="U18" i="21"/>
  <c r="Z51" i="21"/>
  <c r="AC51" i="21" s="1"/>
  <c r="U51" i="21"/>
  <c r="Z16" i="21"/>
  <c r="AC16" i="21" s="1"/>
  <c r="U16" i="21"/>
  <c r="Z17" i="21"/>
  <c r="AC17" i="21" s="1"/>
  <c r="U17" i="21"/>
  <c r="Z19" i="21"/>
  <c r="AC19" i="21" s="1"/>
  <c r="U19" i="21"/>
  <c r="AC4" i="21"/>
  <c r="U32" i="21"/>
  <c r="Z32" i="21"/>
  <c r="AC32" i="21" s="1"/>
  <c r="Z15" i="21"/>
  <c r="AC15" i="21" s="1"/>
  <c r="U15" i="21"/>
  <c r="Z12" i="21"/>
  <c r="AC12" i="21" s="1"/>
  <c r="U12" i="21"/>
  <c r="U10" i="21"/>
  <c r="Z10" i="21"/>
  <c r="AC10" i="21" s="1"/>
  <c r="Z39" i="21"/>
  <c r="AC39" i="21" s="1"/>
  <c r="U39" i="21"/>
  <c r="Z33" i="21"/>
  <c r="AC33" i="21" s="1"/>
  <c r="U33" i="21"/>
  <c r="Z36" i="21"/>
  <c r="AC36" i="21" s="1"/>
  <c r="U36" i="21"/>
  <c r="Z37" i="21"/>
  <c r="AC37" i="21" s="1"/>
  <c r="U37" i="21"/>
  <c r="Z11" i="21"/>
  <c r="AC11" i="21" s="1"/>
  <c r="U11" i="21"/>
  <c r="Z9" i="21"/>
  <c r="AC9" i="21" s="1"/>
  <c r="U9" i="21"/>
  <c r="Z8" i="21"/>
  <c r="AC8" i="21" s="1"/>
  <c r="U8" i="21"/>
  <c r="Z35" i="21"/>
  <c r="AC35" i="21" s="1"/>
  <c r="U35" i="21"/>
  <c r="U42" i="21"/>
  <c r="Z42" i="21"/>
  <c r="AC42" i="21" s="1"/>
  <c r="U34" i="21"/>
  <c r="Z34" i="21"/>
  <c r="AC34" i="21" s="1"/>
  <c r="U14" i="21"/>
  <c r="Z14" i="21"/>
  <c r="AC14" i="21" s="1"/>
  <c r="U38" i="21"/>
  <c r="Z38" i="21"/>
  <c r="AC38" i="21" s="1"/>
  <c r="Z52" i="21"/>
  <c r="AC52" i="21" s="1"/>
  <c r="U52" i="21"/>
  <c r="Z13" i="21"/>
  <c r="AC13" i="21" s="1"/>
  <c r="U13" i="21"/>
  <c r="Z7" i="21"/>
  <c r="AC7" i="21" s="1"/>
  <c r="U7" i="21"/>
  <c r="Z41" i="21"/>
  <c r="AC41" i="21" s="1"/>
  <c r="U41" i="21"/>
  <c r="Z40" i="21"/>
  <c r="AC40" i="21" s="1"/>
  <c r="U40" i="21"/>
  <c r="AA77" i="21"/>
  <c r="AA85" i="21" s="1"/>
  <c r="Z77" i="21" l="1"/>
  <c r="AC77" i="21" l="1"/>
  <c r="Z85" i="21"/>
  <c r="AC85"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<sst xmlns="http://schemas.openxmlformats.org/spreadsheetml/2006/main" count="5770" uniqueCount="1083">
  <si>
    <t>Informações para calibragem do Sistema de matrizes de Insumo-Produto com detalhamento energético para o Brasil, 2018.</t>
  </si>
  <si>
    <t>Planilha 1</t>
  </si>
  <si>
    <t>Diesel e Biodiesel (desagregação de valores de venda) - Nível produto</t>
  </si>
  <si>
    <t>Planilha 2</t>
  </si>
  <si>
    <t>Produtos do refino de petróleo, outros e coquerias (desagregação de valores de venda) - Nível produto</t>
  </si>
  <si>
    <t>Planilha 3</t>
  </si>
  <si>
    <t>Geração de energia, transmissão e gás natural (desagregação de valores de venda) -  Nível produto</t>
  </si>
  <si>
    <t>Planilha 4</t>
  </si>
  <si>
    <t>Transporte dutoviário de gás natural (desagregação de valores de venda) - Nível produto</t>
  </si>
  <si>
    <t>Planilha 5</t>
  </si>
  <si>
    <t>Derivados de petróleo (desagregação de valores de compra) - Nível produto</t>
  </si>
  <si>
    <t>Planilha 6</t>
  </si>
  <si>
    <t>Energia elétrica e gás natural (desagregação de valores de compra) - Nível produto</t>
  </si>
  <si>
    <t>Planilha 7</t>
  </si>
  <si>
    <t>Derivados de petróleo, biodiesel e coquerias (desagregação de valores de venda) - Nível setor (calibrado)</t>
  </si>
  <si>
    <t>Planilha 8</t>
  </si>
  <si>
    <t>Geração elétrica, transmissão e gás natural (desagregação de valores de venda) - Nível setor (calibrado)</t>
  </si>
  <si>
    <t>Planilha 9</t>
  </si>
  <si>
    <t>Derivados de petróleo, biodiesel e coquerias (desagregação de valores de compra) - Nível setor (calibrado)</t>
  </si>
  <si>
    <t>Planilha 10</t>
  </si>
  <si>
    <t>Geração elétrica, transmissão e gás natural (desagregação de valores de compra) - Nível setor (calibrado)</t>
  </si>
  <si>
    <r>
      <t>Tabela 1.1. Valores do balanço energético nacional (10</t>
    </r>
    <r>
      <rPr>
        <b/>
        <vertAlign val="superscript"/>
        <sz val="10"/>
        <color theme="1"/>
        <rFont val="Arial"/>
        <family val="2"/>
      </rPr>
      <t>3</t>
    </r>
    <r>
      <rPr>
        <b/>
        <sz val="10"/>
        <color theme="1"/>
        <rFont val="Arial"/>
        <family val="2"/>
      </rPr>
      <t xml:space="preserve"> tep). Fonte: EPE, 2018</t>
    </r>
  </si>
  <si>
    <t>[Dados iniciais]</t>
  </si>
  <si>
    <t>Agropecuário</t>
  </si>
  <si>
    <t>Mineração e pelotização</t>
  </si>
  <si>
    <t>Alimentos e bebidas</t>
  </si>
  <si>
    <t>Têxtil</t>
  </si>
  <si>
    <t>Papel e celulose</t>
  </si>
  <si>
    <t>Química</t>
  </si>
  <si>
    <t>Cimento</t>
  </si>
  <si>
    <t>Cerâmica</t>
  </si>
  <si>
    <t>Ferro-gusa e aço</t>
  </si>
  <si>
    <t>Ferro-ligas</t>
  </si>
  <si>
    <t>Não-ferrosos e outros da metalurgia</t>
  </si>
  <si>
    <t>Transporte rodoviário</t>
  </si>
  <si>
    <t>Transporte ferroviário</t>
  </si>
  <si>
    <t>Transporte aéreo</t>
  </si>
  <si>
    <t>Transporte hidroviário</t>
  </si>
  <si>
    <t>Setor energético</t>
  </si>
  <si>
    <t>Comercial</t>
  </si>
  <si>
    <t>Público</t>
  </si>
  <si>
    <t>Residencial</t>
  </si>
  <si>
    <t>Diesel</t>
  </si>
  <si>
    <t>Biodiesel</t>
  </si>
  <si>
    <t>Total</t>
  </si>
  <si>
    <t>Tabela 1.2. Ponderação</t>
  </si>
  <si>
    <t>[Cálculo de pesos - setores agregados]</t>
  </si>
  <si>
    <t>Tabela 1.3. Ponderação 2 (desagregação de vendas setoriais de diesel e biodiesel)</t>
  </si>
  <si>
    <t>[Desagregação dos pesos baseada em similaridade setorial - informação utilizada na matriz PxS]</t>
  </si>
  <si>
    <t>X</t>
  </si>
  <si>
    <t>Agricultura, inclusive o apoio à agricultura e a pós-colheita</t>
  </si>
  <si>
    <t>Pecuária, inclusive o apoio à pecuária</t>
  </si>
  <si>
    <t>Produção florestal; pesca e aquicultura</t>
  </si>
  <si>
    <t>Extração de carvão mineral e de minerais não-metálicos</t>
  </si>
  <si>
    <t>Extração de petróleo e gás, inclusive as atividades de apoio</t>
  </si>
  <si>
    <t>Extração de minério de ferro, inclusive beneficiamentos e a aglomeração</t>
  </si>
  <si>
    <t>Extração de minerais metálicos não-ferrosos, inclusive beneficiamentos</t>
  </si>
  <si>
    <t>Abate e produtos de carne, inclusive os produtos do laticínio e da pesca</t>
  </si>
  <si>
    <t>Fabricação e refino de açúcar</t>
  </si>
  <si>
    <t>Outros produtos alimentares</t>
  </si>
  <si>
    <t>Fabricação de bebidas</t>
  </si>
  <si>
    <t>Fabricação de produtos do fumo</t>
  </si>
  <si>
    <t>Fabricação de produtos têxteis</t>
  </si>
  <si>
    <t>Confecção de artefatos do vestuário e acessórios</t>
  </si>
  <si>
    <t>Fabricação de calçados e de artefatos de couro</t>
  </si>
  <si>
    <t>Fabricação de produtos da madeira</t>
  </si>
  <si>
    <t>Fabricação de celulose, papel e produtos de papel</t>
  </si>
  <si>
    <t>Impressão e reprodução de gravações</t>
  </si>
  <si>
    <t>Refino de petróleo e coquerias</t>
  </si>
  <si>
    <t>Fabricação de biocombustíveis</t>
  </si>
  <si>
    <t>Fabricação de químicos orgânicos e inorgânicos, resinas e elastômeros</t>
  </si>
  <si>
    <t>Fabricação de defensivos, desinfestantes, tintas e químicos diversos</t>
  </si>
  <si>
    <t>Fabricação de produtos de limpeza, cosméticos/perfumaria e higiene pessoal</t>
  </si>
  <si>
    <t>Fabricação de produtos farmoquímicos e farmacêuticos</t>
  </si>
  <si>
    <t>Fabricação de produtos de borracha e de material plástico</t>
  </si>
  <si>
    <t>Fabricação de produtos de minerais não-metálicos</t>
  </si>
  <si>
    <t>Produção de ferro-gusa/ferroligas, siderurgia e tubos de aço sem costura</t>
  </si>
  <si>
    <t>Metalurgia de metais não-ferosos e a fundição de metais</t>
  </si>
  <si>
    <t>Fabricação de produtos de metal, exceto máquinas e equipamentos</t>
  </si>
  <si>
    <t>Fabricação de equipamentos de informática, produtos eletrônicos e ópticos</t>
  </si>
  <si>
    <t>Fabricação de máquinas e equipamentos elétricos</t>
  </si>
  <si>
    <t>Fabricação de máquinas e equipamentos mecânicos</t>
  </si>
  <si>
    <t>Fabricação de automóveis, caminhões e ônibus, exceto peças</t>
  </si>
  <si>
    <t>Fabricação de peças e acessórios para veículos automotores</t>
  </si>
  <si>
    <t>Fabricação de outros equipamentos de transporte, exceto veículos automotores</t>
  </si>
  <si>
    <t>Fabricação de móveis e de produtos de indústrias diversas</t>
  </si>
  <si>
    <t>Manutenção, reparação e instalação de máquinas e equipamentos</t>
  </si>
  <si>
    <t>Energia elétrica, gás natural e outras utilidades</t>
  </si>
  <si>
    <t>Água, esgoto e gestão de resíduos</t>
  </si>
  <si>
    <t>Construção</t>
  </si>
  <si>
    <t>Comércio e reparação de veículos automotores e motocicletas</t>
  </si>
  <si>
    <t>Comércio por atacado e a varejo, exceto veículos automotores</t>
  </si>
  <si>
    <t>Transporte terrestre</t>
  </si>
  <si>
    <t>Transporte aquaviário</t>
  </si>
  <si>
    <t>Armazenamento, atividades auxiliares dos transportes e correio</t>
  </si>
  <si>
    <t>Alojamento</t>
  </si>
  <si>
    <t>Alimentação</t>
  </si>
  <si>
    <t>Edição e edição integrada à impressão</t>
  </si>
  <si>
    <t>Atividades de televisão, rádio, cinema e  gravação/edição de som e imagem</t>
  </si>
  <si>
    <t>Telecomunicações</t>
  </si>
  <si>
    <t>Desenvolvimento de sistemas e outros serviços de informação</t>
  </si>
  <si>
    <t>Intermediação financeira, seguros e previdência complementar</t>
  </si>
  <si>
    <t>Atividades imobiliárias</t>
  </si>
  <si>
    <t xml:space="preserve">Atividades jurídicas, contábeis, consultoria e sedes de empresas </t>
  </si>
  <si>
    <t>Serviços de arquitetura, engenharia, testes/análises técnicas e P &amp; D</t>
  </si>
  <si>
    <t>Outras atividades profissionais, científicas e técnicas</t>
  </si>
  <si>
    <t>Aluguéis não-imobiliários e gestão de ativos de propriedade intelectual</t>
  </si>
  <si>
    <t>Outras atividades administrativas e serviços complementares</t>
  </si>
  <si>
    <t>Atividades de vigilância, segurança e investigação</t>
  </si>
  <si>
    <t>Administração pública, defesa e seguridade social</t>
  </si>
  <si>
    <t>Educação pública</t>
  </si>
  <si>
    <t>Educação privada</t>
  </si>
  <si>
    <t>Saúde pública</t>
  </si>
  <si>
    <t>Saúde privada</t>
  </si>
  <si>
    <t>Atividades artísticas, criativas e de espetáculos</t>
  </si>
  <si>
    <t>Organizações associativas e outros serviços pessoais</t>
  </si>
  <si>
    <t>Serviços domésticos</t>
  </si>
  <si>
    <t>Consumo Intermediário total</t>
  </si>
  <si>
    <t>Exportação
de bens e
serviços</t>
  </si>
  <si>
    <t>Consumo
do governo</t>
  </si>
  <si>
    <t>Consumo
das
 ISFLSF</t>
  </si>
  <si>
    <t>Consumo 
das famílias</t>
  </si>
  <si>
    <t>Formação bruta
de capital fixo</t>
  </si>
  <si>
    <t>Variação
de estoque</t>
  </si>
  <si>
    <t>Demanda
final</t>
  </si>
  <si>
    <t>Demanda
total</t>
  </si>
  <si>
    <t>CHECK</t>
  </si>
  <si>
    <r>
      <t>Tabela 2.1. Valores do balanço energético nacional (10</t>
    </r>
    <r>
      <rPr>
        <b/>
        <vertAlign val="superscript"/>
        <sz val="10"/>
        <color theme="1"/>
        <rFont val="Arial"/>
        <family val="2"/>
      </rPr>
      <t>3</t>
    </r>
    <r>
      <rPr>
        <b/>
        <sz val="10"/>
        <color theme="1"/>
        <rFont val="Arial"/>
        <family val="2"/>
      </rPr>
      <t xml:space="preserve"> tep). Fonte: EPE, 2018</t>
    </r>
  </si>
  <si>
    <t>Derivados de petróleo (total)</t>
  </si>
  <si>
    <t>Derivados listados na MIP (óleo diesel, óleo combustível, gasolina, NAFTA, querosene)</t>
  </si>
  <si>
    <t>Outros produtos derivados de petróleo (GLP, outras secundárias de petróleo, produtos não enegéticos de petróleo)</t>
  </si>
  <si>
    <t>Coqueria (coque de carvão mineral, gás de cidade e de coqueria)</t>
  </si>
  <si>
    <t>Tabela 2.2. Ponderação</t>
  </si>
  <si>
    <t xml:space="preserve">Outros produtos do refino do petróleo </t>
  </si>
  <si>
    <t>Coqueria</t>
  </si>
  <si>
    <t>Tabela 2.3. Ponderação (desagregação de vendas setoriais de outros produtos de refino de petróleo e coqueria)</t>
  </si>
  <si>
    <r>
      <t>Tabela 3.1. Valores do balanço energético nacional (10</t>
    </r>
    <r>
      <rPr>
        <b/>
        <vertAlign val="superscript"/>
        <sz val="10"/>
        <color theme="1"/>
        <rFont val="Arial"/>
        <family val="2"/>
      </rPr>
      <t>3</t>
    </r>
    <r>
      <rPr>
        <b/>
        <sz val="10"/>
        <color theme="1"/>
        <rFont val="Arial"/>
        <family val="2"/>
      </rPr>
      <t xml:space="preserve"> tep). Fonte: EPE, 2018</t>
    </r>
  </si>
  <si>
    <t>Eletricidade</t>
  </si>
  <si>
    <t>Gás Natural</t>
  </si>
  <si>
    <t>Tabela 3.2. Valores de micro e minigeração distribuída (MW). Fonte: EPE, 2018</t>
  </si>
  <si>
    <t>Eólica</t>
  </si>
  <si>
    <t>Fotovoltaica</t>
  </si>
  <si>
    <t>Hidro</t>
  </si>
  <si>
    <t>Termelétrica</t>
  </si>
  <si>
    <t>Rural</t>
  </si>
  <si>
    <t>Industrial</t>
  </si>
  <si>
    <t>Poder Público</t>
  </si>
  <si>
    <t>Serviço Público</t>
  </si>
  <si>
    <t>Tabela 3.3. Potência instalada entre geração centralizada e geração distribuída (MW). Fonte: Aneel, 2021; ABSOLAR, 2021; IRENA, 2020</t>
  </si>
  <si>
    <t>Geração centralizada de energia elétrica</t>
  </si>
  <si>
    <t>Geração distribuída de energia elétrica</t>
  </si>
  <si>
    <t>Tabela 3.4. Ponderação</t>
  </si>
  <si>
    <t>Tabela 3.5. Ponderação (desagregação de vendas setoriais de eletricidade e gás natural)</t>
  </si>
  <si>
    <t>[Desagregação baseada em similaridade setorial]</t>
  </si>
  <si>
    <t>Tabela 3.6. Ponderação (desagregação de vendas setoriais de energia centralizada, distribuída e transmissão)</t>
  </si>
  <si>
    <t>[Distribuição de pesos visando aproximar aos dados de produção energética]</t>
  </si>
  <si>
    <t>Transmissão</t>
  </si>
  <si>
    <t>Tabela 3.7. Ponderação (geral)</t>
  </si>
  <si>
    <t>[Conjunto de pesos finais]</t>
  </si>
  <si>
    <t>Tabela 4.1. Desagregação de vendas setoriais de transporte de carga e transporte de carga dutoviário - gás natural. Fonte: Baseado em informações da CNT e ANP</t>
  </si>
  <si>
    <t>[Dedução de 1% da venda de transporte para o setor de energia e gás natural, hipótese a partir de leitura de relatórios]</t>
  </si>
  <si>
    <t>Transporte dutoviário (gás natural)</t>
  </si>
  <si>
    <t>Tabela 4.2. Ponderação</t>
  </si>
  <si>
    <t>Tabela 5.1. Valores da estrutura de custos dos setores de fabricação de derivados de petróleo e coqueiras. Fonte: PIA (IBGE), 2015.</t>
  </si>
  <si>
    <t>Divisões, grupos e classes de atividades</t>
  </si>
  <si>
    <t>Custos e despesas</t>
  </si>
  <si>
    <t>Divisão, grupo e classe de atividades</t>
  </si>
  <si>
    <t xml:space="preserve"> </t>
  </si>
  <si>
    <t xml:space="preserve">Compras </t>
  </si>
  <si>
    <t>Estoques de produtos acabados e em elaboração</t>
  </si>
  <si>
    <t>Estoques de matérias-primas e mercadorias para revenda</t>
  </si>
  <si>
    <t>Custos diretos da produção</t>
  </si>
  <si>
    <t>Outros custos e despesas</t>
  </si>
  <si>
    <t>Códigos da CNAE 2.0</t>
  </si>
  <si>
    <t>Número
de
empresas     ativas</t>
  </si>
  <si>
    <t xml:space="preserve">                                            Total         </t>
  </si>
  <si>
    <t xml:space="preserve">
Gastos de pessoal</t>
  </si>
  <si>
    <t>Matérias-primas,materiais auxiliares e componentes</t>
  </si>
  <si>
    <t>Mercadorias adquiridas para revenda</t>
  </si>
  <si>
    <t>Em
31.12.2012</t>
  </si>
  <si>
    <t>Em
31.12.2013</t>
  </si>
  <si>
    <t xml:space="preserve">Total </t>
  </si>
  <si>
    <t>Consumo de combustíveis usados para acionar maquinaria</t>
  </si>
  <si>
    <t xml:space="preserve">Compra de energia elétrica utilizada na produção </t>
  </si>
  <si>
    <t xml:space="preserve">Consumo de peças, acessórios e pequenas ferramentas </t>
  </si>
  <si>
    <t>Serviços industriais prestados por terceiros</t>
  </si>
  <si>
    <t>Serviços de manutenção e reparação de máquinas e equipamentos ligados à produção prestados por terceiros</t>
  </si>
  <si>
    <t>Número
de
empresas</t>
  </si>
  <si>
    <t xml:space="preserve">Total        </t>
  </si>
  <si>
    <t>Aluguéis e arrendamentos</t>
  </si>
  <si>
    <t xml:space="preserve">Despesas com arrendamento mercantil </t>
  </si>
  <si>
    <t>Depreciação, amortização e exaustão</t>
  </si>
  <si>
    <t xml:space="preserve">Despesas com propaganda </t>
  </si>
  <si>
    <t xml:space="preserve">Fretes e carretos </t>
  </si>
  <si>
    <t>Impostos e taxas</t>
  </si>
  <si>
    <t>Prêmios de seguros</t>
  </si>
  <si>
    <t>Variações monetárias passivas</t>
  </si>
  <si>
    <t>Despesas financeiras</t>
  </si>
  <si>
    <t>Resultados negativos de participações societárias e em sociedade em cota de participação</t>
  </si>
  <si>
    <t>Serviços prestados por terceiros</t>
  </si>
  <si>
    <t>Despesas com vendas</t>
  </si>
  <si>
    <t>Água e esgoto</t>
  </si>
  <si>
    <t>Viagens e representações</t>
  </si>
  <si>
    <t>Demais custos e despesas operacionais</t>
  </si>
  <si>
    <t>Despesas não-operacionais</t>
  </si>
  <si>
    <t>Royalties e assistência técnica</t>
  </si>
  <si>
    <t>19.1</t>
  </si>
  <si>
    <t xml:space="preserve">          Coquerias .........................................................................................................................</t>
  </si>
  <si>
    <t>19.10</t>
  </si>
  <si>
    <t xml:space="preserve">              Coquerias.......................................................................................................................</t>
  </si>
  <si>
    <t>19.2</t>
  </si>
  <si>
    <t xml:space="preserve">          Fabricação de produtos derivados do petróleo.................................................................                           </t>
  </si>
  <si>
    <t>19.21</t>
  </si>
  <si>
    <t xml:space="preserve">              Fabricação de produtos do refino de petróleo......................................................</t>
  </si>
  <si>
    <t>19.22</t>
  </si>
  <si>
    <t xml:space="preserve">              Fabricação de produtos derivados do</t>
  </si>
  <si>
    <t/>
  </si>
  <si>
    <t xml:space="preserve">              petróleo, exceto produtos do refino......................................................................</t>
  </si>
  <si>
    <t>Tabela 5.2. Ponderação (desagregação de compras setoriais de derivados de petróleo, biodiesel e coquerias)</t>
  </si>
  <si>
    <t xml:space="preserve">[Associou-se manualmente as participações para divisão de derivados de petróleo e coquerias - similaridade setorial] </t>
  </si>
  <si>
    <t>Derivados de petróleo</t>
  </si>
  <si>
    <t>Coquerias</t>
  </si>
  <si>
    <t>Arroz, trigo e outros cereais</t>
  </si>
  <si>
    <t>Milho em grão</t>
  </si>
  <si>
    <t>Algodão herbáceo, outras fibras da lav. temporária</t>
  </si>
  <si>
    <t>Cana-de-açúcar</t>
  </si>
  <si>
    <t>Soja  em grão</t>
  </si>
  <si>
    <t>Outros produtos e serviços da lavoura temporária</t>
  </si>
  <si>
    <t>Laranja</t>
  </si>
  <si>
    <t>Café em grão</t>
  </si>
  <si>
    <t>Outros produtos da lavoura permanente</t>
  </si>
  <si>
    <t>Bovinos e outros animais vivos, prods. animal, caça e serv.</t>
  </si>
  <si>
    <t>Leite de vaca e de outros animais</t>
  </si>
  <si>
    <t>Suínos</t>
  </si>
  <si>
    <t>Aves e ovos</t>
  </si>
  <si>
    <t>Produtos da exploração florestal e da silvicultura</t>
  </si>
  <si>
    <t>Pesca e aquicultura (peixe, crustáceos e moluscos)</t>
  </si>
  <si>
    <t>Carvão mineral</t>
  </si>
  <si>
    <t>Minerais não-metálicos</t>
  </si>
  <si>
    <t>Petróleo, gás natural e serviços de apoio</t>
  </si>
  <si>
    <t>Minério de ferro</t>
  </si>
  <si>
    <t>Minerais metálicos não-ferrosos</t>
  </si>
  <si>
    <t>Carne de bovinos e outros prod. de carne</t>
  </si>
  <si>
    <t>Carne de suíno</t>
  </si>
  <si>
    <t>Carne de aves</t>
  </si>
  <si>
    <t>Pescado industrializado</t>
  </si>
  <si>
    <t>Leite resfriado, esterilizado e pasteurizado</t>
  </si>
  <si>
    <t>Outros produtos do laticínio</t>
  </si>
  <si>
    <t>Açúcar</t>
  </si>
  <si>
    <t>Conservas de frutas, legumes, outros vegetais e sucos de frutas</t>
  </si>
  <si>
    <t>Óleos e gorduras vegetais e animais</t>
  </si>
  <si>
    <t>Café beneficiado</t>
  </si>
  <si>
    <t>Arroz beneficiado e produtos derivados do arroz</t>
  </si>
  <si>
    <t>Produtos derivados do trigo, mandioca ou milho</t>
  </si>
  <si>
    <t>Rações balanceadas para animais</t>
  </si>
  <si>
    <t>Bebidas</t>
  </si>
  <si>
    <t>Produtos do fumo</t>
  </si>
  <si>
    <t>Fios e fibras têxteis beneficiadas</t>
  </si>
  <si>
    <t>Tecidos</t>
  </si>
  <si>
    <t>Art. têxteis de uso doméstico e outros têxteis</t>
  </si>
  <si>
    <t>Artigos do vestuário e acessórios</t>
  </si>
  <si>
    <t>Calçados e artefatos de couro</t>
  </si>
  <si>
    <t>Produtos de madeira, exclusive móveis</t>
  </si>
  <si>
    <t>Celulose</t>
  </si>
  <si>
    <t>Papel, papelão, embalagens e artefatos de papel</t>
  </si>
  <si>
    <t>Serviços de impressão e reprodução</t>
  </si>
  <si>
    <t>Combustíveis para aviação</t>
  </si>
  <si>
    <t>Gasoálcool</t>
  </si>
  <si>
    <t>Naftas para petroquímica</t>
  </si>
  <si>
    <t xml:space="preserve">Óleo combustível  </t>
  </si>
  <si>
    <t>Etanol e outros biocombustíveis</t>
  </si>
  <si>
    <t>Produtos químicos inorgânicos</t>
  </si>
  <si>
    <t>Adubos e fertilizantes</t>
  </si>
  <si>
    <t>Produtos químicos orgânicos</t>
  </si>
  <si>
    <t>Resinas,elastômeros e fibras artif. e sintéticas</t>
  </si>
  <si>
    <t>Defensivos agrícolas e desinfestantes domissanitários</t>
  </si>
  <si>
    <t xml:space="preserve">Produtos químicos diversos </t>
  </si>
  <si>
    <t>Tintas, vernizes, esmaltes e lacas</t>
  </si>
  <si>
    <t>Perfumaria, sabões e artigos de limpeza</t>
  </si>
  <si>
    <t>Produtos farmacêuticos</t>
  </si>
  <si>
    <t>Artigos de borracha</t>
  </si>
  <si>
    <t>Artigos de plástico</t>
  </si>
  <si>
    <t>Artefatos de cimento, gesso e semelhantes</t>
  </si>
  <si>
    <t>Vidros, cerâmicos e outros prod. de minerais não-metálicos</t>
  </si>
  <si>
    <t>Ferro-gusa e ferroligas</t>
  </si>
  <si>
    <t>Semi-acabacados, laminados planos, longos e tubos de aço</t>
  </si>
  <si>
    <t>Produtos da metalurgia de metais não-ferrosos</t>
  </si>
  <si>
    <t>Peças fundidas de aço e de metais não ferrosos</t>
  </si>
  <si>
    <t>Produtos de metal, excl. máquinas e equipamentos</t>
  </si>
  <si>
    <t>Componentes eletrônicos</t>
  </si>
  <si>
    <t>Máquinas para escritório e equip. de informática</t>
  </si>
  <si>
    <t>Material eletrônico e equip. de comunicações</t>
  </si>
  <si>
    <t>Equip. de medida, teste e controle, ópticos e eletromédicos</t>
  </si>
  <si>
    <t>Máquinas, aparelhos e materiais elétricos</t>
  </si>
  <si>
    <t>Eletrodomésticos</t>
  </si>
  <si>
    <t>Tratores e outras máquinas agrícolas</t>
  </si>
  <si>
    <t>Máquinas para a extração mineral e a construção</t>
  </si>
  <si>
    <t>Outras máquinas e equipamentos mecânicos</t>
  </si>
  <si>
    <t>Automóveis, camionetas e utilitários</t>
  </si>
  <si>
    <t>Caminhões e ônibus, incl. cabines, carrocerias e reboques</t>
  </si>
  <si>
    <t>Peças e acessórios para veículos automotores</t>
  </si>
  <si>
    <t>Aeronaves, embarcações e outros equipamentos de transporte</t>
  </si>
  <si>
    <t>Móveis</t>
  </si>
  <si>
    <t>Produtos de industrias diversas</t>
  </si>
  <si>
    <t>Água, esgoto, reciclagem e gestão de resíduos</t>
  </si>
  <si>
    <t>Edificações</t>
  </si>
  <si>
    <t>Obras de infra-estrutura</t>
  </si>
  <si>
    <t>Serviços especializados para construção</t>
  </si>
  <si>
    <t>Comércio e reparação de veículos</t>
  </si>
  <si>
    <t>Transporte terrestre de passageiros</t>
  </si>
  <si>
    <t>Armazenamento e serviços auxiliares aos transportes</t>
  </si>
  <si>
    <t>Correio e outros serviços de entrega</t>
  </si>
  <si>
    <t>Serviços de alojamento em hotéis e similares</t>
  </si>
  <si>
    <t>Serviços  de alimentação</t>
  </si>
  <si>
    <t>Livros, jornais e revistas</t>
  </si>
  <si>
    <t>Serviços cinematográficos, música, rádio e televisão</t>
  </si>
  <si>
    <t>Telecomunicações, TV por assinatura e outros serv. relacionados</t>
  </si>
  <si>
    <t>Aluguel efetivo e serviços imobiliários</t>
  </si>
  <si>
    <t>Aluguel imputado</t>
  </si>
  <si>
    <t>Serviços jurídicos, contabilidade e consultoria</t>
  </si>
  <si>
    <t>Pesquisa e desenvolvimento</t>
  </si>
  <si>
    <t>Serviços de arquitetura e engenharia</t>
  </si>
  <si>
    <t>Publicidade e outros serviços técnicos</t>
  </si>
  <si>
    <t>Aluguéis não-imob. e gestão de ativos de propriedade intelectual</t>
  </si>
  <si>
    <t>Condomínios e serviços para edifícios</t>
  </si>
  <si>
    <t>Outros serviços administrativos</t>
  </si>
  <si>
    <t>Serviços de vigilância, segurança e investigação</t>
  </si>
  <si>
    <t>Serviços coletivos da administração pública</t>
  </si>
  <si>
    <t>Serviços de previdência e assistência social</t>
  </si>
  <si>
    <t>Serviços de artes, cultura, esporte e recreação</t>
  </si>
  <si>
    <t>Organizações patronais, sindicais e outros serviços associativos</t>
  </si>
  <si>
    <t>Manutenção de computadores, telefones e objetos domésticos</t>
  </si>
  <si>
    <t>Serviços pessoais</t>
  </si>
  <si>
    <t>Prod Nac</t>
  </si>
  <si>
    <t>Importado</t>
  </si>
  <si>
    <t>Imp Import</t>
  </si>
  <si>
    <t>ICMS Total</t>
  </si>
  <si>
    <t>Zeros</t>
  </si>
  <si>
    <t>IPI Total</t>
  </si>
  <si>
    <t>Outros IIL Total</t>
  </si>
  <si>
    <t>CONSUMO INTERMEDIÁRIO</t>
  </si>
  <si>
    <t>Remunerações</t>
  </si>
  <si>
    <t xml:space="preserve">   Salários</t>
  </si>
  <si>
    <t xml:space="preserve">   Contribuições sociais efetivas</t>
  </si>
  <si>
    <t xml:space="preserve">      Previdência oficial /FGTS</t>
  </si>
  <si>
    <t xml:space="preserve">      Previdência privada</t>
  </si>
  <si>
    <t xml:space="preserve">   Contribuições sociais imputadas</t>
  </si>
  <si>
    <t>Excedente operacional bruto e rendimento misto bruto</t>
  </si>
  <si>
    <t xml:space="preserve">   Rendimento misto bruto</t>
  </si>
  <si>
    <t xml:space="preserve">   Excedente operacional bruto (EOB)</t>
  </si>
  <si>
    <t>VALOR ADICIONADO CUSTO FATORES</t>
  </si>
  <si>
    <t>Outros impostos sobre a produção</t>
  </si>
  <si>
    <t>Outros subsídios à produção</t>
  </si>
  <si>
    <t>Valor adicionado bruto ( PIB )</t>
  </si>
  <si>
    <t>VALOR DA PRODUÇÃO</t>
  </si>
  <si>
    <t>Fator trabalho (ocupações)</t>
  </si>
  <si>
    <t>Tabela 6.1. Vetor de compra de insumos intermediários pelos setores eletricidade e gás natural da economia EUA. Fonte: MIP-EUA (2012)</t>
  </si>
  <si>
    <t>Tabela 6.2. Ponderação (desagregação de compras setoriais de geração e transmissão de energia e gás natural)</t>
  </si>
  <si>
    <t xml:space="preserve">[Associou-se manualmente os pesos - similaridade setorial] </t>
  </si>
  <si>
    <t>Sectors [Millions of dollars]</t>
  </si>
  <si>
    <t>Electric power generation, transmission, and distribution</t>
  </si>
  <si>
    <t>Natural gas distribution</t>
  </si>
  <si>
    <t>Energia</t>
  </si>
  <si>
    <t>Oilseed farming</t>
  </si>
  <si>
    <t>Grain farming</t>
  </si>
  <si>
    <t>Vegetable and melon farming</t>
  </si>
  <si>
    <t>Fruit and tree nut farming</t>
  </si>
  <si>
    <t>Greenhouse, nursery, and floriculture production</t>
  </si>
  <si>
    <t>Other crop farming</t>
  </si>
  <si>
    <t>Dairy cattle and milk production</t>
  </si>
  <si>
    <t>Beef cattle ranching and farming, including feedlots and dual-purpose ranching and farming</t>
  </si>
  <si>
    <t>Poultry and egg production</t>
  </si>
  <si>
    <t>Animal production, except cattle and poultry and eggs</t>
  </si>
  <si>
    <t>Forestry and logging</t>
  </si>
  <si>
    <t>Fishing, hunting and trapping</t>
  </si>
  <si>
    <t>Support activities for agriculture and forestry</t>
  </si>
  <si>
    <t>Oil and gas extraction</t>
  </si>
  <si>
    <t>Coal mining</t>
  </si>
  <si>
    <t>Copper, nickel, lead, and zinc mining</t>
  </si>
  <si>
    <t>Iron, gold, silver, and other metal ore mining</t>
  </si>
  <si>
    <t>Stone mining and quarrying</t>
  </si>
  <si>
    <t>Other nonmetallic mineral mining and quarrying</t>
  </si>
  <si>
    <t>Drilling oil and gas wells</t>
  </si>
  <si>
    <t>Other support activities for mining</t>
  </si>
  <si>
    <t>Water, sewage and other systems</t>
  </si>
  <si>
    <t>Health care structures</t>
  </si>
  <si>
    <t>Educational and vocational structures</t>
  </si>
  <si>
    <t>Nonresidential maintenance and repair</t>
  </si>
  <si>
    <t>Residential maintenance and repair</t>
  </si>
  <si>
    <t>Office and commercial structures</t>
  </si>
  <si>
    <t>Multifamily residential structures</t>
  </si>
  <si>
    <t>Other residential structures</t>
  </si>
  <si>
    <t>Manufacturing structures</t>
  </si>
  <si>
    <t>Other nonresidential structures</t>
  </si>
  <si>
    <t>Power and communication structures</t>
  </si>
  <si>
    <t>Single-family residential structures</t>
  </si>
  <si>
    <t>Transportation structures and highways and streets</t>
  </si>
  <si>
    <t>Sawmills and wood preservation</t>
  </si>
  <si>
    <t>Veneer, plywood, and engineered wood product manufacturing</t>
  </si>
  <si>
    <t>Millwork</t>
  </si>
  <si>
    <t>All other wood product manufacturing</t>
  </si>
  <si>
    <t>Clay product and refractory manufacturing</t>
  </si>
  <si>
    <t>Glass and glass product manufacturing</t>
  </si>
  <si>
    <t>Cement manufacturing</t>
  </si>
  <si>
    <t>Ready-mix concrete manufacturing</t>
  </si>
  <si>
    <t>Concrete pipe, brick, and block manufacturing</t>
  </si>
  <si>
    <t>Other concrete product manufacturing</t>
  </si>
  <si>
    <t>Lime and gypsum product manufacturing</t>
  </si>
  <si>
    <t>Abrasive product manufacturing</t>
  </si>
  <si>
    <t>Cut stone and stone product manufacturing</t>
  </si>
  <si>
    <t>Ground or treated mineral and earth manufacturing</t>
  </si>
  <si>
    <t>Mineral wool manufacturing</t>
  </si>
  <si>
    <t>Miscellaneous nonmetallic mineral products</t>
  </si>
  <si>
    <t>Iron and steel mills and ferroalloy manufacturing</t>
  </si>
  <si>
    <t>Steel product manufacturing from purchased steel</t>
  </si>
  <si>
    <t>Secondary smelting and alloying of aluminum</t>
  </si>
  <si>
    <t>Alumina refining and primary aluminum production</t>
  </si>
  <si>
    <t>Aluminum product manufacturing from purchased aluminum</t>
  </si>
  <si>
    <t>Nonferrous Metal (except Aluminum) Smelting and Refining</t>
  </si>
  <si>
    <t>Copper rolling, drawing, extruding and alloying</t>
  </si>
  <si>
    <t>Nonferrous metal (except copper and aluminum) rolling, drawing, extruding and alloying</t>
  </si>
  <si>
    <t>Ferrous metal foundries</t>
  </si>
  <si>
    <t>Nonferrous metal foundries</t>
  </si>
  <si>
    <t>Custom roll forming</t>
  </si>
  <si>
    <t>All other forging, stamping, and sintering</t>
  </si>
  <si>
    <t>Metal crown, closure, and other metal stamping (except automotive)</t>
  </si>
  <si>
    <t>Cutlery and handtool manufacturing</t>
  </si>
  <si>
    <t>Plate work and fabricated structural product manufacturing</t>
  </si>
  <si>
    <t>Ornamental and architectural metal products manufacturing</t>
  </si>
  <si>
    <t>Power boiler and heat exchanger manufacturing</t>
  </si>
  <si>
    <t>Metal tank (heavy gauge) manufacturing</t>
  </si>
  <si>
    <t>Metal can, box, and other metal container (light gauge) manufacturing</t>
  </si>
  <si>
    <t>Hardware manufacturing</t>
  </si>
  <si>
    <t>Spring and wire product manufacturing</t>
  </si>
  <si>
    <t>Machine shops</t>
  </si>
  <si>
    <t>Turned product and screw, nut, and bolt manufacturing</t>
  </si>
  <si>
    <t>Coating, engraving, heat treating and allied activities</t>
  </si>
  <si>
    <t>Plumbing fixture fitting and trim manufacturing</t>
  </si>
  <si>
    <t>Valve and fittings other than plumbing</t>
  </si>
  <si>
    <t>Ball and roller bearing manufacturing</t>
  </si>
  <si>
    <t>Fabricated pipe and pipe fitting manufacturing</t>
  </si>
  <si>
    <t>Ammunition, arms, ordnance, and accessories manufacturing</t>
  </si>
  <si>
    <t>Other fabricated metal manufacturing</t>
  </si>
  <si>
    <t>Farm machinery and equipment manufacturing</t>
  </si>
  <si>
    <t>Lawn and garden equipment manufacturing</t>
  </si>
  <si>
    <t>Construction machinery manufacturing</t>
  </si>
  <si>
    <t>Mining and oil and gas field machinery manufacturing</t>
  </si>
  <si>
    <t>Semiconductor machinery manufacturing</t>
  </si>
  <si>
    <t>Other industrial machinery manufacturing</t>
  </si>
  <si>
    <t>Optical instrument and lens manufacturing</t>
  </si>
  <si>
    <t>Photographic and photocopying equipment manufacturing</t>
  </si>
  <si>
    <t>Other commercial and service industry machinery manufacturing</t>
  </si>
  <si>
    <t>Heating equipment (except warm air furnaces) manufacturing</t>
  </si>
  <si>
    <t>Air conditioning, refrigeration, and warm air heating equipment manufacturing</t>
  </si>
  <si>
    <t>Industrial and commercial fan and blower and air purification equipment manufacturing</t>
  </si>
  <si>
    <t>Industrial mold manufacturing</t>
  </si>
  <si>
    <t>Special tool, die, jig, and fixture manufacturing</t>
  </si>
  <si>
    <t>Machine tool manufacturing</t>
  </si>
  <si>
    <t>Cutting and machine tool accessory, 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</si>
  <si>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</si>
  <si>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</si>
  <si>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</si>
  <si>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</si>
  <si>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</si>
  <si>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Pump and pumping equipment manufacturing</t>
  </si>
  <si>
    <t>Material handling equipment manufacturing</t>
  </si>
  <si>
    <t>Power-driven handtool manufacturing</t>
  </si>
  <si>
    <t>Packaging machinery manufacturing</t>
  </si>
  <si>
    <t>Industrial process furnace and oven manufacturing</t>
  </si>
  <si>
    <t>Other general purpose machinery manufacturing</t>
  </si>
  <si>
    <t>Fluid power process machinery</t>
  </si>
  <si>
    <t>Electronic computer manufacturing</t>
  </si>
  <si>
    <t>Computer storage device manufacturing</t>
  </si>
  <si>
    <t>Computer terminals and other computer peripheral equipment manufacturing</t>
  </si>
  <si>
    <t>Telephone apparatus manufacturing</t>
  </si>
  <si>
    <t>Broadcast and wireless communications equipment</t>
  </si>
  <si>
    <t>Other communications equipment manufacturing</t>
  </si>
  <si>
    <t>Semiconductor and related device manufacturing</t>
  </si>
  <si>
    <t>Printed circuit assembly (electronic assembly) manufacturing</t>
  </si>
  <si>
    <t>Other electronic component manufacturing</t>
  </si>
  <si>
    <t>Electromedical and electrotherapeutic apparatus manufacturing</t>
  </si>
  <si>
    <t>Search, detection, and navigation instruments manufacturing</t>
  </si>
  <si>
    <t>Automatic environmental control manufacturing</t>
  </si>
  <si>
    <t>Industrial process variable instruments manufacturing</t>
  </si>
  <si>
    <t>Totalizing fluid meter and counting device manufacturing</t>
  </si>
  <si>
    <t>Electricity and signal testing instruments manufacturing</t>
  </si>
  <si>
    <t>Analytical laboratory instrument manufacturing</t>
  </si>
  <si>
    <t>Irradiation apparatus manufacturing</t>
  </si>
  <si>
    <t>Watch, clock, and other measuring and controlling device manufacturing</t>
  </si>
  <si>
    <t>Audio and video equipment manufacturing</t>
  </si>
  <si>
    <t>Manufacturing and reproducing magnetic and optical media</t>
  </si>
  <si>
    <t>Electric lamp bulb and part manufacturing</t>
  </si>
  <si>
    <t>Lighting fixture manufacturing</t>
  </si>
  <si>
    <t>Small electrical appliance manufacturing</t>
  </si>
  <si>
    <t>Household cooking appliance manufacturing</t>
  </si>
  <si>
    <t>Household refrigerator and home freezer manufacturing</t>
  </si>
  <si>
    <t>Household laundry equipment manufacturing</t>
  </si>
  <si>
    <t>Other 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</si>
  <si>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</si>
  <si>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</si>
  <si>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</si>
  <si>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</si>
  <si>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</si>
  <si>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Primary battery manufacturing</t>
  </si>
  <si>
    <t>Communication and energy wire and cable manufacturing</t>
  </si>
  <si>
    <t>Wiring device manufacturing</t>
  </si>
  <si>
    <t>Carbon and graphite product manufacturing</t>
  </si>
  <si>
    <t>All other miscellaneous electrical equipment and component manufacturing</t>
  </si>
  <si>
    <t>Automobile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</si>
  <si>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</si>
  <si>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</si>
  <si>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</si>
  <si>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</si>
  <si>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</si>
  <si>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</si>
  <si>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</si>
  <si>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</si>
  <si>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transmission and power train parts manufacturing</t>
  </si>
  <si>
    <t>Motor vehicle seating and interior trim manufacturing</t>
  </si>
  <si>
    <t>Motor vehicle metal stamping</t>
  </si>
  <si>
    <t>Other Motor Vehicle Parts Manufacturing</t>
  </si>
  <si>
    <t>Motor vehicle steering, suspension component (except spring), and brake systems manufacturing</t>
  </si>
  <si>
    <t>Aircraft manufacturing</t>
  </si>
  <si>
    <t>Aircraft engine and engine parts manufacturing</t>
  </si>
  <si>
    <t>Other aircraft parts and auxiliary equipment manufacturing</t>
  </si>
  <si>
    <t>Guided missile and space vehicle manufacturing</t>
  </si>
  <si>
    <t>Propulsion units and parts for space vehicles and guided missiles</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</si>
  <si>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</si>
  <si>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</si>
  <si>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</si>
  <si>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</si>
  <si>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</si>
  <si>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</si>
  <si>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</si>
  <si>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</si>
  <si>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</si>
  <si>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Institutional furniture manufacturing</t>
  </si>
  <si>
    <t>Other household nonupholstered furniture</t>
  </si>
  <si>
    <t>Showcase, partition, shelving, and locker manufacturing</t>
  </si>
  <si>
    <t>Office furniture and custom architectural woodwork and millwork manufacturing</t>
  </si>
  <si>
    <t>Other furniture related product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</si>
  <si>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</si>
  <si>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</si>
  <si>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</si>
  <si>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</si>
  <si>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</si>
  <si>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</si>
  <si>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</si>
  <si>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</si>
  <si>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</si>
  <si>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</si>
  <si>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All other miscellaneous manufacturing</t>
  </si>
  <si>
    <t>Dog and cat food manufacturing</t>
  </si>
  <si>
    <t>Other animal food manufacturing</t>
  </si>
  <si>
    <t>Flour milling and malt manufacturing</t>
  </si>
  <si>
    <t>Wet corn milling</t>
  </si>
  <si>
    <t>Fats and oils refining and blending</t>
  </si>
  <si>
    <t>Soybean and other oilseed processing</t>
  </si>
  <si>
    <t>Breakfast cereal manufacturing</t>
  </si>
  <si>
    <t>Sugar and confectionery product manufacturing</t>
  </si>
  <si>
    <t>Frozen food manufacturing</t>
  </si>
  <si>
    <t>Fruit and vegetable canning, pickling, and drying</t>
  </si>
  <si>
    <t>Cheese manufacturing</t>
  </si>
  <si>
    <t>Dry, condensed, and evaporated dairy product manufacturing</t>
  </si>
  <si>
    <t>Fluid milk and butter manufacturing</t>
  </si>
  <si>
    <t>Ice cream and frozen dessert manufacturing</t>
  </si>
  <si>
    <t>Poultry processing</t>
  </si>
  <si>
    <t>Animal (except poultry) slaughtering, rendering, and processing</t>
  </si>
  <si>
    <t>Seafood product preparation and packaging</t>
  </si>
  <si>
    <t>Bread and bakery product manufacturing</t>
  </si>
  <si>
    <t>Cookie, cracker, pasta, and tortilla manufacturing</t>
  </si>
  <si>
    <t>Snack food manufacturing</t>
  </si>
  <si>
    <t>Coffee and tea manufacturing</t>
  </si>
  <si>
    <t>Flavoring syrup and concentrate manufacturing</t>
  </si>
  <si>
    <t>Seasoning and dressing manufacturing</t>
  </si>
  <si>
    <t>All other food manufacturing</t>
  </si>
  <si>
    <t>Soft drink and ice manufacturing</t>
  </si>
  <si>
    <t>Breweries</t>
  </si>
  <si>
    <t>Wineries</t>
  </si>
  <si>
    <t>Distilleries</t>
  </si>
  <si>
    <t>Tobacco product manufacturing</t>
  </si>
  <si>
    <t>Fiber, yarn, and thread mills</t>
  </si>
  <si>
    <t>Fabric mills</t>
  </si>
  <si>
    <t>Textile and fabric finishing and fabric coating mills</t>
  </si>
  <si>
    <t>Carpet and rug mills</t>
  </si>
  <si>
    <t>Curtain and linen mills</t>
  </si>
  <si>
    <t>Other textile product mills</t>
  </si>
  <si>
    <t>Apparel manufacturing</t>
  </si>
  <si>
    <t>Leather and allied product manufacturing</t>
  </si>
  <si>
    <t>Pulp mills</t>
  </si>
  <si>
    <t>Paper mills</t>
  </si>
  <si>
    <t>Paperboard mills</t>
  </si>
  <si>
    <t>Paperboard container manufacturing</t>
  </si>
  <si>
    <t>Paper Bag and Coated and Treated Paper Manufacturing</t>
  </si>
  <si>
    <t>Stationery product manufacturing</t>
  </si>
  <si>
    <t>Sanitary paper product manufacturing</t>
  </si>
  <si>
    <t>All other converted paper product manufacturing</t>
  </si>
  <si>
    <t>Printing</t>
  </si>
  <si>
    <t>Support activities for printing</t>
  </si>
  <si>
    <t>Petroleum refineries</t>
  </si>
  <si>
    <t>Asphalt paving mixture and block manufacturing</t>
  </si>
  <si>
    <t>Asphalt shingle and coating materials manufacturing</t>
  </si>
  <si>
    <t>Other petroleum and coal products manufacturing</t>
  </si>
  <si>
    <t>Petrochemical manufacturing</t>
  </si>
  <si>
    <t>Industrial gas manufacturing</t>
  </si>
  <si>
    <t>Synthetic dye and pigment manufacturing</t>
  </si>
  <si>
    <t>Other Basic Inorganic Chemical Manufacturing</t>
  </si>
  <si>
    <t>Other basic organic chemical manufacturing</t>
  </si>
  <si>
    <t>Plastics material and resin manufacturing</t>
  </si>
  <si>
    <t>Synthetic rubber and artificial and synthetic fibers and filaments manufacturing</t>
  </si>
  <si>
    <t>Medicinal and botanical manufacturing</t>
  </si>
  <si>
    <t>Pharmaceutical preparation manufacturing</t>
  </si>
  <si>
    <t>In-vitro diagnostic substance manufacturing</t>
  </si>
  <si>
    <t>Biological product (except diagnostic) manufacturing</t>
  </si>
  <si>
    <t>Fertilizer manufacturing</t>
  </si>
  <si>
    <t>Pesticide and other agricultural chemical manufacturing</t>
  </si>
  <si>
    <t>Paint and coating manufacturing</t>
  </si>
  <si>
    <t>Adhesive manufacturing</t>
  </si>
  <si>
    <t>Soap and cleaning compound manufacturing</t>
  </si>
  <si>
    <t>Toilet preparation manufacturing</t>
  </si>
  <si>
    <t>Printing ink manufacturing</t>
  </si>
  <si>
    <t>All other chemical product and preparation manufacturing</t>
  </si>
  <si>
    <t>Plastics packaging materials and unlaminated film and sheet manufacturing</t>
  </si>
  <si>
    <t>Plastics pipe, pipe fitting, and unlaminated profile shape manufacturing</t>
  </si>
  <si>
    <t>Laminated plastics plate, sheet (except packaging), and shape manufacturing</t>
  </si>
  <si>
    <t>Polystyrene foam product manufacturing</t>
  </si>
  <si>
    <t>Urethane and other foam product (except polystyrene) manufacturing</t>
  </si>
  <si>
    <t>Plastics bottle manufacturing</t>
  </si>
  <si>
    <t>Other plastics product manufacturing</t>
  </si>
  <si>
    <t>Tire manufacturing</t>
  </si>
  <si>
    <t>Rubber and plastics hoses and belting manufacturing</t>
  </si>
  <si>
    <t>Other rubber product manufacturing</t>
  </si>
  <si>
    <t>Motor vehicle and motor vehicle parts and supplies</t>
  </si>
  <si>
    <t>Professional and commercial equipment and supplies</t>
  </si>
  <si>
    <t xml:space="preserve">Household appliances and electrical and electronic goods </t>
  </si>
  <si>
    <t>Machinery, equipment, and supplies</t>
  </si>
  <si>
    <t>Other durable goods merchant wholesalers</t>
  </si>
  <si>
    <t>Drugs and druggists’ sundries</t>
  </si>
  <si>
    <t xml:space="preserve">Grocery and related product wholesalers </t>
  </si>
  <si>
    <t>Petroleum and petroleum products</t>
  </si>
  <si>
    <t>Other nondurable goods merchant wholesalers</t>
  </si>
  <si>
    <t>Wholesale electronic markets and agents and brokers</t>
  </si>
  <si>
    <t>Customs duties</t>
  </si>
  <si>
    <t>Motor vehicle and parts dealers</t>
  </si>
  <si>
    <t>Food and beverage stores</t>
  </si>
  <si>
    <t>General merchandise stores</t>
  </si>
  <si>
    <t>Building material and garden equipment and supplies dealers</t>
  </si>
  <si>
    <t>Health and personal care stores</t>
  </si>
  <si>
    <t>Gasoline stations</t>
  </si>
  <si>
    <t>Clothing and clothing accessories stores</t>
  </si>
  <si>
    <t>Nonstore retailers</t>
  </si>
  <si>
    <t>All other retail</t>
  </si>
  <si>
    <t>Air transportation</t>
  </si>
  <si>
    <t>Rail transportation</t>
  </si>
  <si>
    <t>Water transportation</t>
  </si>
  <si>
    <t>Truck transportation</t>
  </si>
  <si>
    <t>Transit and ground passenger transportation</t>
  </si>
  <si>
    <t>Pipeline transportation</t>
  </si>
  <si>
    <t>Scenic and sightseeing transportation and support activities for transportation</t>
  </si>
  <si>
    <t>Couriers and messengers</t>
  </si>
  <si>
    <t>Warehousing and storage</t>
  </si>
  <si>
    <t>Newspaper publishers</t>
  </si>
  <si>
    <t>Periodical Publishers</t>
  </si>
  <si>
    <t>Book publishers</t>
  </si>
  <si>
    <t>Directory, mailing list, and other publishers</t>
  </si>
  <si>
    <t>Software publishers</t>
  </si>
  <si>
    <t>Motion picture and video industries</t>
  </si>
  <si>
    <t>Sound recording industries</t>
  </si>
  <si>
    <t>Radio and television broadcasting</t>
  </si>
  <si>
    <t>Cable and other subscription programming</t>
  </si>
  <si>
    <t>Wired telecommunications carriers</t>
  </si>
  <si>
    <t>Wireless telecommunications carriers (except satellite)</t>
  </si>
  <si>
    <t>Satellite, telecommunications resellers, and all other telecommunications</t>
  </si>
  <si>
    <t>Data processing, hosting, and related services</t>
  </si>
  <si>
    <t>Internet publishing and broadcasting and Web search portals</t>
  </si>
  <si>
    <t>News syndicates, libraries, archives and all other information services</t>
  </si>
  <si>
    <t>Nondepository credit intermediation and related activities</t>
  </si>
  <si>
    <t>Monetary authorities and depository credit intermediation</t>
  </si>
  <si>
    <t>Other financial investment activities</t>
  </si>
  <si>
    <t>Securities and commodity contracts intermediation and brokerage</t>
  </si>
  <si>
    <t>Direct life insurance carriers</t>
  </si>
  <si>
    <t>Insurance carriers, except direct life</t>
  </si>
  <si>
    <t>Insurance agencies, brokerages, and related activities</t>
  </si>
  <si>
    <t>Funds, trusts, and other financial vehicles</t>
  </si>
  <si>
    <t>Owner-occupied housing</t>
  </si>
  <si>
    <t>Tenant-occupied housing</t>
  </si>
  <si>
    <t>Other real estate</t>
  </si>
  <si>
    <t>Automotive equipment rental and leasing</t>
  </si>
  <si>
    <t>Commercial and industrial machinery and equipment rental and leasing</t>
  </si>
  <si>
    <t>General and consumer goods rental</t>
  </si>
  <si>
    <t>Lessors of nonfinancial intangible assets</t>
  </si>
  <si>
    <t>Legal services</t>
  </si>
  <si>
    <t>Custom computer programming services</t>
  </si>
  <si>
    <t>Computer systems design services</t>
  </si>
  <si>
    <t>Other computer related services, including facilities management</t>
  </si>
  <si>
    <t>Accounting, tax preparation, bookkeeping, and payroll services</t>
  </si>
  <si>
    <t>Architectural, engineering, and related services</t>
  </si>
  <si>
    <t>Management consulting services</t>
  </si>
  <si>
    <t>Environmental and other technical consulting services</t>
  </si>
  <si>
    <t>Scientific research and development services</t>
  </si>
  <si>
    <t>Advertising, public relations, and related services</t>
  </si>
  <si>
    <t>Specialized design services</t>
  </si>
  <si>
    <t>Photographic services</t>
  </si>
  <si>
    <t>Veterinary services</t>
  </si>
  <si>
    <t xml:space="preserve">All other miscellaneous professional, scientific, and technical services </t>
  </si>
  <si>
    <t>Management of companies and enterprises</t>
  </si>
  <si>
    <t>Employment services</t>
  </si>
  <si>
    <t>Services to buildings and dwellings</t>
  </si>
  <si>
    <t>Office administrative services</t>
  </si>
  <si>
    <t>Facilities support services</t>
  </si>
  <si>
    <t>Business support services</t>
  </si>
  <si>
    <t>Travel arrangement and reservation services</t>
  </si>
  <si>
    <t>Investigation and security services</t>
  </si>
  <si>
    <t>Other support services</t>
  </si>
  <si>
    <t>Waste management and remediation services</t>
  </si>
  <si>
    <t>Elementary and secondary schools</t>
  </si>
  <si>
    <t>Junior colleges, colleges, universities, and professional schools</t>
  </si>
  <si>
    <t>Other educational services</t>
  </si>
  <si>
    <t>Offices of physicians</t>
  </si>
  <si>
    <t>Offices of dentists</t>
  </si>
  <si>
    <t>Offices of other health practitioners</t>
  </si>
  <si>
    <t>Outpatient care centers</t>
  </si>
  <si>
    <t>Medical and diagnostic laboratories</t>
  </si>
  <si>
    <t>Home health care services</t>
  </si>
  <si>
    <t>Other ambulatory health care services</t>
  </si>
  <si>
    <t>Hospitals</t>
  </si>
  <si>
    <t>Nursing and community care facilities</t>
  </si>
  <si>
    <t>Residential mental health, substance abuse, and other residential care facilities</t>
  </si>
  <si>
    <t>Individual and family services</t>
  </si>
  <si>
    <t>Child day care services</t>
  </si>
  <si>
    <t>Community food, housing, and other relief services, including rehabilitation services</t>
  </si>
  <si>
    <t>Performing arts companies</t>
  </si>
  <si>
    <t>Spectator sports</t>
  </si>
  <si>
    <t>Independent artists, writers, and performers</t>
  </si>
  <si>
    <t>Promoters of performing arts and sports and agents for public figures</t>
  </si>
  <si>
    <t>Museums, historical sites, zoos, and parks</t>
  </si>
  <si>
    <t>Amusement parks and arcades</t>
  </si>
  <si>
    <t>Gambling industries (except casino hotels)</t>
  </si>
  <si>
    <t>Other amusement and recreation industries</t>
  </si>
  <si>
    <t>Accommodation</t>
  </si>
  <si>
    <t>Full-service restaurants</t>
  </si>
  <si>
    <t>Limited-service restaurants</t>
  </si>
  <si>
    <t>All other food and drinking places</t>
  </si>
  <si>
    <t>Automotive repair and maintenance</t>
  </si>
  <si>
    <t>Electronic and precision equipment repair and maintenance</t>
  </si>
  <si>
    <t>Commercial and industrial machinery and equipment repair and maintenance</t>
  </si>
  <si>
    <t>Personal and household goods repair and maintenance</t>
  </si>
  <si>
    <t>Personal care services</t>
  </si>
  <si>
    <t>Death care services</t>
  </si>
  <si>
    <t>Dry-cleaning and laundry services</t>
  </si>
  <si>
    <t>Other personal services</t>
  </si>
  <si>
    <t>Religious organizations</t>
  </si>
  <si>
    <t>Grantmaking, giving, and social advocacy organizations</t>
  </si>
  <si>
    <t>Civic, social, professional, and similar organizations</t>
  </si>
  <si>
    <t>Private households</t>
  </si>
  <si>
    <t>Federal general government (defense)</t>
  </si>
  <si>
    <t>Federal general government (nondefense)</t>
  </si>
  <si>
    <t>Postal service</t>
  </si>
  <si>
    <t>Federal electric utilities</t>
  </si>
  <si>
    <t>Other federal government enterprises</t>
  </si>
  <si>
    <t>State and local government educational services</t>
  </si>
  <si>
    <t>State and local government hospitals and health services</t>
  </si>
  <si>
    <t>State and local government other services</t>
  </si>
  <si>
    <t>State and local government passenger transit</t>
  </si>
  <si>
    <t>State and local government electric utilities</t>
  </si>
  <si>
    <t>Other state and local government enterprises</t>
  </si>
  <si>
    <t>Total intermediate inputs</t>
  </si>
  <si>
    <t>Tabela 7.1. Ponderação (desagregação de vendas setoriais de derivados de petróleo, biodiesel e coquerias)</t>
  </si>
  <si>
    <t>[Esses são os pesos observados na versão já calibrada da matriz SxS (os valores monetários são distribuídos utilizando essa estrutura de ponderação)]</t>
  </si>
  <si>
    <t>Energia elétrica e gás natural</t>
  </si>
  <si>
    <t>Tabela 8.1. Ponderação (desagregação de vendas setoriais de geração elétrica, transmissão e gás natural)</t>
  </si>
  <si>
    <t xml:space="preserve">Tabela 9.1. Ponderação (desagregação de compras setoriais de derivados de petróleo, biodiesel e coquerias) </t>
  </si>
  <si>
    <t xml:space="preserve">Tabela 10.1. Ponderação (desagregação de compras setoriais de geração elétrica, transmissão e gás natural) </t>
  </si>
  <si>
    <t>CÓDIGO</t>
  </si>
  <si>
    <t xml:space="preserve">DESCRIÇÃO        </t>
  </si>
  <si>
    <t>ATIVIDADE</t>
  </si>
  <si>
    <t>01911</t>
  </si>
  <si>
    <t>01912</t>
  </si>
  <si>
    <t>01913</t>
  </si>
  <si>
    <t>01914</t>
  </si>
  <si>
    <t>01915</t>
  </si>
  <si>
    <t>01916</t>
  </si>
  <si>
    <t>01917</t>
  </si>
  <si>
    <t>01918</t>
  </si>
  <si>
    <t>01919</t>
  </si>
  <si>
    <t>01921</t>
  </si>
  <si>
    <t>01922</t>
  </si>
  <si>
    <t>01923</t>
  </si>
  <si>
    <t>01924</t>
  </si>
  <si>
    <t>02801</t>
  </si>
  <si>
    <t>02802</t>
  </si>
  <si>
    <t>05801</t>
  </si>
  <si>
    <t>05802</t>
  </si>
  <si>
    <t>06801</t>
  </si>
  <si>
    <t>07911</t>
  </si>
  <si>
    <t>07921</t>
  </si>
  <si>
    <t>10911</t>
  </si>
  <si>
    <t>10912</t>
  </si>
  <si>
    <t>10913</t>
  </si>
  <si>
    <t>10914</t>
  </si>
  <si>
    <t>10915</t>
  </si>
  <si>
    <t>10916</t>
  </si>
  <si>
    <t>10921</t>
  </si>
  <si>
    <t>10931</t>
  </si>
  <si>
    <t>10932</t>
  </si>
  <si>
    <t>10933</t>
  </si>
  <si>
    <t>10934</t>
  </si>
  <si>
    <t>10935</t>
  </si>
  <si>
    <t>10936</t>
  </si>
  <si>
    <t>10937</t>
  </si>
  <si>
    <t>11001</t>
  </si>
  <si>
    <t>12001</t>
  </si>
  <si>
    <t>13001</t>
  </si>
  <si>
    <t>13002</t>
  </si>
  <si>
    <t>13003</t>
  </si>
  <si>
    <t>14001</t>
  </si>
  <si>
    <t>15001</t>
  </si>
  <si>
    <t>16001</t>
  </si>
  <si>
    <t>17001</t>
  </si>
  <si>
    <t>17002</t>
  </si>
  <si>
    <t>18001</t>
  </si>
  <si>
    <t>19911</t>
  </si>
  <si>
    <t>19912</t>
  </si>
  <si>
    <t>19913</t>
  </si>
  <si>
    <t>19914</t>
  </si>
  <si>
    <t>19921</t>
  </si>
  <si>
    <t>20911</t>
  </si>
  <si>
    <t>20912</t>
  </si>
  <si>
    <t>20913</t>
  </si>
  <si>
    <t>20914</t>
  </si>
  <si>
    <t>20921</t>
  </si>
  <si>
    <t>20922</t>
  </si>
  <si>
    <t>20923</t>
  </si>
  <si>
    <t>20931</t>
  </si>
  <si>
    <t>21001</t>
  </si>
  <si>
    <t>22001</t>
  </si>
  <si>
    <t>22002</t>
  </si>
  <si>
    <t>23001</t>
  </si>
  <si>
    <t>23002</t>
  </si>
  <si>
    <t>23003</t>
  </si>
  <si>
    <t>24911</t>
  </si>
  <si>
    <t>24912</t>
  </si>
  <si>
    <t>24921</t>
  </si>
  <si>
    <t>24922</t>
  </si>
  <si>
    <t>25001</t>
  </si>
  <si>
    <t>26001</t>
  </si>
  <si>
    <t>26002</t>
  </si>
  <si>
    <t>26003</t>
  </si>
  <si>
    <t>26004</t>
  </si>
  <si>
    <t>27001</t>
  </si>
  <si>
    <t>27002</t>
  </si>
  <si>
    <t>28001</t>
  </si>
  <si>
    <t>28002</t>
  </si>
  <si>
    <t>28003</t>
  </si>
  <si>
    <t>29911</t>
  </si>
  <si>
    <t>29912</t>
  </si>
  <si>
    <t>29921</t>
  </si>
  <si>
    <t>30001</t>
  </si>
  <si>
    <t>31801</t>
  </si>
  <si>
    <t>31802</t>
  </si>
  <si>
    <t>33001</t>
  </si>
  <si>
    <t>36801</t>
  </si>
  <si>
    <t>41801</t>
  </si>
  <si>
    <t>41802</t>
  </si>
  <si>
    <t>41803</t>
  </si>
  <si>
    <t>45001</t>
  </si>
  <si>
    <t>46801</t>
  </si>
  <si>
    <t>49002</t>
  </si>
  <si>
    <t>50001</t>
  </si>
  <si>
    <t>51001</t>
  </si>
  <si>
    <t>52801</t>
  </si>
  <si>
    <t>52802</t>
  </si>
  <si>
    <t>55001</t>
  </si>
  <si>
    <t>56001</t>
  </si>
  <si>
    <t>58001</t>
  </si>
  <si>
    <t>59801</t>
  </si>
  <si>
    <t>61001</t>
  </si>
  <si>
    <t>62801</t>
  </si>
  <si>
    <t>64801</t>
  </si>
  <si>
    <t>68001</t>
  </si>
  <si>
    <t>68002</t>
  </si>
  <si>
    <t>69801</t>
  </si>
  <si>
    <t>71801</t>
  </si>
  <si>
    <t>71802</t>
  </si>
  <si>
    <t>73801</t>
  </si>
  <si>
    <t>77001</t>
  </si>
  <si>
    <t>78801</t>
  </si>
  <si>
    <t>78802</t>
  </si>
  <si>
    <t>80001</t>
  </si>
  <si>
    <t>84001</t>
  </si>
  <si>
    <t>84002</t>
  </si>
  <si>
    <t>85911</t>
  </si>
  <si>
    <t>85921</t>
  </si>
  <si>
    <t>86911</t>
  </si>
  <si>
    <t>86921</t>
  </si>
  <si>
    <t>90801</t>
  </si>
  <si>
    <t>94801</t>
  </si>
  <si>
    <t>94802</t>
  </si>
  <si>
    <t>94803</t>
  </si>
  <si>
    <t>97001</t>
  </si>
  <si>
    <t>Valores correntes em  1 000 000 R$</t>
  </si>
  <si>
    <t>TOTAL</t>
  </si>
  <si>
    <t>Conferência</t>
  </si>
  <si>
    <t>0191</t>
  </si>
  <si>
    <t>0192</t>
  </si>
  <si>
    <t>0280</t>
  </si>
  <si>
    <t>0580</t>
  </si>
  <si>
    <t>0680</t>
  </si>
  <si>
    <t>0791</t>
  </si>
  <si>
    <t>0792</t>
  </si>
  <si>
    <t>1091</t>
  </si>
  <si>
    <t>1092</t>
  </si>
  <si>
    <t>1093</t>
  </si>
  <si>
    <t>1100</t>
  </si>
  <si>
    <t>1200</t>
  </si>
  <si>
    <t>1300</t>
  </si>
  <si>
    <t>1400</t>
  </si>
  <si>
    <t>1500</t>
  </si>
  <si>
    <t>1600</t>
  </si>
  <si>
    <t>1700</t>
  </si>
  <si>
    <t>1800</t>
  </si>
  <si>
    <t>1992</t>
  </si>
  <si>
    <t>2091</t>
  </si>
  <si>
    <t>2092</t>
  </si>
  <si>
    <t>2093</t>
  </si>
  <si>
    <t>2100</t>
  </si>
  <si>
    <t>2200</t>
  </si>
  <si>
    <t>2300</t>
  </si>
  <si>
    <t>2491</t>
  </si>
  <si>
    <t>2492</t>
  </si>
  <si>
    <t>2500</t>
  </si>
  <si>
    <t>2600</t>
  </si>
  <si>
    <t>2700</t>
  </si>
  <si>
    <t>2800</t>
  </si>
  <si>
    <t>2991</t>
  </si>
  <si>
    <t>2992</t>
  </si>
  <si>
    <t>3000</t>
  </si>
  <si>
    <t>3180</t>
  </si>
  <si>
    <t>3300</t>
  </si>
  <si>
    <t>3680</t>
  </si>
  <si>
    <t>4180</t>
  </si>
  <si>
    <t>4500</t>
  </si>
  <si>
    <t>4680</t>
  </si>
  <si>
    <t>4900</t>
  </si>
  <si>
    <t>5000</t>
  </si>
  <si>
    <t>5100</t>
  </si>
  <si>
    <t>5280</t>
  </si>
  <si>
    <t>5500</t>
  </si>
  <si>
    <t>5600</t>
  </si>
  <si>
    <t>5800</t>
  </si>
  <si>
    <t>5980</t>
  </si>
  <si>
    <t>6100</t>
  </si>
  <si>
    <t>6280</t>
  </si>
  <si>
    <t>6480</t>
  </si>
  <si>
    <t>6800</t>
  </si>
  <si>
    <t>6980</t>
  </si>
  <si>
    <t>7180</t>
  </si>
  <si>
    <t>7380</t>
  </si>
  <si>
    <t>7700</t>
  </si>
  <si>
    <t>7880</t>
  </si>
  <si>
    <t>8000</t>
  </si>
  <si>
    <t>8400</t>
  </si>
  <si>
    <t>8591</t>
  </si>
  <si>
    <t>8592</t>
  </si>
  <si>
    <t>8691</t>
  </si>
  <si>
    <t>8692</t>
  </si>
  <si>
    <t>9080</t>
  </si>
  <si>
    <t>9480</t>
  </si>
  <si>
    <t>Total
do produto</t>
  </si>
  <si>
    <t>Tabela 1.1. Valores em tep x 1000 (Balanço Energético Nacional, 2018)</t>
  </si>
  <si>
    <t>Tabela 1.2. Valores em tep x 1000 (Balanço Energético Nacional, 2018)</t>
  </si>
  <si>
    <t>Tabela 1.3. Ponderação</t>
  </si>
  <si>
    <t>Tabela 1.4. Ponderação (baseada em similaridade setorial)</t>
  </si>
  <si>
    <t xml:space="preserve">Tabela 1.5. Valor monetário de venda (R$ Milhões), Linha transposta </t>
  </si>
  <si>
    <t>Tabela 1.6. Valor monetário de venda (R$ Milhões)</t>
  </si>
  <si>
    <t>Setor</t>
  </si>
  <si>
    <t>ID</t>
  </si>
  <si>
    <t>Diesel + Biodiesel</t>
  </si>
  <si>
    <t>Transportes - total</t>
  </si>
  <si>
    <t>Industrial - total</t>
  </si>
  <si>
    <t xml:space="preserve">Público </t>
  </si>
  <si>
    <t>Outros</t>
  </si>
  <si>
    <t>A matriz Insumo-Produto apresenta valor monetário. Contudo, a informação contida no BEN indica valor nulo. Assume-se que a totalidade seja Diesel.</t>
  </si>
  <si>
    <t>7 e 8</t>
  </si>
  <si>
    <t>9 e 10</t>
  </si>
  <si>
    <t>Transmissão de energia elétrica</t>
  </si>
  <si>
    <t>Gás natural</t>
  </si>
  <si>
    <t>1 a 19</t>
  </si>
  <si>
    <t>Tabela 2.1. Valores em tep x 1000 (Balanço Energético Nacional, 2018)</t>
  </si>
  <si>
    <t>Tabela 2.2. Valores em tep x 1000 (Balanço Energético Nacional, 2018)</t>
  </si>
  <si>
    <t>Tabela 2.3. Ponderação</t>
  </si>
  <si>
    <t>Tabela 2.4. Ponderação (baseada em similaridade setorial)</t>
  </si>
  <si>
    <t xml:space="preserve">Tabela 2.5. Valor monetário de venda (R$ Milhões), Linha transposta </t>
  </si>
  <si>
    <t>Tabela 2.6. Valor monetário de venda (R$ Milhões)</t>
  </si>
  <si>
    <t xml:space="preserve"> BIODIESEL </t>
  </si>
  <si>
    <t xml:space="preserve"> ÓLEO DIESEL </t>
  </si>
  <si>
    <t xml:space="preserve"> ÓLEO COMBUSTÍVEL </t>
  </si>
  <si>
    <t xml:space="preserve"> GASOLINA </t>
  </si>
  <si>
    <t xml:space="preserve"> GLP </t>
  </si>
  <si>
    <t xml:space="preserve"> NAFTA </t>
  </si>
  <si>
    <t xml:space="preserve"> QUEROSENE </t>
  </si>
  <si>
    <t xml:space="preserve"> GÁS DE CIDADE E DE COQUERIA </t>
  </si>
  <si>
    <t xml:space="preserve"> COQUE DE CARVÃO MINERAL </t>
  </si>
  <si>
    <t xml:space="preserve"> URÂNIO CONTIDO NO UO2</t>
  </si>
  <si>
    <t xml:space="preserve"> ELETRICIDADE</t>
  </si>
  <si>
    <t xml:space="preserve"> CARVÃO VEGETAL </t>
  </si>
  <si>
    <t xml:space="preserve"> ÁLCOOL ETÍLICO ANIDRO E HIDRATADO </t>
  </si>
  <si>
    <t xml:space="preserve"> OUTRAS SECUNDÁRIAS DE PETRÓLEO </t>
  </si>
  <si>
    <t xml:space="preserve"> PRODUTOS NÃO ENERGÉTICOS DE PETRÓLEO </t>
  </si>
  <si>
    <t xml:space="preserve"> ALCATRÃO </t>
  </si>
  <si>
    <t>Outros produtos do refino do petróleo (GLP, outras secundárias de petróleo, produtos não enegéticos de petróleo)</t>
  </si>
  <si>
    <t>Total - Derivados de Petróleo</t>
  </si>
  <si>
    <t>Dummie</t>
  </si>
  <si>
    <t>Peso</t>
  </si>
  <si>
    <t>Outros produtos do refino do petróleo</t>
  </si>
  <si>
    <t xml:space="preserve">    SETOR ENERGÉTICO  </t>
  </si>
  <si>
    <t xml:space="preserve">    RESIDENCIAL  </t>
  </si>
  <si>
    <t xml:space="preserve">    COMERCIAL  </t>
  </si>
  <si>
    <t xml:space="preserve">    PÚBLICO</t>
  </si>
  <si>
    <t xml:space="preserve">    AGROPECUÁRIO  </t>
  </si>
  <si>
    <t xml:space="preserve">    TRANSPORTES - TOTAL  </t>
  </si>
  <si>
    <t xml:space="preserve">      RODOVIÁRIO  </t>
  </si>
  <si>
    <t xml:space="preserve">      FERROVIÁRIO  </t>
  </si>
  <si>
    <t xml:space="preserve">      AÉREO </t>
  </si>
  <si>
    <t xml:space="preserve">      HIDROVIÁRIO  </t>
  </si>
  <si>
    <t xml:space="preserve">   INDUSTRIAL - TOTAL  </t>
  </si>
  <si>
    <t xml:space="preserve">      CIMENTO  </t>
  </si>
  <si>
    <t xml:space="preserve">      FERRO-GUSA E AÇO  </t>
  </si>
  <si>
    <t xml:space="preserve">      FERRO-LIGAS  </t>
  </si>
  <si>
    <t xml:space="preserve">      MINERAÇÃO E PELOTIZAÇÃO</t>
  </si>
  <si>
    <t xml:space="preserve">      NÃO-FERROSOS E OUTROS DA METALURGIA</t>
  </si>
  <si>
    <t xml:space="preserve">      QUÍMICA  </t>
  </si>
  <si>
    <t xml:space="preserve">      ALIMENTOS E BEBIDAS  </t>
  </si>
  <si>
    <t xml:space="preserve">      TÊXTIL  </t>
  </si>
  <si>
    <t xml:space="preserve">      PAPEL E CELULOSE  </t>
  </si>
  <si>
    <t xml:space="preserve">      CERÂMICA </t>
  </si>
  <si>
    <t xml:space="preserve">      OUTROS  </t>
  </si>
  <si>
    <t>CNAE: fabricação de produtos do refino do petróleo: gás liqüefeito do petróleo (GLP) gasolina, nafta, gás de nafta craqueada, querosene de aviação, querosene comum, óleo diesel, óleo combustível, gasóleo, gases residuais, parafina, óleos lubrificantes básicos, asfalto (cimento asfáltico), coque de petróleo, alcatrão de petróleo, outros resíduos de petróleo, etc.</t>
  </si>
  <si>
    <t>Agrupamento de outros combustíveis derivados de petróleo, tais como: coque de petróleo, gás de refinaria e alcatrão.</t>
  </si>
  <si>
    <t>Consumo do governo</t>
  </si>
  <si>
    <t>Consumo das ISFLSF</t>
  </si>
  <si>
    <t>Demanda final</t>
  </si>
  <si>
    <t>Demanda total</t>
  </si>
  <si>
    <t>Tabela 3.1. Valores em tep x 1000 (Balanço Energético Nacional, 2018)</t>
  </si>
  <si>
    <t>Tabela 3.2. Valores em tep x 1000 (Balanço Energético Nacional, 2018)</t>
  </si>
  <si>
    <t>Tabela 3.3. Ponderação</t>
  </si>
  <si>
    <t>Tabela 3.4. Ponderação (baseada em similaridade setorial)</t>
  </si>
  <si>
    <t xml:space="preserve">Tabela 3.5. Valor monetário de venda (R$ Milhões), Linha transposta </t>
  </si>
  <si>
    <t>Tabela 3.6. Valor monetário de venda (R$ Milhões)</t>
  </si>
  <si>
    <t>Tabela 3.7. Valores em MW (Painel de Dados de Micro e Minigeração Distribuída - EPE, 2018)</t>
  </si>
  <si>
    <t>Tabela 3.8. Potência instalada (MW), 2018. Fonte: Aneel (2021), ABSOLAR (2021), IRENA (2020).</t>
  </si>
  <si>
    <t>Tabela 3.9. Ponderação entre Geração centralizada, Geração distribuída e Transmissão</t>
  </si>
  <si>
    <t>Tabela 3.10. Valor monetário de venda (R$ Milhões)</t>
  </si>
  <si>
    <t>Tabela 3.11. Valor monetário de venda (R$ Milhões) - Tabela geral</t>
  </si>
  <si>
    <t>MW</t>
  </si>
  <si>
    <t>A matriz Insumo-Produto apresenta valor monetário. Contudo, a informação contida no BEN indica valor nulo. Assume-se que a totalidade seja Eletricidade.</t>
  </si>
  <si>
    <t>Consumo das famílias</t>
  </si>
  <si>
    <t>Tabela 4.1. Ponderação (nessa desagregação indica o fluxo de transporte dutoviário para o setor de gás natural)</t>
  </si>
  <si>
    <t>Tabela 4.2. Valor monetário (R$ Milhões), Linha transposta</t>
  </si>
  <si>
    <t>Tabela 4.3. Valor monetário (R$ Milhões)</t>
  </si>
  <si>
    <t>Tabela 4.4. Valor monetário (R$ Milhões)</t>
  </si>
  <si>
    <t>Tabela 5.1. Valor monetário (R$ Milhões), Coluna</t>
  </si>
  <si>
    <t>Tabela 5.2. Ponderação (Fonte principal: PIA)</t>
  </si>
  <si>
    <t>Tabela 5.3. Valor monetário (R$ Milhões)- Estrutura de custos</t>
  </si>
  <si>
    <t>Transporte terrestre de carga</t>
  </si>
  <si>
    <t>Tabela 6.1. Valor monetário (R$ Milhões), Coluna</t>
  </si>
  <si>
    <t>Tabela 6.2. Dummie baseada na matriz Insumo-Produto EUA, 2012</t>
  </si>
  <si>
    <t>Tabela 6.3. Ponderação entre Energia elétrica e Gás Natural</t>
  </si>
  <si>
    <t>Tabela 6.4. Valor monetário (R$ Milhões)</t>
  </si>
  <si>
    <t>Tabela 6.5. Dummie para classificar entre geração (centralizada e distribuída) e transmissão</t>
  </si>
  <si>
    <t>Tabela 6.6. Valor monetário (R$ Milhões)</t>
  </si>
  <si>
    <t>Tabela 6.7. Valor monetário (R$ Milhões) - Tabela geral</t>
  </si>
  <si>
    <t>Energia e gás natural</t>
  </si>
  <si>
    <t>DESCRIÇÃO</t>
  </si>
  <si>
    <t>PRODUTO</t>
  </si>
  <si>
    <t>1991</t>
  </si>
  <si>
    <t>3500</t>
  </si>
  <si>
    <t>19915</t>
  </si>
  <si>
    <t>Diesel - biodiesel</t>
  </si>
  <si>
    <t>19916</t>
  </si>
  <si>
    <t>35001</t>
  </si>
  <si>
    <t>Eletricidade, gás e outras utilidades</t>
  </si>
  <si>
    <t>49001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</si>
</sst>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
    <numFmt numFmtId="167" formatCode="0.000"/>
    <numFmt numFmtId="168" formatCode="0.0000"/>
    <numFmt numFmtId="169" formatCode="0.00_);[Red]\(0.00\)"/>
    <numFmt numFmtId="170" formatCode="_(#\ ###\ ###\ ###;_(#\ ###\ ###\ ###;_(&quot;-&quot;;_(@_)"/>
  </numFmts>
  <fonts count="18">
    <font>
      <sz val="10"/>
      <name val="Arial"/>
    </font>
    <font>
      <sz val="10"/>
      <name val="Arial"/>
      <family val="2"/>
    </font>
    <font>
      <sz val="9"/>
      <name val="Arial"/>
      <family val="2"/>
    </font>
    <font>
      <sz val="10"/>
      <color theme="1"/>
      <name val="Arial"/>
      <family val="2"/>
    </font>
    <font>
      <sz val="10"/>
      <color rgb="FFFF0000"/>
      <name val="Arial"/>
      <family val="2"/>
    </font>
    <font>
      <sz val="10"/>
      <name val="Courier"/>
      <family val="3"/>
    </font>
    <font>
      <sz val="10"/>
      <name val="Courier"/>
    </font>
    <font>
      <sz val="10"/>
      <name val="Arial"/>
      <family val="2"/>
    </font>
    <font>
      <sz val="10"/>
      <color theme="3"/>
      <name val="Arial"/>
      <family val="2"/>
    </font>
    <font>
      <sz val="9"/>
      <color theme="3"/>
      <name val="Arial"/>
      <family val="2"/>
    </font>
    <font>
      <b/>
      <sz val="10"/>
      <name val="Arial"/>
      <family val="2"/>
    </font>
    <font>
      <b/>
      <sz val="10"/>
      <color theme="3"/>
      <name val="Arial"/>
      <family val="2"/>
    </font>
    <font>
      <b/>
      <sz val="8"/>
      <name val="Arial"/>
      <family val="2"/>
    </font>
    <font>
      <sz val="8"/>
      <name val="Arial"/>
      <family val="2"/>
    </font>
    <font>
      <sz val="10"/>
      <color indexed="12"/>
      <name val="Arial"/>
      <family val="2"/>
    </font>
    <font>
      <b/>
      <sz val="10"/>
      <color rgb="FFFF0000"/>
      <name val="Arial"/>
      <family val="2"/>
    </font>
    <font>
      <b/>
      <sz val="10"/>
      <color theme="1"/>
      <name val="Arial"/>
      <family val="2"/>
    </font>
    <font>
      <b/>
      <vertAlign val="superscript"/>
      <sz val="10"/>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A4C5EE"/>
        <bgColor indexed="64"/>
      </patternFill>
    </fill>
    <fill>
      <patternFill patternType="solid">
        <fgColor rgb="FFFFE4A9"/>
        <bgColor indexed="64"/>
      </patternFill>
    </fill>
  </fills>
  <borders count="6">
    <border>
      <left/>
      <right/>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5" fillId="0" borderId="0">
      <alignment vertical="center"/>
    </xf>
    <xf numFmtId="0" fontId="6" fillId="0" borderId="0">
      <alignment vertical="center"/>
    </xf>
    <xf numFmtId="0" fontId="5" fillId="0" borderId="0">
      <alignment vertical="center"/>
    </xf>
    <xf numFmtId="164" fontId="1" fillId="0" borderId="0" applyFont="0" applyFill="0" applyBorder="0" applyAlignment="0" applyProtection="0"/>
    <xf numFmtId="9" fontId="7" fillId="0" borderId="0" applyFont="0" applyFill="0" applyBorder="0" applyAlignment="0" applyProtection="0"/>
  </cellStyleXfs>
  <cellXfs count="175">
    <xf numFmtId="0" fontId="0" fillId="0" borderId="0" xfId="0"/>
    <xf numFmtId="0" fontId="0" fillId="2" borderId="0" xfId="0" applyFill="1"/>
    <xf numFmtId="0" fontId="1" fillId="0" borderId="0" xfId="0" applyFont="1"/>
    <xf numFmtId="0" fontId="0" fillId="0" borderId="0" xfId="0" applyAlignment="1">
      <alignment horizontal="center"/>
    </xf>
    <xf numFmtId="0" fontId="0" fillId="0" borderId="0" xfId="0" applyAlignment="1">
      <alignment horizontal="center" vertical="center"/>
    </xf>
    <xf numFmtId="0" fontId="0" fillId="2" borderId="0" xfId="0" applyFill="1" applyAlignment="1">
      <alignment horizontal="center" vertical="center"/>
    </xf>
    <xf numFmtId="0" fontId="4" fillId="0" borderId="0" xfId="0" applyFont="1"/>
    <xf numFmtId="0" fontId="3" fillId="0" borderId="0" xfId="0" applyFont="1"/>
    <xf numFmtId="1" fontId="0" fillId="0" borderId="0" xfId="0" applyNumberFormat="1"/>
    <xf numFmtId="2" fontId="0" fillId="0" borderId="0" xfId="0" applyNumberFormat="1"/>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center" wrapText="1"/>
    </xf>
    <xf numFmtId="2" fontId="0" fillId="2" borderId="0" xfId="0" applyNumberFormat="1" applyFill="1" applyAlignment="1">
      <alignment horizontal="center" vertical="center"/>
    </xf>
    <xf numFmtId="2" fontId="0" fillId="0" borderId="0" xfId="0" applyNumberFormat="1" applyAlignment="1">
      <alignment horizontal="right" vertical="center"/>
    </xf>
    <xf numFmtId="2" fontId="0" fillId="0" borderId="0" xfId="0" applyNumberFormat="1" applyAlignment="1">
      <alignment horizontal="right"/>
    </xf>
    <xf numFmtId="2" fontId="0" fillId="2" borderId="0" xfId="0" applyNumberFormat="1" applyFill="1" applyAlignment="1">
      <alignment horizontal="right" vertical="center"/>
    </xf>
    <xf numFmtId="2" fontId="0" fillId="2" borderId="0" xfId="0" applyNumberFormat="1" applyFill="1" applyAlignment="1">
      <alignment horizontal="right"/>
    </xf>
    <xf numFmtId="2" fontId="0" fillId="2" borderId="0" xfId="0" applyNumberFormat="1" applyFill="1"/>
    <xf numFmtId="38" fontId="0" fillId="0" borderId="0" xfId="0" applyNumberFormat="1"/>
    <xf numFmtId="0" fontId="8" fillId="0" borderId="0" xfId="0" applyFont="1"/>
    <xf numFmtId="38" fontId="8" fillId="0" borderId="0" xfId="0" applyNumberFormat="1" applyFont="1"/>
    <xf numFmtId="0" fontId="1" fillId="0" borderId="0" xfId="0" applyFont="1" applyAlignment="1">
      <alignment wrapText="1"/>
    </xf>
    <xf numFmtId="0" fontId="1" fillId="2" borderId="0" xfId="0" applyFont="1" applyFill="1"/>
    <xf numFmtId="0" fontId="9" fillId="0" borderId="0" xfId="0" applyFont="1" applyAlignment="1">
      <alignment horizontal="center" vertical="top" wrapText="1"/>
    </xf>
    <xf numFmtId="1" fontId="8" fillId="0" borderId="0" xfId="0" applyNumberFormat="1" applyFont="1"/>
    <xf numFmtId="0" fontId="1" fillId="0" borderId="0" xfId="0" applyFont="1" applyAlignment="1">
      <alignment horizontal="center" vertical="top" wrapText="1"/>
    </xf>
    <xf numFmtId="40" fontId="1" fillId="0" borderId="0" xfId="0" applyNumberFormat="1" applyFont="1"/>
    <xf numFmtId="9" fontId="0" fillId="0" borderId="0" xfId="6" applyFont="1"/>
    <xf numFmtId="9" fontId="0" fillId="0" borderId="0" xfId="6" applyFont="1" applyFill="1" applyBorder="1"/>
    <xf numFmtId="9" fontId="0" fillId="0" borderId="0" xfId="0" applyNumberFormat="1"/>
    <xf numFmtId="0" fontId="1" fillId="3" borderId="0" xfId="0" applyFont="1" applyFill="1"/>
    <xf numFmtId="0" fontId="0" fillId="2" borderId="0" xfId="0" applyFill="1" applyAlignment="1">
      <alignment horizontal="center"/>
    </xf>
    <xf numFmtId="0" fontId="0" fillId="0" borderId="0" xfId="0"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9" fontId="0" fillId="2" borderId="0" xfId="6" applyFont="1" applyFill="1"/>
    <xf numFmtId="1" fontId="0" fillId="2" borderId="0" xfId="0" applyNumberFormat="1" applyFill="1"/>
    <xf numFmtId="165" fontId="0" fillId="2" borderId="0" xfId="0" applyNumberFormat="1" applyFill="1"/>
    <xf numFmtId="40" fontId="1" fillId="0" borderId="0" xfId="0" applyNumberFormat="1" applyFont="1" applyAlignment="1">
      <alignment vertical="center"/>
    </xf>
    <xf numFmtId="0" fontId="1" fillId="0" borderId="0" xfId="0" applyFont="1" applyAlignment="1">
      <alignment horizontal="center" vertical="center"/>
    </xf>
    <xf numFmtId="0" fontId="10" fillId="3" borderId="0" xfId="0" applyFont="1" applyFill="1"/>
    <xf numFmtId="0" fontId="1" fillId="3" borderId="0" xfId="0" applyFont="1" applyFill="1" applyAlignment="1">
      <alignment wrapText="1"/>
    </xf>
    <xf numFmtId="1" fontId="2" fillId="0" borderId="0" xfId="0" applyNumberFormat="1" applyFont="1" applyAlignment="1">
      <alignment horizontal="center" vertical="top" wrapText="1"/>
    </xf>
    <xf numFmtId="1" fontId="0" fillId="0" borderId="0" xfId="0" applyNumberFormat="1" applyAlignment="1">
      <alignment horizontal="right"/>
    </xf>
    <xf numFmtId="0" fontId="0" fillId="4" borderId="0" xfId="0" applyFill="1"/>
    <xf numFmtId="0" fontId="0" fillId="5" borderId="0" xfId="0" applyFill="1"/>
    <xf numFmtId="0" fontId="0" fillId="6" borderId="0" xfId="0" applyFill="1"/>
    <xf numFmtId="0" fontId="0" fillId="0" borderId="0" xfId="0" applyAlignment="1">
      <alignment horizontal="left"/>
    </xf>
    <xf numFmtId="0" fontId="2" fillId="0" borderId="0" xfId="0" applyFont="1" applyAlignment="1">
      <alignment horizontal="left" vertical="top" wrapText="1"/>
    </xf>
    <xf numFmtId="0" fontId="12" fillId="0" borderId="0" xfId="0" applyFont="1" applyAlignment="1">
      <alignment horizontal="right"/>
    </xf>
    <xf numFmtId="0" fontId="12" fillId="0" borderId="0" xfId="0" applyFont="1" applyAlignment="1">
      <alignment horizontal="left"/>
    </xf>
    <xf numFmtId="0" fontId="12"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center" wrapText="1"/>
    </xf>
    <xf numFmtId="0" fontId="10" fillId="0" borderId="0" xfId="0" applyFont="1" applyAlignment="1">
      <alignment wrapText="1"/>
    </xf>
    <xf numFmtId="0" fontId="12" fillId="0" borderId="0" xfId="0" quotePrefix="1" applyFont="1" applyAlignment="1">
      <alignment horizontal="left"/>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13" fillId="0" borderId="0" xfId="0" applyFont="1" applyAlignment="1">
      <alignment horizontal="left"/>
    </xf>
    <xf numFmtId="0" fontId="13" fillId="0" borderId="0" xfId="0" quotePrefix="1" applyFont="1" applyAlignment="1">
      <alignment horizontal="left"/>
    </xf>
    <xf numFmtId="0" fontId="1" fillId="0" borderId="0" xfId="0" applyFont="1" applyAlignment="1">
      <alignment horizontal="left"/>
    </xf>
    <xf numFmtId="0" fontId="12" fillId="0" borderId="0" xfId="0" quotePrefix="1" applyFont="1" applyAlignment="1">
      <alignment horizontal="center"/>
    </xf>
    <xf numFmtId="1" fontId="1" fillId="0" borderId="0" xfId="0" applyNumberFormat="1" applyFont="1" applyAlignment="1">
      <alignment horizontal="left"/>
    </xf>
    <xf numFmtId="38" fontId="1" fillId="0" borderId="0" xfId="0" applyNumberFormat="1" applyFont="1"/>
    <xf numFmtId="167" fontId="0" fillId="0" borderId="0" xfId="0" applyNumberFormat="1"/>
    <xf numFmtId="0" fontId="14" fillId="0" borderId="0" xfId="0" applyFont="1" applyAlignment="1">
      <alignment horizontal="left"/>
    </xf>
    <xf numFmtId="1" fontId="1" fillId="0" borderId="0" xfId="0" applyNumberFormat="1" applyFont="1" applyAlignment="1">
      <alignment horizontal="right"/>
    </xf>
    <xf numFmtId="169" fontId="0" fillId="0" borderId="0" xfId="0" applyNumberFormat="1"/>
    <xf numFmtId="1" fontId="1" fillId="0" borderId="0" xfId="0" quotePrefix="1" applyNumberFormat="1" applyFont="1" applyAlignment="1">
      <alignment horizontal="right"/>
    </xf>
    <xf numFmtId="0" fontId="14" fillId="0" borderId="0" xfId="0" applyFont="1"/>
    <xf numFmtId="40" fontId="0" fillId="0" borderId="0" xfId="0" applyNumberFormat="1"/>
    <xf numFmtId="38" fontId="1" fillId="7" borderId="0" xfId="0" applyNumberFormat="1" applyFont="1" applyFill="1"/>
    <xf numFmtId="0" fontId="0" fillId="7" borderId="0" xfId="0" applyFill="1"/>
    <xf numFmtId="1" fontId="1" fillId="7" borderId="0" xfId="0" applyNumberFormat="1" applyFont="1" applyFill="1" applyAlignment="1">
      <alignment horizontal="right"/>
    </xf>
    <xf numFmtId="1" fontId="1" fillId="7" borderId="0" xfId="0" quotePrefix="1" applyNumberFormat="1" applyFont="1" applyFill="1" applyAlignment="1">
      <alignment horizontal="right"/>
    </xf>
    <xf numFmtId="38" fontId="0" fillId="7" borderId="0" xfId="0" applyNumberFormat="1" applyFill="1"/>
    <xf numFmtId="0" fontId="15" fillId="3" borderId="0" xfId="0" applyFont="1" applyFill="1"/>
    <xf numFmtId="0" fontId="16" fillId="3" borderId="0" xfId="0" applyFont="1" applyFill="1" applyAlignment="1">
      <alignment vertical="center"/>
    </xf>
    <xf numFmtId="0" fontId="11" fillId="3" borderId="0" xfId="0" applyFont="1" applyFill="1" applyAlignment="1">
      <alignment vertical="center" wrapText="1"/>
    </xf>
    <xf numFmtId="0" fontId="1" fillId="3" borderId="0" xfId="0" applyFont="1" applyFill="1" applyAlignment="1">
      <alignment vertical="center"/>
    </xf>
    <xf numFmtId="0" fontId="1" fillId="3" borderId="0" xfId="0" applyFont="1" applyFill="1" applyAlignment="1">
      <alignment horizontal="center"/>
    </xf>
    <xf numFmtId="1" fontId="1" fillId="3" borderId="0" xfId="0" applyNumberFormat="1" applyFont="1" applyFill="1"/>
    <xf numFmtId="0" fontId="11" fillId="3" borderId="0" xfId="0" applyFont="1" applyFill="1" applyAlignment="1">
      <alignment vertical="center"/>
    </xf>
    <xf numFmtId="2" fontId="1" fillId="3" borderId="0" xfId="0" applyNumberFormat="1" applyFont="1" applyFill="1"/>
    <xf numFmtId="0" fontId="1"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xf numFmtId="0" fontId="4" fillId="3" borderId="0" xfId="0" applyFont="1" applyFill="1"/>
    <xf numFmtId="0" fontId="1" fillId="3" borderId="3" xfId="0" applyFont="1" applyFill="1" applyBorder="1"/>
    <xf numFmtId="38" fontId="0" fillId="3" borderId="0" xfId="0" applyNumberFormat="1" applyFill="1"/>
    <xf numFmtId="2" fontId="0" fillId="3" borderId="0" xfId="0" applyNumberFormat="1" applyFill="1"/>
    <xf numFmtId="1" fontId="0" fillId="3" borderId="0" xfId="0" applyNumberFormat="1" applyFill="1"/>
    <xf numFmtId="167" fontId="0" fillId="3" borderId="0" xfId="0" applyNumberFormat="1" applyFill="1"/>
    <xf numFmtId="168" fontId="0" fillId="3" borderId="0" xfId="0" applyNumberFormat="1" applyFill="1"/>
    <xf numFmtId="168" fontId="1" fillId="3" borderId="0" xfId="0" applyNumberFormat="1" applyFont="1" applyFill="1"/>
    <xf numFmtId="0" fontId="3" fillId="3" borderId="0" xfId="0" applyFont="1" applyFill="1"/>
    <xf numFmtId="2" fontId="3" fillId="3" borderId="0" xfId="0" applyNumberFormat="1" applyFont="1" applyFill="1"/>
    <xf numFmtId="0" fontId="3" fillId="3" borderId="0" xfId="0" applyFont="1" applyFill="1" applyAlignment="1">
      <alignment horizontal="center" vertical="center"/>
    </xf>
    <xf numFmtId="167" fontId="1" fillId="3" borderId="0" xfId="0" applyNumberFormat="1" applyFont="1" applyFill="1"/>
    <xf numFmtId="0" fontId="4" fillId="3" borderId="0" xfId="0" applyFont="1" applyFill="1" applyAlignment="1">
      <alignment vertical="center"/>
    </xf>
    <xf numFmtId="0" fontId="4" fillId="3" borderId="0" xfId="0" applyFont="1" applyFill="1" applyAlignment="1">
      <alignment horizontal="center"/>
    </xf>
    <xf numFmtId="2" fontId="0" fillId="3" borderId="0" xfId="0" applyNumberFormat="1" applyFill="1" applyAlignment="1">
      <alignment horizontal="center"/>
    </xf>
    <xf numFmtId="2" fontId="3" fillId="3" borderId="0" xfId="0" applyNumberFormat="1" applyFont="1" applyFill="1" applyAlignment="1">
      <alignment horizontal="center"/>
    </xf>
    <xf numFmtId="0" fontId="4" fillId="3" borderId="4" xfId="0" applyFont="1" applyFill="1" applyBorder="1" applyAlignment="1">
      <alignment horizontal="center" vertical="center"/>
    </xf>
    <xf numFmtId="2" fontId="3" fillId="3" borderId="3" xfId="0" applyNumberFormat="1" applyFont="1" applyFill="1" applyBorder="1" applyAlignment="1">
      <alignment horizontal="center"/>
    </xf>
    <xf numFmtId="0" fontId="4" fillId="3" borderId="4" xfId="0" applyFont="1" applyFill="1" applyBorder="1" applyAlignment="1">
      <alignment horizontal="center"/>
    </xf>
    <xf numFmtId="2" fontId="0" fillId="3" borderId="3" xfId="0" applyNumberFormat="1" applyFill="1" applyBorder="1" applyAlignment="1">
      <alignment horizontal="center"/>
    </xf>
    <xf numFmtId="0" fontId="1" fillId="8" borderId="4" xfId="0" applyFont="1" applyFill="1" applyBorder="1"/>
    <xf numFmtId="0" fontId="1" fillId="8" borderId="4" xfId="0" applyFont="1" applyFill="1" applyBorder="1" applyAlignment="1">
      <alignment horizontal="center" vertical="center" wrapText="1"/>
    </xf>
    <xf numFmtId="0" fontId="1" fillId="8" borderId="0" xfId="0" applyFont="1" applyFill="1"/>
    <xf numFmtId="1" fontId="1" fillId="8" borderId="0" xfId="0" applyNumberFormat="1" applyFont="1" applyFill="1"/>
    <xf numFmtId="0" fontId="1" fillId="8" borderId="3" xfId="0" applyFont="1" applyFill="1" applyBorder="1"/>
    <xf numFmtId="1" fontId="1" fillId="8" borderId="3" xfId="0" applyNumberFormat="1" applyFont="1" applyFill="1" applyBorder="1"/>
    <xf numFmtId="2" fontId="1" fillId="8" borderId="0" xfId="0" applyNumberFormat="1" applyFont="1" applyFill="1"/>
    <xf numFmtId="2" fontId="1" fillId="8" borderId="3" xfId="0" applyNumberFormat="1" applyFont="1" applyFill="1" applyBorder="1"/>
    <xf numFmtId="0" fontId="1" fillId="9" borderId="4" xfId="0" applyFont="1" applyFill="1" applyBorder="1"/>
    <xf numFmtId="0" fontId="0" fillId="9" borderId="4" xfId="0" applyFill="1" applyBorder="1" applyAlignment="1">
      <alignment horizontal="center" vertical="center" wrapText="1"/>
    </xf>
    <xf numFmtId="0" fontId="1" fillId="9" borderId="0" xfId="0" applyFont="1" applyFill="1"/>
    <xf numFmtId="2" fontId="1" fillId="9" borderId="0" xfId="0" applyNumberFormat="1" applyFont="1" applyFill="1"/>
    <xf numFmtId="0" fontId="1" fillId="9" borderId="3" xfId="0" applyFont="1" applyFill="1" applyBorder="1"/>
    <xf numFmtId="2" fontId="1" fillId="9" borderId="3" xfId="0" applyNumberFormat="1" applyFont="1" applyFill="1" applyBorder="1"/>
    <xf numFmtId="0" fontId="0" fillId="8" borderId="0" xfId="0" applyFill="1"/>
    <xf numFmtId="1" fontId="0" fillId="8" borderId="0" xfId="0" applyNumberFormat="1" applyFill="1" applyAlignment="1">
      <alignment horizontal="right" vertical="center" wrapText="1"/>
    </xf>
    <xf numFmtId="1" fontId="0" fillId="8" borderId="0" xfId="0" applyNumberFormat="1" applyFill="1" applyAlignment="1">
      <alignment horizontal="right"/>
    </xf>
    <xf numFmtId="1" fontId="2" fillId="8" borderId="3" xfId="0" applyNumberFormat="1" applyFont="1" applyFill="1" applyBorder="1" applyAlignment="1">
      <alignment horizontal="right" vertical="top" wrapText="1"/>
    </xf>
    <xf numFmtId="1" fontId="0" fillId="8" borderId="3" xfId="0" applyNumberFormat="1" applyFill="1" applyBorder="1" applyAlignment="1">
      <alignment horizontal="right"/>
    </xf>
    <xf numFmtId="0" fontId="1" fillId="8" borderId="4" xfId="0" applyFont="1" applyFill="1" applyBorder="1" applyAlignment="1">
      <alignment horizontal="center"/>
    </xf>
    <xf numFmtId="9" fontId="1" fillId="8" borderId="0" xfId="6" applyFont="1" applyFill="1"/>
    <xf numFmtId="0" fontId="1" fillId="8" borderId="4" xfId="0" applyFont="1" applyFill="1" applyBorder="1" applyAlignment="1">
      <alignment horizontal="center" wrapText="1"/>
    </xf>
    <xf numFmtId="166" fontId="1" fillId="8" borderId="3" xfId="6" applyNumberFormat="1" applyFont="1" applyFill="1" applyBorder="1"/>
    <xf numFmtId="0" fontId="1" fillId="9" borderId="5" xfId="0" applyFont="1" applyFill="1" applyBorder="1"/>
    <xf numFmtId="2" fontId="1" fillId="9" borderId="5" xfId="0" applyNumberFormat="1" applyFont="1" applyFill="1" applyBorder="1"/>
    <xf numFmtId="40" fontId="1" fillId="9" borderId="5" xfId="0" applyNumberFormat="1" applyFont="1" applyFill="1" applyBorder="1"/>
    <xf numFmtId="0" fontId="0" fillId="8" borderId="4" xfId="0" applyFill="1" applyBorder="1" applyAlignment="1">
      <alignment horizontal="center" vertical="center" wrapText="1"/>
    </xf>
    <xf numFmtId="2" fontId="1" fillId="8" borderId="4" xfId="0" applyNumberFormat="1" applyFont="1" applyFill="1" applyBorder="1"/>
    <xf numFmtId="0" fontId="1" fillId="8" borderId="5" xfId="0" applyFont="1" applyFill="1" applyBorder="1" applyAlignment="1">
      <alignment horizontal="center" vertical="center"/>
    </xf>
    <xf numFmtId="0" fontId="1" fillId="8" borderId="0" xfId="0" applyFont="1" applyFill="1" applyAlignment="1">
      <alignment horizontal="center" vertical="center"/>
    </xf>
    <xf numFmtId="0" fontId="1" fillId="8" borderId="0" xfId="0" applyFont="1" applyFill="1" applyAlignment="1">
      <alignment horizontal="center" vertical="center" wrapText="1"/>
    </xf>
    <xf numFmtId="0" fontId="3" fillId="8" borderId="3" xfId="0" applyFont="1" applyFill="1" applyBorder="1" applyAlignment="1">
      <alignment horizontal="center" vertical="center" wrapText="1"/>
    </xf>
    <xf numFmtId="49" fontId="1" fillId="8" borderId="0" xfId="0" applyNumberFormat="1" applyFont="1" applyFill="1" applyAlignment="1">
      <alignment horizontal="left"/>
    </xf>
    <xf numFmtId="170" fontId="1" fillId="8" borderId="0" xfId="5" applyNumberFormat="1" applyFont="1" applyFill="1" applyBorder="1" applyAlignment="1">
      <alignment horizontal="right"/>
    </xf>
    <xf numFmtId="49" fontId="1" fillId="8" borderId="0" xfId="0" applyNumberFormat="1" applyFont="1" applyFill="1" applyAlignment="1">
      <alignment horizontal="right"/>
    </xf>
    <xf numFmtId="49" fontId="1" fillId="8" borderId="3" xfId="0" applyNumberFormat="1" applyFont="1" applyFill="1" applyBorder="1" applyAlignment="1">
      <alignment horizontal="left"/>
    </xf>
    <xf numFmtId="170" fontId="1" fillId="8" borderId="3" xfId="5" applyNumberFormat="1" applyFont="1" applyFill="1" applyBorder="1" applyAlignment="1">
      <alignment horizontal="right"/>
    </xf>
    <xf numFmtId="49" fontId="1" fillId="8" borderId="3" xfId="0" applyNumberFormat="1" applyFont="1" applyFill="1" applyBorder="1" applyAlignment="1">
      <alignment horizontal="right"/>
    </xf>
    <xf numFmtId="167" fontId="1" fillId="8" borderId="0" xfId="0" applyNumberFormat="1" applyFont="1" applyFill="1"/>
    <xf numFmtId="0" fontId="0" fillId="8" borderId="4" xfId="0" applyFill="1" applyBorder="1"/>
    <xf numFmtId="2" fontId="0" fillId="8" borderId="0" xfId="0" applyNumberFormat="1" applyFill="1"/>
    <xf numFmtId="0" fontId="0" fillId="8" borderId="3" xfId="0" applyFill="1" applyBorder="1"/>
    <xf numFmtId="2" fontId="0" fillId="8" borderId="3" xfId="0" applyNumberFormat="1" applyFill="1" applyBorder="1"/>
    <xf numFmtId="0" fontId="0" fillId="9" borderId="4" xfId="0" applyFill="1" applyBorder="1"/>
    <xf numFmtId="0" fontId="0" fillId="9" borderId="0" xfId="0" applyFill="1"/>
    <xf numFmtId="2" fontId="0" fillId="9" borderId="0" xfId="0" applyNumberFormat="1" applyFill="1"/>
    <xf numFmtId="0" fontId="0" fillId="9" borderId="3" xfId="0" applyFill="1" applyBorder="1"/>
    <xf numFmtId="2" fontId="0" fillId="9" borderId="3" xfId="0" applyNumberFormat="1" applyFill="1" applyBorder="1"/>
    <xf numFmtId="0" fontId="3" fillId="9" borderId="4" xfId="0" applyFont="1" applyFill="1" applyBorder="1"/>
    <xf numFmtId="0" fontId="3" fillId="9" borderId="4" xfId="0" applyFont="1" applyFill="1" applyBorder="1" applyAlignment="1">
      <alignment horizontal="center" vertical="center" wrapText="1"/>
    </xf>
    <xf numFmtId="0" fontId="3" fillId="9" borderId="0" xfId="0" applyFont="1" applyFill="1" applyAlignment="1">
      <alignment vertical="center" wrapText="1"/>
    </xf>
    <xf numFmtId="2" fontId="3" fillId="9" borderId="0" xfId="0" applyNumberFormat="1" applyFont="1" applyFill="1" applyAlignment="1">
      <alignment horizontal="center" vertical="center"/>
    </xf>
    <xf numFmtId="0" fontId="3" fillId="9" borderId="3" xfId="0" applyFont="1" applyFill="1" applyBorder="1" applyAlignment="1">
      <alignment vertical="center"/>
    </xf>
    <xf numFmtId="2" fontId="3" fillId="9" borderId="3" xfId="0" applyNumberFormat="1" applyFont="1" applyFill="1" applyBorder="1" applyAlignment="1">
      <alignment horizontal="center" vertical="center"/>
    </xf>
    <xf numFmtId="0" fontId="3" fillId="9" borderId="0" xfId="0" applyFont="1" applyFill="1" applyAlignment="1">
      <alignment vertical="center"/>
    </xf>
    <xf numFmtId="0" fontId="3" fillId="9" borderId="4" xfId="0" applyFont="1" applyFill="1" applyBorder="1" applyAlignment="1">
      <alignment vertical="center" wrapText="1"/>
    </xf>
    <xf numFmtId="0" fontId="3" fillId="9" borderId="4" xfId="0" applyFont="1" applyFill="1" applyBorder="1" applyAlignment="1">
      <alignment vertical="center"/>
    </xf>
    <xf numFmtId="0" fontId="3" fillId="9" borderId="0" xfId="0" applyFont="1" applyFill="1"/>
    <xf numFmtId="0" fontId="3" fillId="9" borderId="3" xfId="0" applyFont="1" applyFill="1" applyBorder="1"/>
    <xf numFmtId="2" fontId="3" fillId="9" borderId="0" xfId="0" applyNumberFormat="1" applyFont="1" applyFill="1" applyAlignment="1">
      <alignment horizontal="center"/>
    </xf>
    <xf numFmtId="2" fontId="3" fillId="9" borderId="3" xfId="0" applyNumberFormat="1" applyFont="1" applyFill="1" applyBorder="1" applyAlignment="1">
      <alignment horizontal="center"/>
    </xf>
    <xf numFmtId="0" fontId="1" fillId="8" borderId="5" xfId="0" applyFont="1" applyFill="1" applyBorder="1" applyAlignment="1">
      <alignment horizontal="center" vertical="center" wrapText="1"/>
    </xf>
    <xf numFmtId="0" fontId="1" fillId="8" borderId="0" xfId="0" applyFont="1" applyFill="1" applyAlignment="1">
      <alignment horizontal="center" vertical="center" wrapText="1"/>
    </xf>
    <xf numFmtId="0" fontId="1" fillId="8" borderId="3" xfId="0" applyFont="1" applyFill="1" applyBorder="1" applyAlignment="1">
      <alignment horizontal="center" vertical="center" wrapText="1"/>
    </xf>
    <xf numFmtId="0" fontId="4" fillId="0" borderId="0" xfId="0" applyFont="1" applyAlignment="1">
      <alignment horizontal="center" vertical="center" wrapText="1"/>
    </xf>
    <xf numFmtId="0" fontId="1" fillId="2" borderId="0" xfId="0" applyFont="1" applyFill="1" applyAlignment="1">
      <alignment horizontal="center" vertical="center" wrapText="1"/>
    </xf>
    <xf numFmtId="0" fontId="4" fillId="0" borderId="0" xfId="0" applyFont="1" applyAlignment="1">
      <alignment horizontal="center" vertical="center"/>
    </xf>
  </cellXfs>
  <cellStyles count="7">
    <cellStyle name="Estilo 1" xfId="2" xr:uid="{AD04E1E3-2A49-44D8-9E04-6A94B04BD06E}"/>
    <cellStyle name="Normal" xfId="0" builtinId="0"/>
    <cellStyle name="Normal 2" xfId="3" xr:uid="{246DBE37-267B-42AD-A032-F1C62ED2FAF6}"/>
    <cellStyle name="Normal 3" xfId="1" xr:uid="{0B8A4D5C-A9AA-4B54-A7E9-E76D52D83774}"/>
    <cellStyle name="Normal 50" xfId="4" xr:uid="{0C344C89-EC6C-42F6-BCA5-34775817D7CC}"/>
    <cellStyle name="Porcentagem" xfId="6" builtinId="5"/>
    <cellStyle name="Vírgula 2" xfId="5" xr:uid="{6AF2AF00-257B-41D5-91F4-27EA893F24BB}"/>
  </cellStyles>
  <dxfs count="0"/>
  <tableStyles count="0" defaultTableStyle="TableStyleMedium9" defaultPivotStyle="PivotStyleLight16"/>
  <colors>
    <mruColors>
      <color rgb="FFFFE4A9"/>
      <color rgb="FFFFB81C"/>
      <color rgb="FFA4C5EE"/>
      <color rgb="FF266FC9"/>
      <color rgb="FFFFD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257176</xdr:colOff>
      <xdr:row>0</xdr:row>
      <xdr:rowOff>142876</xdr:rowOff>
    </xdr:from>
    <xdr:to>
      <xdr:col>0</xdr:col>
      <xdr:colOff>1182464</xdr:colOff>
      <xdr:row>5</xdr:row>
      <xdr:rowOff>133351</xdr:rowOff>
    </xdr:to>
    <xdr:pic>
      <xdr:nvPicPr>
        <xdr:cNvPr id="2" name="Imagem 1">
          <a:extLst>
            <a:ext uri="{FF2B5EF4-FFF2-40B4-BE49-F238E27FC236}">
              <a16:creationId xmlns:a16="http://schemas.microsoft.com/office/drawing/2014/main" id="{CBDC1804-3DE2-4611-87BD-BF2A2432F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57176" y="142876"/>
          <a:ext cx="925848" cy="800100"/>
        </a:xfrm>
        <a:prstGeom prst="rect">
          <a:avLst/>
        </a:prstGeom>
      </xdr:spPr>
    </xdr:pic>
    <xdr:clientData/>
  </xdr:twoCellAnchor>
  <xdr:twoCellAnchor editAs="oneCell">
    <xdr:from>
      <xdr:col>1</xdr:col>
      <xdr:colOff>2498</xdr:colOff>
      <xdr:row>0</xdr:row>
      <xdr:rowOff>156883</xdr:rowOff>
    </xdr:from>
    <xdr:to>
      <xdr:col>1</xdr:col>
      <xdr:colOff>4048510</xdr:colOff>
      <xdr:row>5</xdr:row>
      <xdr:rowOff>130176</xdr:rowOff>
    </xdr:to>
    <xdr:pic>
      <xdr:nvPicPr>
        <xdr:cNvPr id="3" name="Imagem 2">
          <a:extLst>
            <a:ext uri="{FF2B5EF4-FFF2-40B4-BE49-F238E27FC236}">
              <a16:creationId xmlns:a16="http://schemas.microsoft.com/office/drawing/2014/main" id="{2A376914-A706-4DF6-9A66-F99E7DC7153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rcRect/>
        <a:stretch/>
      </xdr:blipFill>
      <xdr:spPr>
        <a:xfrm>
          <a:off x="1392027" y="156883"/>
          <a:ext cx="4046012" cy="7950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13606</xdr:colOff>
      <xdr:row>1</xdr:row>
      <xdr:rowOff>13607</xdr:rowOff>
    </xdr:from>
    <xdr:to>
      <xdr:col>6</xdr:col>
      <xdr:colOff>649139</xdr:colOff>
      <xdr:row>5</xdr:row>
      <xdr:rowOff>24813</xdr:rowOff>
    </xdr:to>
    <xdr:sp macro="" textlink="">
      <xdr:nvSpPr>
        <xdr:cNvPr id="2" name="Retângulo 1">
          <a:extLst>
            <a:ext uri="{FF2B5EF4-FFF2-40B4-BE49-F238E27FC236}">
              <a16:creationId xmlns:a16="http://schemas.microsoft.com/office/drawing/2014/main" id="{0EBA7B23-19DD-4189-A1BA-1ADF3F004C51}"/>
            </a:ext>
          </a:extLst>
        </xdr:cNvPr>
        <xdr:cNvSpPr/>
      </xdr:nvSpPr>
      <xdr:spPr>
        <a:xfrm>
          <a:off x="1877785" y="176893"/>
          <a:ext cx="2676604" cy="664349"/>
        </a:xfrm>
        <a:prstGeom prst="rect">
          <a:avLst/>
        </a:prstGeom>
        <a:solidFill>
          <a:srgbClr val="266FC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chemeClr val="bg1"/>
              </a:solidFill>
              <a:latin typeface="Arial" panose="020B0604020202020204" pitchFamily="34" charset="0"/>
              <a:cs typeface="Arial" panose="020B0604020202020204" pitchFamily="34" charset="0"/>
            </a:rPr>
            <a:t>Dados iniciais</a:t>
          </a:r>
        </a:p>
      </xdr:txBody>
    </xdr:sp>
    <xdr:clientData/>
  </xdr:twoCellAnchor>
  <xdr:twoCellAnchor>
    <xdr:from>
      <xdr:col>3</xdr:col>
      <xdr:colOff>13606</xdr:colOff>
      <xdr:row>23</xdr:row>
      <xdr:rowOff>122454</xdr:rowOff>
    </xdr:from>
    <xdr:to>
      <xdr:col>6</xdr:col>
      <xdr:colOff>649139</xdr:colOff>
      <xdr:row>27</xdr:row>
      <xdr:rowOff>125511</xdr:rowOff>
    </xdr:to>
    <xdr:sp macro="" textlink="">
      <xdr:nvSpPr>
        <xdr:cNvPr id="3" name="Retângulo 2">
          <a:extLst>
            <a:ext uri="{FF2B5EF4-FFF2-40B4-BE49-F238E27FC236}">
              <a16:creationId xmlns:a16="http://schemas.microsoft.com/office/drawing/2014/main" id="{3A516988-3774-4869-A77D-744A28D009F8}"/>
            </a:ext>
          </a:extLst>
        </xdr:cNvPr>
        <xdr:cNvSpPr/>
      </xdr:nvSpPr>
      <xdr:spPr>
        <a:xfrm>
          <a:off x="1877785" y="4857740"/>
          <a:ext cx="2676604" cy="656200"/>
        </a:xfrm>
        <a:prstGeom prst="rect">
          <a:avLst/>
        </a:prstGeom>
        <a:solidFill>
          <a:srgbClr val="FFD27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ysClr val="windowText" lastClr="000000"/>
              </a:solidFill>
              <a:latin typeface="Arial" panose="020B0604020202020204" pitchFamily="34" charset="0"/>
              <a:cs typeface="Arial" panose="020B0604020202020204" pitchFamily="34" charset="0"/>
            </a:rPr>
            <a:t>Conjunto de pesos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32818</xdr:colOff>
      <xdr:row>0</xdr:row>
      <xdr:rowOff>160884</xdr:rowOff>
    </xdr:from>
    <xdr:to>
      <xdr:col>6</xdr:col>
      <xdr:colOff>668350</xdr:colOff>
      <xdr:row>5</xdr:row>
      <xdr:rowOff>8804</xdr:rowOff>
    </xdr:to>
    <xdr:sp macro="" textlink="">
      <xdr:nvSpPr>
        <xdr:cNvPr id="2" name="Retângulo 1">
          <a:extLst>
            <a:ext uri="{FF2B5EF4-FFF2-40B4-BE49-F238E27FC236}">
              <a16:creationId xmlns:a16="http://schemas.microsoft.com/office/drawing/2014/main" id="{6C402286-DD52-44C5-8376-1515B54918EF}"/>
            </a:ext>
          </a:extLst>
        </xdr:cNvPr>
        <xdr:cNvSpPr/>
      </xdr:nvSpPr>
      <xdr:spPr>
        <a:xfrm>
          <a:off x="2046675" y="160884"/>
          <a:ext cx="2676604" cy="664349"/>
        </a:xfrm>
        <a:prstGeom prst="rect">
          <a:avLst/>
        </a:prstGeom>
        <a:solidFill>
          <a:srgbClr val="266FC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chemeClr val="bg1"/>
              </a:solidFill>
              <a:latin typeface="Arial" panose="020B0604020202020204" pitchFamily="34" charset="0"/>
              <a:cs typeface="Arial" panose="020B0604020202020204" pitchFamily="34" charset="0"/>
            </a:rPr>
            <a:t>Dados iniciais</a:t>
          </a:r>
        </a:p>
      </xdr:txBody>
    </xdr:sp>
    <xdr:clientData/>
  </xdr:twoCellAnchor>
  <xdr:twoCellAnchor>
    <xdr:from>
      <xdr:col>3</xdr:col>
      <xdr:colOff>32016</xdr:colOff>
      <xdr:row>24</xdr:row>
      <xdr:rowOff>97130</xdr:rowOff>
    </xdr:from>
    <xdr:to>
      <xdr:col>6</xdr:col>
      <xdr:colOff>667548</xdr:colOff>
      <xdr:row>28</xdr:row>
      <xdr:rowOff>100187</xdr:rowOff>
    </xdr:to>
    <xdr:sp macro="" textlink="">
      <xdr:nvSpPr>
        <xdr:cNvPr id="3" name="Retângulo 2">
          <a:extLst>
            <a:ext uri="{FF2B5EF4-FFF2-40B4-BE49-F238E27FC236}">
              <a16:creationId xmlns:a16="http://schemas.microsoft.com/office/drawing/2014/main" id="{32DAFC3D-70C3-46E4-AE66-628D5A1101F0}"/>
            </a:ext>
          </a:extLst>
        </xdr:cNvPr>
        <xdr:cNvSpPr/>
      </xdr:nvSpPr>
      <xdr:spPr>
        <a:xfrm>
          <a:off x="2045873" y="4995701"/>
          <a:ext cx="2676604" cy="656200"/>
        </a:xfrm>
        <a:prstGeom prst="rect">
          <a:avLst/>
        </a:prstGeom>
        <a:solidFill>
          <a:srgbClr val="FFD27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ysClr val="windowText" lastClr="000000"/>
              </a:solidFill>
              <a:latin typeface="Arial" panose="020B0604020202020204" pitchFamily="34" charset="0"/>
              <a:cs typeface="Arial" panose="020B0604020202020204" pitchFamily="34" charset="0"/>
            </a:rPr>
            <a:t>Conjunto de pesos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628605</xdr:colOff>
      <xdr:row>5</xdr:row>
      <xdr:rowOff>49966</xdr:rowOff>
    </xdr:to>
    <xdr:sp macro="" textlink="">
      <xdr:nvSpPr>
        <xdr:cNvPr id="2" name="Retângulo 1">
          <a:extLst>
            <a:ext uri="{FF2B5EF4-FFF2-40B4-BE49-F238E27FC236}">
              <a16:creationId xmlns:a16="http://schemas.microsoft.com/office/drawing/2014/main" id="{3B3CBF19-5508-42AE-BAB2-B6F6BBBA0258}"/>
            </a:ext>
          </a:extLst>
        </xdr:cNvPr>
        <xdr:cNvSpPr/>
      </xdr:nvSpPr>
      <xdr:spPr>
        <a:xfrm>
          <a:off x="1922318" y="155864"/>
          <a:ext cx="2654832" cy="673420"/>
        </a:xfrm>
        <a:prstGeom prst="rect">
          <a:avLst/>
        </a:prstGeom>
        <a:solidFill>
          <a:srgbClr val="266FC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chemeClr val="bg1"/>
              </a:solidFill>
              <a:latin typeface="Arial" panose="020B0604020202020204" pitchFamily="34" charset="0"/>
              <a:cs typeface="Arial" panose="020B0604020202020204" pitchFamily="34" charset="0"/>
            </a:rPr>
            <a:t>Dados iniciais</a:t>
          </a:r>
        </a:p>
      </xdr:txBody>
    </xdr:sp>
    <xdr:clientData/>
  </xdr:twoCellAnchor>
  <xdr:twoCellAnchor>
    <xdr:from>
      <xdr:col>3</xdr:col>
      <xdr:colOff>0</xdr:colOff>
      <xdr:row>41</xdr:row>
      <xdr:rowOff>51954</xdr:rowOff>
    </xdr:from>
    <xdr:to>
      <xdr:col>6</xdr:col>
      <xdr:colOff>628606</xdr:colOff>
      <xdr:row>45</xdr:row>
      <xdr:rowOff>91956</xdr:rowOff>
    </xdr:to>
    <xdr:sp macro="" textlink="">
      <xdr:nvSpPr>
        <xdr:cNvPr id="3" name="Retângulo 2">
          <a:extLst>
            <a:ext uri="{FF2B5EF4-FFF2-40B4-BE49-F238E27FC236}">
              <a16:creationId xmlns:a16="http://schemas.microsoft.com/office/drawing/2014/main" id="{B3D4E858-266A-43BB-9FE5-4C646789DD96}"/>
            </a:ext>
          </a:extLst>
        </xdr:cNvPr>
        <xdr:cNvSpPr/>
      </xdr:nvSpPr>
      <xdr:spPr>
        <a:xfrm>
          <a:off x="1922318" y="8070272"/>
          <a:ext cx="2654833" cy="663457"/>
        </a:xfrm>
        <a:prstGeom prst="rect">
          <a:avLst/>
        </a:prstGeom>
        <a:solidFill>
          <a:srgbClr val="FFB81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ysClr val="windowText" lastClr="000000"/>
              </a:solidFill>
              <a:latin typeface="Arial" panose="020B0604020202020204" pitchFamily="34" charset="0"/>
              <a:cs typeface="Arial" panose="020B0604020202020204" pitchFamily="34" charset="0"/>
            </a:rPr>
            <a:t>Conjunto de pesos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627530</xdr:colOff>
      <xdr:row>0</xdr:row>
      <xdr:rowOff>89647</xdr:rowOff>
    </xdr:from>
    <xdr:to>
      <xdr:col>6</xdr:col>
      <xdr:colOff>608435</xdr:colOff>
      <xdr:row>5</xdr:row>
      <xdr:rowOff>15601</xdr:rowOff>
    </xdr:to>
    <xdr:sp macro="" textlink="">
      <xdr:nvSpPr>
        <xdr:cNvPr id="2" name="Retângulo 1">
          <a:extLst>
            <a:ext uri="{FF2B5EF4-FFF2-40B4-BE49-F238E27FC236}">
              <a16:creationId xmlns:a16="http://schemas.microsoft.com/office/drawing/2014/main" id="{0CA3AD26-EDA5-4268-83B3-1D81A19C6553}"/>
            </a:ext>
          </a:extLst>
        </xdr:cNvPr>
        <xdr:cNvSpPr/>
      </xdr:nvSpPr>
      <xdr:spPr>
        <a:xfrm>
          <a:off x="1826559" y="89647"/>
          <a:ext cx="2647905" cy="710366"/>
        </a:xfrm>
        <a:prstGeom prst="rect">
          <a:avLst/>
        </a:prstGeom>
        <a:solidFill>
          <a:srgbClr val="266FC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chemeClr val="bg1"/>
              </a:solidFill>
              <a:latin typeface="Arial" panose="020B0604020202020204" pitchFamily="34" charset="0"/>
              <a:cs typeface="Arial" panose="020B0604020202020204" pitchFamily="34" charset="0"/>
            </a:rPr>
            <a:t>Dados iniciais</a:t>
          </a:r>
        </a:p>
      </xdr:txBody>
    </xdr:sp>
    <xdr:clientData/>
  </xdr:twoCellAnchor>
  <xdr:twoCellAnchor>
    <xdr:from>
      <xdr:col>2</xdr:col>
      <xdr:colOff>622300</xdr:colOff>
      <xdr:row>12</xdr:row>
      <xdr:rowOff>12700</xdr:rowOff>
    </xdr:from>
    <xdr:to>
      <xdr:col>6</xdr:col>
      <xdr:colOff>603206</xdr:colOff>
      <xdr:row>16</xdr:row>
      <xdr:rowOff>14602</xdr:rowOff>
    </xdr:to>
    <xdr:sp macro="" textlink="">
      <xdr:nvSpPr>
        <xdr:cNvPr id="3" name="Retângulo 2">
          <a:extLst>
            <a:ext uri="{FF2B5EF4-FFF2-40B4-BE49-F238E27FC236}">
              <a16:creationId xmlns:a16="http://schemas.microsoft.com/office/drawing/2014/main" id="{6BBB5905-A8A4-405E-9417-34670922175D}"/>
            </a:ext>
          </a:extLst>
        </xdr:cNvPr>
        <xdr:cNvSpPr/>
      </xdr:nvSpPr>
      <xdr:spPr>
        <a:xfrm>
          <a:off x="1828800" y="3416300"/>
          <a:ext cx="2647906" cy="700402"/>
        </a:xfrm>
        <a:prstGeom prst="rect">
          <a:avLst/>
        </a:prstGeom>
        <a:solidFill>
          <a:srgbClr val="FFB81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ysClr val="windowText" lastClr="000000"/>
              </a:solidFill>
              <a:latin typeface="Arial" panose="020B0604020202020204" pitchFamily="34" charset="0"/>
              <a:cs typeface="Arial" panose="020B0604020202020204" pitchFamily="34" charset="0"/>
            </a:rPr>
            <a:t>Conjunto de pesos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12700</xdr:colOff>
      <xdr:row>0</xdr:row>
      <xdr:rowOff>127000</xdr:rowOff>
    </xdr:from>
    <xdr:to>
      <xdr:col>6</xdr:col>
      <xdr:colOff>311105</xdr:colOff>
      <xdr:row>5</xdr:row>
      <xdr:rowOff>52954</xdr:rowOff>
    </xdr:to>
    <xdr:sp macro="" textlink="">
      <xdr:nvSpPr>
        <xdr:cNvPr id="2" name="Retângulo 1">
          <a:extLst>
            <a:ext uri="{FF2B5EF4-FFF2-40B4-BE49-F238E27FC236}">
              <a16:creationId xmlns:a16="http://schemas.microsoft.com/office/drawing/2014/main" id="{71767615-BFF0-4E6C-A66B-AF40DCD38844}"/>
            </a:ext>
          </a:extLst>
        </xdr:cNvPr>
        <xdr:cNvSpPr/>
      </xdr:nvSpPr>
      <xdr:spPr>
        <a:xfrm>
          <a:off x="2984500" y="127000"/>
          <a:ext cx="2647905" cy="751454"/>
        </a:xfrm>
        <a:prstGeom prst="rect">
          <a:avLst/>
        </a:prstGeom>
        <a:solidFill>
          <a:srgbClr val="266FC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chemeClr val="bg1"/>
              </a:solidFill>
              <a:latin typeface="Arial" panose="020B0604020202020204" pitchFamily="34" charset="0"/>
              <a:cs typeface="Arial" panose="020B0604020202020204" pitchFamily="34" charset="0"/>
            </a:rPr>
            <a:t>Dados iniciais</a:t>
          </a:r>
        </a:p>
      </xdr:txBody>
    </xdr:sp>
    <xdr:clientData/>
  </xdr:twoCellAnchor>
  <xdr:twoCellAnchor>
    <xdr:from>
      <xdr:col>3</xdr:col>
      <xdr:colOff>0</xdr:colOff>
      <xdr:row>21</xdr:row>
      <xdr:rowOff>0</xdr:rowOff>
    </xdr:from>
    <xdr:to>
      <xdr:col>6</xdr:col>
      <xdr:colOff>298406</xdr:colOff>
      <xdr:row>25</xdr:row>
      <xdr:rowOff>40002</xdr:rowOff>
    </xdr:to>
    <xdr:sp macro="" textlink="">
      <xdr:nvSpPr>
        <xdr:cNvPr id="3" name="Retângulo 2">
          <a:extLst>
            <a:ext uri="{FF2B5EF4-FFF2-40B4-BE49-F238E27FC236}">
              <a16:creationId xmlns:a16="http://schemas.microsoft.com/office/drawing/2014/main" id="{4E1F7294-79E3-4310-8F00-70E8870C6924}"/>
            </a:ext>
          </a:extLst>
        </xdr:cNvPr>
        <xdr:cNvSpPr/>
      </xdr:nvSpPr>
      <xdr:spPr>
        <a:xfrm>
          <a:off x="2971800" y="4737100"/>
          <a:ext cx="2647906" cy="700402"/>
        </a:xfrm>
        <a:prstGeom prst="rect">
          <a:avLst/>
        </a:prstGeom>
        <a:solidFill>
          <a:srgbClr val="FFB81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ysClr val="windowText" lastClr="000000"/>
              </a:solidFill>
              <a:latin typeface="Arial" panose="020B0604020202020204" pitchFamily="34" charset="0"/>
              <a:cs typeface="Arial" panose="020B0604020202020204" pitchFamily="34" charset="0"/>
            </a:rPr>
            <a:t>Conjunto de pesos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286030</xdr:colOff>
      <xdr:row>9</xdr:row>
      <xdr:rowOff>81643</xdr:rowOff>
    </xdr:from>
    <xdr:to>
      <xdr:col>19</xdr:col>
      <xdr:colOff>362238</xdr:colOff>
      <xdr:row>39</xdr:row>
      <xdr:rowOff>140733</xdr:rowOff>
    </xdr:to>
    <xdr:pic>
      <xdr:nvPicPr>
        <xdr:cNvPr id="4" name="Imagem 3">
          <a:extLst>
            <a:ext uri="{FF2B5EF4-FFF2-40B4-BE49-F238E27FC236}">
              <a16:creationId xmlns:a16="http://schemas.microsoft.com/office/drawing/2014/main" id="{85F6549C-FD2E-476B-9FFF-997303EA6451}"/>
            </a:ext>
          </a:extLst>
        </xdr:cNvPr>
        <xdr:cNvPicPr>
          <a:picLocks noChangeAspect="1"/>
        </xdr:cNvPicPr>
      </xdr:nvPicPr>
      <xdr:blipFill>
        <a:blip xmlns:r="http://schemas.openxmlformats.org/officeDocument/2006/relationships" r:embed="rId1"/>
        <a:stretch>
          <a:fillRect/>
        </a:stretch>
      </xdr:blipFill>
      <xdr:spPr>
        <a:xfrm>
          <a:off x="10409744" y="1551214"/>
          <a:ext cx="6199423" cy="4957662"/>
        </a:xfrm>
        <a:prstGeom prst="rect">
          <a:avLst/>
        </a:prstGeom>
      </xdr:spPr>
    </xdr:pic>
    <xdr:clientData/>
  </xdr:twoCellAnchor>
  <xdr:twoCellAnchor editAs="oneCell">
    <xdr:from>
      <xdr:col>9</xdr:col>
      <xdr:colOff>302817</xdr:colOff>
      <xdr:row>44</xdr:row>
      <xdr:rowOff>129576</xdr:rowOff>
    </xdr:from>
    <xdr:to>
      <xdr:col>19</xdr:col>
      <xdr:colOff>279253</xdr:colOff>
      <xdr:row>77</xdr:row>
      <xdr:rowOff>136072</xdr:rowOff>
    </xdr:to>
    <xdr:pic>
      <xdr:nvPicPr>
        <xdr:cNvPr id="6" name="Imagem 5">
          <a:extLst>
            <a:ext uri="{FF2B5EF4-FFF2-40B4-BE49-F238E27FC236}">
              <a16:creationId xmlns:a16="http://schemas.microsoft.com/office/drawing/2014/main" id="{2A7748F5-86A5-45D9-A35A-FC23F4F345B9}"/>
            </a:ext>
          </a:extLst>
        </xdr:cNvPr>
        <xdr:cNvPicPr>
          <a:picLocks noChangeAspect="1"/>
        </xdr:cNvPicPr>
      </xdr:nvPicPr>
      <xdr:blipFill>
        <a:blip xmlns:r="http://schemas.openxmlformats.org/officeDocument/2006/relationships" r:embed="rId2"/>
        <a:stretch>
          <a:fillRect/>
        </a:stretch>
      </xdr:blipFill>
      <xdr:spPr>
        <a:xfrm>
          <a:off x="10426531" y="7314147"/>
          <a:ext cx="6099651" cy="5394925"/>
        </a:xfrm>
        <a:prstGeom prst="rect">
          <a:avLst/>
        </a:prstGeom>
      </xdr:spPr>
    </xdr:pic>
    <xdr:clientData/>
  </xdr:twoCellAnchor>
  <xdr:twoCellAnchor>
    <xdr:from>
      <xdr:col>0</xdr:col>
      <xdr:colOff>2735036</xdr:colOff>
      <xdr:row>0</xdr:row>
      <xdr:rowOff>136071</xdr:rowOff>
    </xdr:from>
    <xdr:to>
      <xdr:col>2</xdr:col>
      <xdr:colOff>634048</xdr:colOff>
      <xdr:row>5</xdr:row>
      <xdr:rowOff>71096</xdr:rowOff>
    </xdr:to>
    <xdr:sp macro="" textlink="">
      <xdr:nvSpPr>
        <xdr:cNvPr id="5" name="Retângulo 4">
          <a:extLst>
            <a:ext uri="{FF2B5EF4-FFF2-40B4-BE49-F238E27FC236}">
              <a16:creationId xmlns:a16="http://schemas.microsoft.com/office/drawing/2014/main" id="{BBE3F162-1DFD-4B2C-9EE2-D6FF1C04E6BF}"/>
            </a:ext>
          </a:extLst>
        </xdr:cNvPr>
        <xdr:cNvSpPr/>
      </xdr:nvSpPr>
      <xdr:spPr>
        <a:xfrm>
          <a:off x="2735036" y="136071"/>
          <a:ext cx="2647905" cy="751454"/>
        </a:xfrm>
        <a:prstGeom prst="rect">
          <a:avLst/>
        </a:prstGeom>
        <a:solidFill>
          <a:srgbClr val="266FC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chemeClr val="bg1"/>
              </a:solidFill>
              <a:latin typeface="Arial" panose="020B0604020202020204" pitchFamily="34" charset="0"/>
              <a:cs typeface="Arial" panose="020B0604020202020204" pitchFamily="34" charset="0"/>
            </a:rPr>
            <a:t>Dados iniciais</a:t>
          </a:r>
        </a:p>
      </xdr:txBody>
    </xdr:sp>
    <xdr:clientData/>
  </xdr:twoCellAnchor>
  <xdr:twoCellAnchor>
    <xdr:from>
      <xdr:col>25</xdr:col>
      <xdr:colOff>536863</xdr:colOff>
      <xdr:row>0</xdr:row>
      <xdr:rowOff>138545</xdr:rowOff>
    </xdr:from>
    <xdr:to>
      <xdr:col>30</xdr:col>
      <xdr:colOff>154087</xdr:colOff>
      <xdr:row>5</xdr:row>
      <xdr:rowOff>59629</xdr:rowOff>
    </xdr:to>
    <xdr:sp macro="" textlink="">
      <xdr:nvSpPr>
        <xdr:cNvPr id="7" name="Retângulo 6">
          <a:extLst>
            <a:ext uri="{FF2B5EF4-FFF2-40B4-BE49-F238E27FC236}">
              <a16:creationId xmlns:a16="http://schemas.microsoft.com/office/drawing/2014/main" id="{0B6CEB03-A89F-412F-950F-A6F36D3B4D71}"/>
            </a:ext>
          </a:extLst>
        </xdr:cNvPr>
        <xdr:cNvSpPr/>
      </xdr:nvSpPr>
      <xdr:spPr>
        <a:xfrm>
          <a:off x="20331545" y="138545"/>
          <a:ext cx="2647906" cy="700402"/>
        </a:xfrm>
        <a:prstGeom prst="rect">
          <a:avLst/>
        </a:prstGeom>
        <a:solidFill>
          <a:srgbClr val="FFB81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solidFill>
              <a:sysClr val="windowText" lastClr="000000"/>
            </a:solidFill>
            <a:latin typeface="+mn-lt"/>
            <a:cs typeface="+mn-cs"/>
          </a:endParaRPr>
        </a:p>
        <a:p>
          <a:pPr algn="ctr"/>
          <a:r>
            <a:rPr lang="pt-BR" sz="1200" b="1">
              <a:solidFill>
                <a:sysClr val="windowText" lastClr="000000"/>
              </a:solidFill>
              <a:latin typeface="Arial" panose="020B0604020202020204" pitchFamily="34" charset="0"/>
              <a:cs typeface="Arial" panose="020B0604020202020204" pitchFamily="34" charset="0"/>
            </a:rPr>
            <a:t>Conjunto de pesos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466F8-A098-405C-8E7E-5FC5158C354E}">
  <sheetPr>
    <tabColor rgb="FFFFB81C"/>
  </sheetPr>
  <dimension ref="A8:B27"/>
  <sheetViews>
    <sheetView zoomScale="85" zoomScaleNormal="85" workbookViewId="0">
      <selection activeCell="A11" sqref="A11:C20"/>
    </sheetView>
  </sheetViews>
  <sheetFormatPr defaultColWidth="9.140625" defaultRowHeight="12.75"/>
  <cols>
    <col min="1" max="1" width="20.85546875" style="31" customWidth="1"/>
    <col min="2" max="2" width="86.28515625" style="31" customWidth="1"/>
    <col min="3" max="257" width="9.140625" style="31"/>
    <col min="258" max="258" width="86.28515625" style="31" customWidth="1"/>
    <col min="259" max="513" width="9.140625" style="31"/>
    <col min="514" max="514" width="86.28515625" style="31" customWidth="1"/>
    <col min="515" max="769" width="9.140625" style="31"/>
    <col min="770" max="770" width="86.28515625" style="31" customWidth="1"/>
    <col min="771" max="1025" width="9.140625" style="31"/>
    <col min="1026" max="1026" width="86.28515625" style="31" customWidth="1"/>
    <col min="1027" max="1281" width="9.140625" style="31"/>
    <col min="1282" max="1282" width="86.28515625" style="31" customWidth="1"/>
    <col min="1283" max="1537" width="9.140625" style="31"/>
    <col min="1538" max="1538" width="86.28515625" style="31" customWidth="1"/>
    <col min="1539" max="1793" width="9.140625" style="31"/>
    <col min="1794" max="1794" width="86.28515625" style="31" customWidth="1"/>
    <col min="1795" max="2049" width="9.140625" style="31"/>
    <col min="2050" max="2050" width="86.28515625" style="31" customWidth="1"/>
    <col min="2051" max="2305" width="9.140625" style="31"/>
    <col min="2306" max="2306" width="86.28515625" style="31" customWidth="1"/>
    <col min="2307" max="2561" width="9.140625" style="31"/>
    <col min="2562" max="2562" width="86.28515625" style="31" customWidth="1"/>
    <col min="2563" max="2817" width="9.140625" style="31"/>
    <col min="2818" max="2818" width="86.28515625" style="31" customWidth="1"/>
    <col min="2819" max="3073" width="9.140625" style="31"/>
    <col min="3074" max="3074" width="86.28515625" style="31" customWidth="1"/>
    <col min="3075" max="3329" width="9.140625" style="31"/>
    <col min="3330" max="3330" width="86.28515625" style="31" customWidth="1"/>
    <col min="3331" max="3585" width="9.140625" style="31"/>
    <col min="3586" max="3586" width="86.28515625" style="31" customWidth="1"/>
    <col min="3587" max="3841" width="9.140625" style="31"/>
    <col min="3842" max="3842" width="86.28515625" style="31" customWidth="1"/>
    <col min="3843" max="4097" width="9.140625" style="31"/>
    <col min="4098" max="4098" width="86.28515625" style="31" customWidth="1"/>
    <col min="4099" max="4353" width="9.140625" style="31"/>
    <col min="4354" max="4354" width="86.28515625" style="31" customWidth="1"/>
    <col min="4355" max="4609" width="9.140625" style="31"/>
    <col min="4610" max="4610" width="86.28515625" style="31" customWidth="1"/>
    <col min="4611" max="4865" width="9.140625" style="31"/>
    <col min="4866" max="4866" width="86.28515625" style="31" customWidth="1"/>
    <col min="4867" max="5121" width="9.140625" style="31"/>
    <col min="5122" max="5122" width="86.28515625" style="31" customWidth="1"/>
    <col min="5123" max="5377" width="9.140625" style="31"/>
    <col min="5378" max="5378" width="86.28515625" style="31" customWidth="1"/>
    <col min="5379" max="5633" width="9.140625" style="31"/>
    <col min="5634" max="5634" width="86.28515625" style="31" customWidth="1"/>
    <col min="5635" max="5889" width="9.140625" style="31"/>
    <col min="5890" max="5890" width="86.28515625" style="31" customWidth="1"/>
    <col min="5891" max="6145" width="9.140625" style="31"/>
    <col min="6146" max="6146" width="86.28515625" style="31" customWidth="1"/>
    <col min="6147" max="6401" width="9.140625" style="31"/>
    <col min="6402" max="6402" width="86.28515625" style="31" customWidth="1"/>
    <col min="6403" max="6657" width="9.140625" style="31"/>
    <col min="6658" max="6658" width="86.28515625" style="31" customWidth="1"/>
    <col min="6659" max="6913" width="9.140625" style="31"/>
    <col min="6914" max="6914" width="86.28515625" style="31" customWidth="1"/>
    <col min="6915" max="7169" width="9.140625" style="31"/>
    <col min="7170" max="7170" width="86.28515625" style="31" customWidth="1"/>
    <col min="7171" max="7425" width="9.140625" style="31"/>
    <col min="7426" max="7426" width="86.28515625" style="31" customWidth="1"/>
    <col min="7427" max="7681" width="9.140625" style="31"/>
    <col min="7682" max="7682" width="86.28515625" style="31" customWidth="1"/>
    <col min="7683" max="7937" width="9.140625" style="31"/>
    <col min="7938" max="7938" width="86.28515625" style="31" customWidth="1"/>
    <col min="7939" max="8193" width="9.140625" style="31"/>
    <col min="8194" max="8194" width="86.28515625" style="31" customWidth="1"/>
    <col min="8195" max="8449" width="9.140625" style="31"/>
    <col min="8450" max="8450" width="86.28515625" style="31" customWidth="1"/>
    <col min="8451" max="8705" width="9.140625" style="31"/>
    <col min="8706" max="8706" width="86.28515625" style="31" customWidth="1"/>
    <col min="8707" max="8961" width="9.140625" style="31"/>
    <col min="8962" max="8962" width="86.28515625" style="31" customWidth="1"/>
    <col min="8963" max="9217" width="9.140625" style="31"/>
    <col min="9218" max="9218" width="86.28515625" style="31" customWidth="1"/>
    <col min="9219" max="9473" width="9.140625" style="31"/>
    <col min="9474" max="9474" width="86.28515625" style="31" customWidth="1"/>
    <col min="9475" max="9729" width="9.140625" style="31"/>
    <col min="9730" max="9730" width="86.28515625" style="31" customWidth="1"/>
    <col min="9731" max="9985" width="9.140625" style="31"/>
    <col min="9986" max="9986" width="86.28515625" style="31" customWidth="1"/>
    <col min="9987" max="10241" width="9.140625" style="31"/>
    <col min="10242" max="10242" width="86.28515625" style="31" customWidth="1"/>
    <col min="10243" max="10497" width="9.140625" style="31"/>
    <col min="10498" max="10498" width="86.28515625" style="31" customWidth="1"/>
    <col min="10499" max="10753" width="9.140625" style="31"/>
    <col min="10754" max="10754" width="86.28515625" style="31" customWidth="1"/>
    <col min="10755" max="11009" width="9.140625" style="31"/>
    <col min="11010" max="11010" width="86.28515625" style="31" customWidth="1"/>
    <col min="11011" max="11265" width="9.140625" style="31"/>
    <col min="11266" max="11266" width="86.28515625" style="31" customWidth="1"/>
    <col min="11267" max="11521" width="9.140625" style="31"/>
    <col min="11522" max="11522" width="86.28515625" style="31" customWidth="1"/>
    <col min="11523" max="11777" width="9.140625" style="31"/>
    <col min="11778" max="11778" width="86.28515625" style="31" customWidth="1"/>
    <col min="11779" max="12033" width="9.140625" style="31"/>
    <col min="12034" max="12034" width="86.28515625" style="31" customWidth="1"/>
    <col min="12035" max="12289" width="9.140625" style="31"/>
    <col min="12290" max="12290" width="86.28515625" style="31" customWidth="1"/>
    <col min="12291" max="12545" width="9.140625" style="31"/>
    <col min="12546" max="12546" width="86.28515625" style="31" customWidth="1"/>
    <col min="12547" max="12801" width="9.140625" style="31"/>
    <col min="12802" max="12802" width="86.28515625" style="31" customWidth="1"/>
    <col min="12803" max="13057" width="9.140625" style="31"/>
    <col min="13058" max="13058" width="86.28515625" style="31" customWidth="1"/>
    <col min="13059" max="13313" width="9.140625" style="31"/>
    <col min="13314" max="13314" width="86.28515625" style="31" customWidth="1"/>
    <col min="13315" max="13569" width="9.140625" style="31"/>
    <col min="13570" max="13570" width="86.28515625" style="31" customWidth="1"/>
    <col min="13571" max="13825" width="9.140625" style="31"/>
    <col min="13826" max="13826" width="86.28515625" style="31" customWidth="1"/>
    <col min="13827" max="14081" width="9.140625" style="31"/>
    <col min="14082" max="14082" width="86.28515625" style="31" customWidth="1"/>
    <col min="14083" max="14337" width="9.140625" style="31"/>
    <col min="14338" max="14338" width="86.28515625" style="31" customWidth="1"/>
    <col min="14339" max="14593" width="9.140625" style="31"/>
    <col min="14594" max="14594" width="86.28515625" style="31" customWidth="1"/>
    <col min="14595" max="14849" width="9.140625" style="31"/>
    <col min="14850" max="14850" width="86.28515625" style="31" customWidth="1"/>
    <col min="14851" max="15105" width="9.140625" style="31"/>
    <col min="15106" max="15106" width="86.28515625" style="31" customWidth="1"/>
    <col min="15107" max="15361" width="9.140625" style="31"/>
    <col min="15362" max="15362" width="86.28515625" style="31" customWidth="1"/>
    <col min="15363" max="15617" width="9.140625" style="31"/>
    <col min="15618" max="15618" width="86.28515625" style="31" customWidth="1"/>
    <col min="15619" max="15873" width="9.140625" style="31"/>
    <col min="15874" max="15874" width="86.28515625" style="31" customWidth="1"/>
    <col min="15875" max="16129" width="9.140625" style="31"/>
    <col min="16130" max="16130" width="86.28515625" style="31" customWidth="1"/>
    <col min="16131" max="16384" width="9.140625" style="31"/>
  </cols>
  <sheetData>
    <row r="8" spans="1:2">
      <c r="A8" s="41" t="s">
        <v>0</v>
      </c>
      <c r="B8" s="41"/>
    </row>
    <row r="9" spans="1:2">
      <c r="A9" s="77"/>
      <c r="B9" s="41"/>
    </row>
    <row r="10" spans="1:2">
      <c r="A10" s="77"/>
      <c r="B10" s="41"/>
    </row>
    <row r="11" spans="1:2">
      <c r="A11" s="31" t="s">
        <v>1</v>
      </c>
      <c r="B11" s="31" t="s">
        <v>2</v>
      </c>
    </row>
    <row r="12" spans="1:2">
      <c r="A12" s="31" t="s">
        <v>3</v>
      </c>
      <c r="B12" s="31" t="s">
        <v>4</v>
      </c>
    </row>
    <row r="13" spans="1:2">
      <c r="A13" s="31" t="s">
        <v>5</v>
      </c>
      <c r="B13" s="31" t="s">
        <v>6</v>
      </c>
    </row>
    <row r="14" spans="1:2">
      <c r="A14" s="31" t="s">
        <v>7</v>
      </c>
      <c r="B14" s="31" t="s">
        <v>8</v>
      </c>
    </row>
    <row r="15" spans="1:2">
      <c r="A15" s="31" t="s">
        <v>9</v>
      </c>
      <c r="B15" s="31" t="s">
        <v>10</v>
      </c>
    </row>
    <row r="16" spans="1:2">
      <c r="A16" s="31" t="s">
        <v>11</v>
      </c>
      <c r="B16" s="31" t="s">
        <v>12</v>
      </c>
    </row>
    <row r="17" spans="1:2">
      <c r="A17" s="31" t="s">
        <v>13</v>
      </c>
      <c r="B17" s="31" t="s">
        <v>14</v>
      </c>
    </row>
    <row r="18" spans="1:2">
      <c r="A18" s="31" t="s">
        <v>15</v>
      </c>
      <c r="B18" s="31" t="s">
        <v>16</v>
      </c>
    </row>
    <row r="19" spans="1:2">
      <c r="A19" s="31" t="s">
        <v>17</v>
      </c>
      <c r="B19" s="31" t="s">
        <v>18</v>
      </c>
    </row>
    <row r="20" spans="1:2">
      <c r="A20" s="31" t="s">
        <v>19</v>
      </c>
      <c r="B20" s="31" t="s">
        <v>20</v>
      </c>
    </row>
    <row r="21" spans="1:2">
      <c r="B21" s="42"/>
    </row>
    <row r="22" spans="1:2">
      <c r="B22" s="42"/>
    </row>
    <row r="24" spans="1:2">
      <c r="B24" s="42"/>
    </row>
    <row r="25" spans="1:2">
      <c r="B25" s="42"/>
    </row>
    <row r="26" spans="1:2">
      <c r="B26" s="42"/>
    </row>
    <row r="27" spans="1:2">
      <c r="B27" s="42"/>
    </row>
  </sheetData>
  <phoneticPr fontId="13" type="noConversion"/>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3329A-E6FB-4109-A849-537501871BF2}">
  <sheetPr>
    <tabColor rgb="FFFFB81C"/>
  </sheetPr>
  <dimension ref="A1:F101"/>
  <sheetViews>
    <sheetView zoomScale="75" zoomScaleNormal="75" workbookViewId="0">
      <selection activeCell="A3" sqref="A3:D101"/>
    </sheetView>
  </sheetViews>
  <sheetFormatPr defaultColWidth="9.140625" defaultRowHeight="12.75"/>
  <cols>
    <col min="1" max="1" width="68.7109375" style="96" bestFit="1" customWidth="1"/>
    <col min="2" max="2" width="13.42578125" style="96" customWidth="1"/>
    <col min="3" max="3" width="12.42578125" style="96" customWidth="1"/>
    <col min="4" max="4" width="13.140625" style="96" customWidth="1"/>
    <col min="5" max="16384" width="9.140625" style="96"/>
  </cols>
  <sheetData>
    <row r="1" spans="1:6">
      <c r="A1" s="78" t="s">
        <v>771</v>
      </c>
    </row>
    <row r="2" spans="1:6">
      <c r="A2" s="88" t="s">
        <v>768</v>
      </c>
    </row>
    <row r="3" spans="1:6" ht="40.5" customHeight="1">
      <c r="A3" s="156"/>
      <c r="B3" s="163" t="s">
        <v>220</v>
      </c>
      <c r="C3" s="163" t="s">
        <v>43</v>
      </c>
      <c r="D3" s="164" t="s">
        <v>221</v>
      </c>
      <c r="F3" s="104" t="s">
        <v>126</v>
      </c>
    </row>
    <row r="4" spans="1:6">
      <c r="A4" s="165" t="s">
        <v>50</v>
      </c>
      <c r="B4" s="159">
        <v>0.98929681960477345</v>
      </c>
      <c r="C4" s="159">
        <v>5.927694431444655E-3</v>
      </c>
      <c r="D4" s="159">
        <v>4.7754859637818324E-3</v>
      </c>
      <c r="F4" s="103">
        <f>1-SUM(B4:D4)</f>
        <v>0</v>
      </c>
    </row>
    <row r="5" spans="1:6">
      <c r="A5" s="165" t="s">
        <v>51</v>
      </c>
      <c r="B5" s="159">
        <v>0.9748402583568071</v>
      </c>
      <c r="C5" s="159">
        <v>2.5000000000000001E-2</v>
      </c>
      <c r="D5" s="159">
        <v>1.5974164319283065E-4</v>
      </c>
      <c r="F5" s="103">
        <f t="shared" ref="F5:F68" si="0">1-SUM(B5:D5)</f>
        <v>0</v>
      </c>
    </row>
    <row r="6" spans="1:6">
      <c r="A6" s="165" t="s">
        <v>52</v>
      </c>
      <c r="B6" s="159">
        <v>0.97484025835680721</v>
      </c>
      <c r="C6" s="159">
        <v>2.4999999999999998E-2</v>
      </c>
      <c r="D6" s="159">
        <v>1.5974164319283065E-4</v>
      </c>
      <c r="F6" s="103">
        <f t="shared" si="0"/>
        <v>0</v>
      </c>
    </row>
    <row r="7" spans="1:6">
      <c r="A7" s="165" t="s">
        <v>53</v>
      </c>
      <c r="B7" s="159">
        <v>0.97407953508538714</v>
      </c>
      <c r="C7" s="159">
        <v>2.5000000000000005E-2</v>
      </c>
      <c r="D7" s="159">
        <v>9.2046491461292399E-4</v>
      </c>
      <c r="F7" s="103">
        <f t="shared" si="0"/>
        <v>0</v>
      </c>
    </row>
    <row r="8" spans="1:6">
      <c r="A8" s="165" t="s">
        <v>54</v>
      </c>
      <c r="B8" s="159">
        <v>0.96964578395921286</v>
      </c>
      <c r="C8" s="159">
        <v>2.4986438248205185E-2</v>
      </c>
      <c r="D8" s="159">
        <v>5.3677777925818732E-3</v>
      </c>
      <c r="F8" s="103">
        <f t="shared" si="0"/>
        <v>0</v>
      </c>
    </row>
    <row r="9" spans="1:6">
      <c r="A9" s="165" t="s">
        <v>55</v>
      </c>
      <c r="B9" s="159">
        <v>0.97484025835680721</v>
      </c>
      <c r="C9" s="159">
        <v>2.5000000000000008E-2</v>
      </c>
      <c r="D9" s="159">
        <v>1.5974164319283065E-4</v>
      </c>
      <c r="F9" s="103">
        <f t="shared" si="0"/>
        <v>0</v>
      </c>
    </row>
    <row r="10" spans="1:6">
      <c r="A10" s="165" t="s">
        <v>56</v>
      </c>
      <c r="B10" s="159">
        <v>0.97045537817808325</v>
      </c>
      <c r="C10" s="159">
        <v>2.5000000000000001E-2</v>
      </c>
      <c r="D10" s="159">
        <v>4.5446218219167998E-3</v>
      </c>
      <c r="F10" s="103">
        <f t="shared" si="0"/>
        <v>0</v>
      </c>
    </row>
    <row r="11" spans="1:6">
      <c r="A11" s="165" t="s">
        <v>57</v>
      </c>
      <c r="B11" s="159">
        <v>0.9745283215816064</v>
      </c>
      <c r="C11" s="159">
        <v>2.5000000000000008E-2</v>
      </c>
      <c r="D11" s="159">
        <v>4.7167841839367252E-4</v>
      </c>
      <c r="F11" s="103">
        <f t="shared" si="0"/>
        <v>0</v>
      </c>
    </row>
    <row r="12" spans="1:6">
      <c r="A12" s="165" t="s">
        <v>58</v>
      </c>
      <c r="B12" s="159">
        <v>0.98998506061636093</v>
      </c>
      <c r="C12" s="159">
        <v>5.0194213479752637E-3</v>
      </c>
      <c r="D12" s="159">
        <v>4.9955180356638E-3</v>
      </c>
      <c r="F12" s="103">
        <f t="shared" si="0"/>
        <v>0</v>
      </c>
    </row>
    <row r="13" spans="1:6">
      <c r="A13" s="165" t="s">
        <v>59</v>
      </c>
      <c r="B13" s="159">
        <v>0.98881631094773181</v>
      </c>
      <c r="C13" s="159">
        <v>6.4962353620425257E-3</v>
      </c>
      <c r="D13" s="159">
        <v>4.687453690225509E-3</v>
      </c>
      <c r="F13" s="103">
        <f t="shared" si="0"/>
        <v>0</v>
      </c>
    </row>
    <row r="14" spans="1:6">
      <c r="A14" s="165" t="s">
        <v>60</v>
      </c>
      <c r="B14" s="159">
        <v>0.9860803971775719</v>
      </c>
      <c r="C14" s="159">
        <v>1.0032020561239367E-2</v>
      </c>
      <c r="D14" s="159">
        <v>3.8875822611886845E-3</v>
      </c>
      <c r="F14" s="103">
        <f t="shared" si="0"/>
        <v>0</v>
      </c>
    </row>
    <row r="15" spans="1:6">
      <c r="A15" s="165" t="s">
        <v>61</v>
      </c>
      <c r="B15" s="159">
        <v>0.97484025835680721</v>
      </c>
      <c r="C15" s="159">
        <v>2.5000000000000005E-2</v>
      </c>
      <c r="D15" s="159">
        <v>1.5974164319283065E-4</v>
      </c>
      <c r="F15" s="103">
        <f t="shared" si="0"/>
        <v>0</v>
      </c>
    </row>
    <row r="16" spans="1:6">
      <c r="A16" s="165" t="s">
        <v>62</v>
      </c>
      <c r="B16" s="159">
        <v>0.97425937542907415</v>
      </c>
      <c r="C16" s="159">
        <v>2.5000000000000005E-2</v>
      </c>
      <c r="D16" s="159">
        <v>7.4062457092585201E-4</v>
      </c>
      <c r="F16" s="103">
        <f t="shared" si="0"/>
        <v>0</v>
      </c>
    </row>
    <row r="17" spans="1:6">
      <c r="A17" s="165" t="s">
        <v>63</v>
      </c>
      <c r="B17" s="159">
        <v>0.97482796827469886</v>
      </c>
      <c r="C17" s="159">
        <v>2.5000000000000001E-2</v>
      </c>
      <c r="D17" s="159">
        <v>1.7203172530113321E-4</v>
      </c>
      <c r="F17" s="103">
        <f t="shared" si="0"/>
        <v>0</v>
      </c>
    </row>
    <row r="18" spans="1:6">
      <c r="A18" s="165" t="s">
        <v>64</v>
      </c>
      <c r="B18" s="159">
        <v>0.97356067784793088</v>
      </c>
      <c r="C18" s="159">
        <v>2.5000000000000001E-2</v>
      </c>
      <c r="D18" s="159">
        <v>1.439322152068946E-3</v>
      </c>
      <c r="F18" s="103">
        <f t="shared" si="0"/>
        <v>0</v>
      </c>
    </row>
    <row r="19" spans="1:6">
      <c r="A19" s="165" t="s">
        <v>65</v>
      </c>
      <c r="B19" s="159">
        <v>0.97453644003992068</v>
      </c>
      <c r="C19" s="159">
        <v>2.5000000000000012E-2</v>
      </c>
      <c r="D19" s="159">
        <v>4.6355996007942709E-4</v>
      </c>
      <c r="F19" s="103">
        <f t="shared" si="0"/>
        <v>0</v>
      </c>
    </row>
    <row r="20" spans="1:6">
      <c r="A20" s="165" t="s">
        <v>66</v>
      </c>
      <c r="B20" s="159">
        <v>0.97462850055900896</v>
      </c>
      <c r="C20" s="159">
        <v>2.5000000000000001E-2</v>
      </c>
      <c r="D20" s="159">
        <v>3.7149944099106882E-4</v>
      </c>
      <c r="F20" s="103">
        <f t="shared" si="0"/>
        <v>0</v>
      </c>
    </row>
    <row r="21" spans="1:6">
      <c r="A21" s="165" t="s">
        <v>67</v>
      </c>
      <c r="B21" s="159">
        <v>0.97471602558897796</v>
      </c>
      <c r="C21" s="159">
        <v>2.5000000000000001E-2</v>
      </c>
      <c r="D21" s="159">
        <v>2.8397441102211531E-4</v>
      </c>
      <c r="F21" s="103">
        <f t="shared" si="0"/>
        <v>0</v>
      </c>
    </row>
    <row r="22" spans="1:6">
      <c r="A22" s="165" t="s">
        <v>220</v>
      </c>
      <c r="B22" s="159">
        <v>0.96713920417857269</v>
      </c>
      <c r="C22" s="159">
        <v>2.48922384912969E-2</v>
      </c>
      <c r="D22" s="159">
        <v>7.9685573301304137E-3</v>
      </c>
      <c r="F22" s="103">
        <f t="shared" si="0"/>
        <v>0</v>
      </c>
    </row>
    <row r="23" spans="1:6">
      <c r="A23" s="165" t="s">
        <v>43</v>
      </c>
      <c r="B23" s="159">
        <v>0.97062659191488454</v>
      </c>
      <c r="C23" s="159">
        <v>2.5000000000000005E-2</v>
      </c>
      <c r="D23" s="159">
        <v>4.3734080851154464E-3</v>
      </c>
      <c r="F23" s="103">
        <f t="shared" si="0"/>
        <v>0</v>
      </c>
    </row>
    <row r="24" spans="1:6">
      <c r="A24" s="165" t="s">
        <v>221</v>
      </c>
      <c r="B24" s="159">
        <v>7.7471817065175211E-2</v>
      </c>
      <c r="C24" s="159">
        <v>1.1049802883401516E-2</v>
      </c>
      <c r="D24" s="159">
        <v>0.91147838005142323</v>
      </c>
      <c r="F24" s="103">
        <f t="shared" si="0"/>
        <v>0</v>
      </c>
    </row>
    <row r="25" spans="1:6">
      <c r="A25" s="165" t="s">
        <v>69</v>
      </c>
      <c r="B25" s="159">
        <v>0.98999773444976935</v>
      </c>
      <c r="C25" s="159">
        <v>5.0026901512033387E-3</v>
      </c>
      <c r="D25" s="159">
        <v>4.9995753990273789E-3</v>
      </c>
      <c r="F25" s="103">
        <f t="shared" si="0"/>
        <v>0</v>
      </c>
    </row>
    <row r="26" spans="1:6">
      <c r="A26" s="165" t="s">
        <v>70</v>
      </c>
      <c r="B26" s="159">
        <v>0.93714635611218178</v>
      </c>
      <c r="C26" s="159">
        <v>2.4229861560142885E-2</v>
      </c>
      <c r="D26" s="159">
        <v>3.8623782327675334E-2</v>
      </c>
      <c r="F26" s="103">
        <f t="shared" si="0"/>
        <v>0</v>
      </c>
    </row>
    <row r="27" spans="1:6">
      <c r="A27" s="165" t="s">
        <v>71</v>
      </c>
      <c r="B27" s="159">
        <v>0.96827976765165935</v>
      </c>
      <c r="C27" s="159">
        <v>2.462395994968572E-2</v>
      </c>
      <c r="D27" s="159">
        <v>7.096272398654957E-3</v>
      </c>
      <c r="F27" s="103">
        <f t="shared" si="0"/>
        <v>0</v>
      </c>
    </row>
    <row r="28" spans="1:6">
      <c r="A28" s="165" t="s">
        <v>72</v>
      </c>
      <c r="B28" s="159">
        <v>0.9761687338934707</v>
      </c>
      <c r="C28" s="159">
        <v>1.6440970637871175E-2</v>
      </c>
      <c r="D28" s="159">
        <v>7.3902954686581417E-3</v>
      </c>
      <c r="F28" s="103">
        <f t="shared" si="0"/>
        <v>0</v>
      </c>
    </row>
    <row r="29" spans="1:6">
      <c r="A29" s="165" t="s">
        <v>73</v>
      </c>
      <c r="B29" s="159">
        <v>0.97336780850858928</v>
      </c>
      <c r="C29" s="159">
        <v>2.5000000000000005E-2</v>
      </c>
      <c r="D29" s="159">
        <v>1.6321914914107214E-3</v>
      </c>
      <c r="F29" s="103">
        <f t="shared" si="0"/>
        <v>0</v>
      </c>
    </row>
    <row r="30" spans="1:6">
      <c r="A30" s="165" t="s">
        <v>74</v>
      </c>
      <c r="B30" s="159">
        <v>0.97102843328895883</v>
      </c>
      <c r="C30" s="159">
        <v>2.5000000000000001E-2</v>
      </c>
      <c r="D30" s="159">
        <v>3.9715667110412183E-3</v>
      </c>
      <c r="F30" s="103">
        <f t="shared" si="0"/>
        <v>0</v>
      </c>
    </row>
    <row r="31" spans="1:6">
      <c r="A31" s="165" t="s">
        <v>75</v>
      </c>
      <c r="B31" s="159">
        <v>0.96997363247981794</v>
      </c>
      <c r="C31" s="159">
        <v>2.4943141235440277E-2</v>
      </c>
      <c r="D31" s="159">
        <v>5.0832262847418704E-3</v>
      </c>
      <c r="F31" s="103">
        <f t="shared" si="0"/>
        <v>0</v>
      </c>
    </row>
    <row r="32" spans="1:6">
      <c r="A32" s="165" t="s">
        <v>76</v>
      </c>
      <c r="B32" s="159">
        <v>0.95807187315830356</v>
      </c>
      <c r="C32" s="159">
        <v>2.4764707591912231E-2</v>
      </c>
      <c r="D32" s="159">
        <v>1.7163419249784193E-2</v>
      </c>
      <c r="F32" s="103">
        <f t="shared" si="0"/>
        <v>0</v>
      </c>
    </row>
    <row r="33" spans="1:6">
      <c r="A33" s="165" t="s">
        <v>77</v>
      </c>
      <c r="B33" s="159">
        <v>0.97383967076657063</v>
      </c>
      <c r="C33" s="159">
        <v>2.5000000000000001E-2</v>
      </c>
      <c r="D33" s="159">
        <v>1.1603292334294016E-3</v>
      </c>
      <c r="F33" s="103">
        <f t="shared" si="0"/>
        <v>0</v>
      </c>
    </row>
    <row r="34" spans="1:6">
      <c r="A34" s="165" t="s">
        <v>78</v>
      </c>
      <c r="B34" s="159">
        <v>0.9704948634513505</v>
      </c>
      <c r="C34" s="159">
        <v>2.4999999999999998E-2</v>
      </c>
      <c r="D34" s="159">
        <v>4.5051365486496117E-3</v>
      </c>
      <c r="F34" s="103">
        <f t="shared" si="0"/>
        <v>0</v>
      </c>
    </row>
    <row r="35" spans="1:6">
      <c r="A35" s="165" t="s">
        <v>79</v>
      </c>
      <c r="B35" s="159">
        <v>0.97286004022698014</v>
      </c>
      <c r="C35" s="159">
        <v>2.5000000000000005E-2</v>
      </c>
      <c r="D35" s="159">
        <v>2.1399597730199292E-3</v>
      </c>
      <c r="F35" s="103">
        <f t="shared" si="0"/>
        <v>0</v>
      </c>
    </row>
    <row r="36" spans="1:6">
      <c r="A36" s="165" t="s">
        <v>80</v>
      </c>
      <c r="B36" s="159">
        <v>0.96876361471220407</v>
      </c>
      <c r="C36" s="159">
        <v>2.4999999999999998E-2</v>
      </c>
      <c r="D36" s="159">
        <v>6.2363852877958511E-3</v>
      </c>
      <c r="F36" s="103">
        <f t="shared" si="0"/>
        <v>0</v>
      </c>
    </row>
    <row r="37" spans="1:6">
      <c r="A37" s="165" t="s">
        <v>81</v>
      </c>
      <c r="B37" s="159">
        <v>0.96998607769772927</v>
      </c>
      <c r="C37" s="159">
        <v>2.5000000000000015E-2</v>
      </c>
      <c r="D37" s="159">
        <v>5.0139223022706327E-3</v>
      </c>
      <c r="F37" s="103">
        <f t="shared" si="0"/>
        <v>0</v>
      </c>
    </row>
    <row r="38" spans="1:6">
      <c r="A38" s="165" t="s">
        <v>82</v>
      </c>
      <c r="B38" s="159">
        <v>0.97154230977552558</v>
      </c>
      <c r="C38" s="159">
        <v>2.4999999999999998E-2</v>
      </c>
      <c r="D38" s="159">
        <v>3.457690224474448E-3</v>
      </c>
      <c r="F38" s="103">
        <f t="shared" si="0"/>
        <v>0</v>
      </c>
    </row>
    <row r="39" spans="1:6">
      <c r="A39" s="165" t="s">
        <v>83</v>
      </c>
      <c r="B39" s="159">
        <v>0.97085503031317599</v>
      </c>
      <c r="C39" s="159">
        <v>2.5000000000000001E-2</v>
      </c>
      <c r="D39" s="159">
        <v>4.1449696868240881E-3</v>
      </c>
      <c r="F39" s="103">
        <f t="shared" si="0"/>
        <v>0</v>
      </c>
    </row>
    <row r="40" spans="1:6">
      <c r="A40" s="165" t="s">
        <v>84</v>
      </c>
      <c r="B40" s="159">
        <v>0.96493450966452654</v>
      </c>
      <c r="C40" s="159">
        <v>2.5000000000000001E-2</v>
      </c>
      <c r="D40" s="159">
        <v>1.0065490335473409E-2</v>
      </c>
      <c r="F40" s="103">
        <f t="shared" si="0"/>
        <v>0</v>
      </c>
    </row>
    <row r="41" spans="1:6">
      <c r="A41" s="165" t="s">
        <v>85</v>
      </c>
      <c r="B41" s="159">
        <v>0.96998210500193593</v>
      </c>
      <c r="C41" s="159">
        <v>2.4949417970140327E-2</v>
      </c>
      <c r="D41" s="159">
        <v>5.0684770279237424E-3</v>
      </c>
      <c r="F41" s="103">
        <f t="shared" si="0"/>
        <v>0</v>
      </c>
    </row>
    <row r="42" spans="1:6">
      <c r="A42" s="165" t="s">
        <v>86</v>
      </c>
      <c r="B42" s="159">
        <v>0.95512485785237922</v>
      </c>
      <c r="C42" s="159">
        <v>2.5000000000000001E-2</v>
      </c>
      <c r="D42" s="159">
        <v>1.9875142147620636E-2</v>
      </c>
      <c r="F42" s="103">
        <f t="shared" si="0"/>
        <v>0</v>
      </c>
    </row>
    <row r="43" spans="1:6">
      <c r="A43" s="165" t="s">
        <v>149</v>
      </c>
      <c r="B43" s="159">
        <v>0.9779190939659349</v>
      </c>
      <c r="C43" s="159">
        <v>2.1049520611299253E-2</v>
      </c>
      <c r="D43" s="159">
        <v>1.0313854227659541E-3</v>
      </c>
      <c r="F43" s="103">
        <f t="shared" si="0"/>
        <v>0</v>
      </c>
    </row>
    <row r="44" spans="1:6">
      <c r="A44" s="165" t="s">
        <v>150</v>
      </c>
      <c r="B44" s="159">
        <v>0.97838626293059305</v>
      </c>
      <c r="C44" s="159">
        <v>2.0450092255835269E-2</v>
      </c>
      <c r="D44" s="159">
        <v>1.1636448135716249E-3</v>
      </c>
      <c r="F44" s="103">
        <f t="shared" si="0"/>
        <v>0</v>
      </c>
    </row>
    <row r="45" spans="1:6">
      <c r="A45" s="165" t="s">
        <v>156</v>
      </c>
      <c r="B45" s="159">
        <v>0.97521644333955637</v>
      </c>
      <c r="C45" s="159">
        <v>2.4517313942880255E-2</v>
      </c>
      <c r="D45" s="159">
        <v>2.6624271756332026E-4</v>
      </c>
      <c r="F45" s="103">
        <f t="shared" si="0"/>
        <v>0</v>
      </c>
    </row>
    <row r="46" spans="1:6">
      <c r="A46" s="165" t="s">
        <v>138</v>
      </c>
      <c r="B46" s="159">
        <v>0.9787086277449516</v>
      </c>
      <c r="C46" s="159">
        <v>2.0036463301112813E-2</v>
      </c>
      <c r="D46" s="159">
        <v>1.2549089539355455E-3</v>
      </c>
      <c r="F46" s="103">
        <f t="shared" si="0"/>
        <v>0</v>
      </c>
    </row>
    <row r="47" spans="1:6">
      <c r="A47" s="165" t="s">
        <v>88</v>
      </c>
      <c r="B47" s="159">
        <v>0.97050603616508968</v>
      </c>
      <c r="C47" s="159">
        <v>2.5000000000000005E-2</v>
      </c>
      <c r="D47" s="159">
        <v>4.4939638349103667E-3</v>
      </c>
      <c r="F47" s="103">
        <f t="shared" si="0"/>
        <v>0</v>
      </c>
    </row>
    <row r="48" spans="1:6">
      <c r="A48" s="165" t="s">
        <v>89</v>
      </c>
      <c r="B48" s="159">
        <v>0.9748402583568071</v>
      </c>
      <c r="C48" s="159">
        <v>2.4999999999999994E-2</v>
      </c>
      <c r="D48" s="159">
        <v>1.5974164319283062E-4</v>
      </c>
      <c r="F48" s="103">
        <f t="shared" si="0"/>
        <v>0</v>
      </c>
    </row>
    <row r="49" spans="1:6">
      <c r="A49" s="165" t="s">
        <v>90</v>
      </c>
      <c r="B49" s="159">
        <v>0.97483933782607379</v>
      </c>
      <c r="C49" s="159">
        <v>2.5000000000000008E-2</v>
      </c>
      <c r="D49" s="159">
        <v>1.6066217392616687E-4</v>
      </c>
      <c r="F49" s="103">
        <f t="shared" si="0"/>
        <v>0</v>
      </c>
    </row>
    <row r="50" spans="1:6">
      <c r="A50" s="165" t="s">
        <v>91</v>
      </c>
      <c r="B50" s="159">
        <v>0.97228359590351032</v>
      </c>
      <c r="C50" s="159">
        <v>2.4770312747016323E-2</v>
      </c>
      <c r="D50" s="159">
        <v>2.9460913494733488E-3</v>
      </c>
      <c r="F50" s="103">
        <f t="shared" si="0"/>
        <v>0</v>
      </c>
    </row>
    <row r="51" spans="1:6">
      <c r="A51" s="165" t="s">
        <v>92</v>
      </c>
      <c r="B51" s="159">
        <v>0.97505223578391687</v>
      </c>
      <c r="C51" s="159">
        <v>2.4720272118002571E-2</v>
      </c>
      <c r="D51" s="159">
        <v>2.2749209808066984E-4</v>
      </c>
      <c r="F51" s="103">
        <f t="shared" si="0"/>
        <v>0</v>
      </c>
    </row>
    <row r="52" spans="1:6">
      <c r="A52" s="165" t="s">
        <v>93</v>
      </c>
      <c r="B52" s="159">
        <v>0.9748402583568071</v>
      </c>
      <c r="C52" s="159">
        <v>2.5000000000000008E-2</v>
      </c>
      <c r="D52" s="159">
        <v>1.5974164319283068E-4</v>
      </c>
      <c r="F52" s="103">
        <f t="shared" si="0"/>
        <v>0</v>
      </c>
    </row>
    <row r="53" spans="1:6">
      <c r="A53" s="165" t="s">
        <v>36</v>
      </c>
      <c r="B53" s="159">
        <v>0.9748402583568071</v>
      </c>
      <c r="C53" s="159">
        <v>2.5000000000000005E-2</v>
      </c>
      <c r="D53" s="159">
        <v>1.5974164319283068E-4</v>
      </c>
      <c r="F53" s="103">
        <f t="shared" si="0"/>
        <v>0</v>
      </c>
    </row>
    <row r="54" spans="1:6">
      <c r="A54" s="165" t="s">
        <v>94</v>
      </c>
      <c r="B54" s="159">
        <v>0.97484025835680721</v>
      </c>
      <c r="C54" s="159">
        <v>2.5000000000000005E-2</v>
      </c>
      <c r="D54" s="159">
        <v>1.5974164319283065E-4</v>
      </c>
      <c r="F54" s="103">
        <f t="shared" si="0"/>
        <v>0</v>
      </c>
    </row>
    <row r="55" spans="1:6">
      <c r="A55" s="165" t="s">
        <v>95</v>
      </c>
      <c r="B55" s="159">
        <v>0.97484025835680721</v>
      </c>
      <c r="C55" s="159">
        <v>2.5000000000000001E-2</v>
      </c>
      <c r="D55" s="159">
        <v>1.5974164319283068E-4</v>
      </c>
      <c r="F55" s="103">
        <f t="shared" si="0"/>
        <v>0</v>
      </c>
    </row>
    <row r="56" spans="1:6">
      <c r="A56" s="165" t="s">
        <v>96</v>
      </c>
      <c r="B56" s="159">
        <v>0.9748402583568071</v>
      </c>
      <c r="C56" s="159">
        <v>2.4999999999999998E-2</v>
      </c>
      <c r="D56" s="159">
        <v>1.5974164319283062E-4</v>
      </c>
      <c r="F56" s="103">
        <f t="shared" si="0"/>
        <v>0</v>
      </c>
    </row>
    <row r="57" spans="1:6">
      <c r="A57" s="165" t="s">
        <v>97</v>
      </c>
      <c r="B57" s="159">
        <v>0.97483216191045452</v>
      </c>
      <c r="C57" s="159">
        <v>2.5000000000000008E-2</v>
      </c>
      <c r="D57" s="159">
        <v>1.6783808954549058E-4</v>
      </c>
      <c r="F57" s="103">
        <f t="shared" si="0"/>
        <v>0</v>
      </c>
    </row>
    <row r="58" spans="1:6">
      <c r="A58" s="165" t="s">
        <v>98</v>
      </c>
      <c r="B58" s="159">
        <v>0.97484025835680721</v>
      </c>
      <c r="C58" s="159">
        <v>2.5000000000000005E-2</v>
      </c>
      <c r="D58" s="159">
        <v>1.5974164319283068E-4</v>
      </c>
      <c r="F58" s="103">
        <f t="shared" si="0"/>
        <v>0</v>
      </c>
    </row>
    <row r="59" spans="1:6">
      <c r="A59" s="165" t="s">
        <v>99</v>
      </c>
      <c r="B59" s="159">
        <v>0.97484025835680721</v>
      </c>
      <c r="C59" s="159">
        <v>2.5000000000000001E-2</v>
      </c>
      <c r="D59" s="159">
        <v>1.5974164319283065E-4</v>
      </c>
      <c r="F59" s="103">
        <f t="shared" si="0"/>
        <v>0</v>
      </c>
    </row>
    <row r="60" spans="1:6">
      <c r="A60" s="165" t="s">
        <v>100</v>
      </c>
      <c r="B60" s="159">
        <v>0.9748402583568071</v>
      </c>
      <c r="C60" s="159">
        <v>2.5000000000000005E-2</v>
      </c>
      <c r="D60" s="159">
        <v>1.5974164319283065E-4</v>
      </c>
      <c r="F60" s="103">
        <f t="shared" si="0"/>
        <v>0</v>
      </c>
    </row>
    <row r="61" spans="1:6">
      <c r="A61" s="165" t="s">
        <v>101</v>
      </c>
      <c r="B61" s="159">
        <v>0.97484025835680721</v>
      </c>
      <c r="C61" s="159">
        <v>2.4999999999999994E-2</v>
      </c>
      <c r="D61" s="159">
        <v>1.5974164319283065E-4</v>
      </c>
      <c r="F61" s="103">
        <f t="shared" si="0"/>
        <v>0</v>
      </c>
    </row>
    <row r="62" spans="1:6">
      <c r="A62" s="165" t="s">
        <v>102</v>
      </c>
      <c r="B62" s="159">
        <v>0.97484025835680721</v>
      </c>
      <c r="C62" s="159">
        <v>2.5000000000000001E-2</v>
      </c>
      <c r="D62" s="159">
        <v>1.5974164319283065E-4</v>
      </c>
      <c r="F62" s="103">
        <f t="shared" si="0"/>
        <v>0</v>
      </c>
    </row>
    <row r="63" spans="1:6">
      <c r="A63" s="165" t="s">
        <v>103</v>
      </c>
      <c r="B63" s="159">
        <v>0.97484025835680721</v>
      </c>
      <c r="C63" s="159">
        <v>2.5000000000000008E-2</v>
      </c>
      <c r="D63" s="159">
        <v>1.5974164319283065E-4</v>
      </c>
      <c r="F63" s="103">
        <f t="shared" si="0"/>
        <v>0</v>
      </c>
    </row>
    <row r="64" spans="1:6">
      <c r="A64" s="165" t="s">
        <v>104</v>
      </c>
      <c r="B64" s="159">
        <v>0.97479834013153988</v>
      </c>
      <c r="C64" s="159">
        <v>2.5000000000000012E-2</v>
      </c>
      <c r="D64" s="159">
        <v>2.0165986846029603E-4</v>
      </c>
      <c r="F64" s="103">
        <f t="shared" si="0"/>
        <v>0</v>
      </c>
    </row>
    <row r="65" spans="1:6">
      <c r="A65" s="165" t="s">
        <v>105</v>
      </c>
      <c r="B65" s="159">
        <v>0.97484025835680721</v>
      </c>
      <c r="C65" s="159">
        <v>2.5000000000000001E-2</v>
      </c>
      <c r="D65" s="159">
        <v>1.5974164319283065E-4</v>
      </c>
      <c r="F65" s="103">
        <f t="shared" si="0"/>
        <v>0</v>
      </c>
    </row>
    <row r="66" spans="1:6">
      <c r="A66" s="165" t="s">
        <v>106</v>
      </c>
      <c r="B66" s="159">
        <v>0.97326492100595297</v>
      </c>
      <c r="C66" s="159">
        <v>2.5000000000000005E-2</v>
      </c>
      <c r="D66" s="159">
        <v>1.7350789940471655E-3</v>
      </c>
      <c r="F66" s="103">
        <f t="shared" si="0"/>
        <v>0</v>
      </c>
    </row>
    <row r="67" spans="1:6">
      <c r="A67" s="165" t="s">
        <v>107</v>
      </c>
      <c r="B67" s="159">
        <v>0.9748402583568071</v>
      </c>
      <c r="C67" s="159">
        <v>2.4999999999999998E-2</v>
      </c>
      <c r="D67" s="159">
        <v>1.5974164319283062E-4</v>
      </c>
      <c r="F67" s="103">
        <f t="shared" si="0"/>
        <v>0</v>
      </c>
    </row>
    <row r="68" spans="1:6">
      <c r="A68" s="165" t="s">
        <v>108</v>
      </c>
      <c r="B68" s="159">
        <v>0.97484025835680721</v>
      </c>
      <c r="C68" s="159">
        <v>2.5000000000000008E-2</v>
      </c>
      <c r="D68" s="159">
        <v>1.5974164319283068E-4</v>
      </c>
      <c r="F68" s="103">
        <f t="shared" si="0"/>
        <v>0</v>
      </c>
    </row>
    <row r="69" spans="1:6">
      <c r="A69" s="165" t="s">
        <v>109</v>
      </c>
      <c r="B69" s="159">
        <v>0.9741945637523568</v>
      </c>
      <c r="C69" s="159">
        <v>2.499931184996302E-2</v>
      </c>
      <c r="D69" s="159">
        <v>8.0612439768017446E-4</v>
      </c>
      <c r="F69" s="103">
        <f t="shared" ref="F69:F101" si="1">1-SUM(B69:D69)</f>
        <v>0</v>
      </c>
    </row>
    <row r="70" spans="1:6">
      <c r="A70" s="165" t="s">
        <v>110</v>
      </c>
      <c r="B70" s="159">
        <v>0.9748402583568071</v>
      </c>
      <c r="C70" s="159">
        <v>2.5000000000000005E-2</v>
      </c>
      <c r="D70" s="159">
        <v>1.5974164319283068E-4</v>
      </c>
      <c r="F70" s="103">
        <f t="shared" si="1"/>
        <v>0</v>
      </c>
    </row>
    <row r="71" spans="1:6">
      <c r="A71" s="165" t="s">
        <v>111</v>
      </c>
      <c r="B71" s="159">
        <v>0.9748402583568071</v>
      </c>
      <c r="C71" s="159">
        <v>2.5000000000000001E-2</v>
      </c>
      <c r="D71" s="159">
        <v>1.5974164319283062E-4</v>
      </c>
      <c r="F71" s="103">
        <f t="shared" si="1"/>
        <v>0</v>
      </c>
    </row>
    <row r="72" spans="1:6">
      <c r="A72" s="165" t="s">
        <v>112</v>
      </c>
      <c r="B72" s="159">
        <v>0.97484025835680732</v>
      </c>
      <c r="C72" s="159">
        <v>2.5000000000000008E-2</v>
      </c>
      <c r="D72" s="159">
        <v>1.5974164319283068E-4</v>
      </c>
      <c r="F72" s="103">
        <f t="shared" si="1"/>
        <v>0</v>
      </c>
    </row>
    <row r="73" spans="1:6">
      <c r="A73" s="165" t="s">
        <v>113</v>
      </c>
      <c r="B73" s="159">
        <v>0.9748402583568071</v>
      </c>
      <c r="C73" s="159">
        <v>2.5000000000000001E-2</v>
      </c>
      <c r="D73" s="159">
        <v>1.5974164319283062E-4</v>
      </c>
      <c r="F73" s="103">
        <f t="shared" si="1"/>
        <v>0</v>
      </c>
    </row>
    <row r="74" spans="1:6">
      <c r="A74" s="165" t="s">
        <v>114</v>
      </c>
      <c r="B74" s="159">
        <v>0.97484025835680721</v>
      </c>
      <c r="C74" s="159">
        <v>2.5000000000000001E-2</v>
      </c>
      <c r="D74" s="159">
        <v>1.5974164319283065E-4</v>
      </c>
      <c r="F74" s="103">
        <f t="shared" si="1"/>
        <v>0</v>
      </c>
    </row>
    <row r="75" spans="1:6">
      <c r="A75" s="165" t="s">
        <v>115</v>
      </c>
      <c r="B75" s="159">
        <v>0.97484025835680721</v>
      </c>
      <c r="C75" s="159">
        <v>2.5000000000000001E-2</v>
      </c>
      <c r="D75" s="159">
        <v>1.5974164319283068E-4</v>
      </c>
      <c r="F75" s="103">
        <f t="shared" si="1"/>
        <v>0</v>
      </c>
    </row>
    <row r="76" spans="1:6">
      <c r="A76" s="165" t="s">
        <v>116</v>
      </c>
      <c r="B76" s="159">
        <v>0</v>
      </c>
      <c r="C76" s="159">
        <v>0</v>
      </c>
      <c r="D76" s="159">
        <v>0</v>
      </c>
      <c r="F76" s="103">
        <v>0</v>
      </c>
    </row>
    <row r="77" spans="1:6">
      <c r="A77" s="165" t="s">
        <v>333</v>
      </c>
      <c r="B77" s="159">
        <v>0.96627342128872817</v>
      </c>
      <c r="C77" s="159">
        <v>2.3178378867115428E-2</v>
      </c>
      <c r="D77" s="159">
        <v>1.0548199844156312E-2</v>
      </c>
      <c r="F77" s="103">
        <f t="shared" si="1"/>
        <v>0</v>
      </c>
    </row>
    <row r="78" spans="1:6">
      <c r="A78" s="165" t="s">
        <v>334</v>
      </c>
      <c r="B78" s="159">
        <v>0.97406566054810284</v>
      </c>
      <c r="C78" s="159">
        <v>2.5000000000000001E-2</v>
      </c>
      <c r="D78" s="159">
        <v>9.3433945189712363E-4</v>
      </c>
      <c r="F78" s="103">
        <f t="shared" si="1"/>
        <v>0</v>
      </c>
    </row>
    <row r="79" spans="1:6">
      <c r="A79" s="165" t="s">
        <v>335</v>
      </c>
      <c r="B79" s="159">
        <v>0.97406566054810273</v>
      </c>
      <c r="C79" s="159">
        <v>2.5000000000000001E-2</v>
      </c>
      <c r="D79" s="159">
        <v>9.3433945189712363E-4</v>
      </c>
      <c r="F79" s="103">
        <f t="shared" si="1"/>
        <v>0</v>
      </c>
    </row>
    <row r="80" spans="1:6">
      <c r="A80" s="165" t="s">
        <v>336</v>
      </c>
      <c r="B80" s="159">
        <v>0.97995881677363106</v>
      </c>
      <c r="C80" s="159">
        <v>1.9999999999999997E-2</v>
      </c>
      <c r="D80" s="159">
        <v>4.1183226368832318E-5</v>
      </c>
      <c r="F80" s="103">
        <f t="shared" si="1"/>
        <v>0</v>
      </c>
    </row>
    <row r="81" spans="1:6">
      <c r="A81" s="165" t="s">
        <v>337</v>
      </c>
      <c r="B81" s="159">
        <v>0</v>
      </c>
      <c r="C81" s="159">
        <v>0</v>
      </c>
      <c r="D81" s="159">
        <v>0</v>
      </c>
      <c r="F81" s="103">
        <v>0</v>
      </c>
    </row>
    <row r="82" spans="1:6">
      <c r="A82" s="165" t="s">
        <v>338</v>
      </c>
      <c r="B82" s="159">
        <v>0.97995881677363117</v>
      </c>
      <c r="C82" s="159">
        <v>0.02</v>
      </c>
      <c r="D82" s="159">
        <v>4.1183226368832325E-5</v>
      </c>
      <c r="F82" s="103">
        <f t="shared" si="1"/>
        <v>0</v>
      </c>
    </row>
    <row r="83" spans="1:6">
      <c r="A83" s="165" t="s">
        <v>337</v>
      </c>
      <c r="B83" s="159">
        <v>0</v>
      </c>
      <c r="C83" s="159">
        <v>0</v>
      </c>
      <c r="D83" s="159">
        <v>0</v>
      </c>
      <c r="F83" s="103">
        <v>0</v>
      </c>
    </row>
    <row r="84" spans="1:6">
      <c r="A84" s="165" t="s">
        <v>339</v>
      </c>
      <c r="B84" s="159">
        <v>0.97995881677363117</v>
      </c>
      <c r="C84" s="159">
        <v>0.02</v>
      </c>
      <c r="D84" s="159">
        <v>4.1183226368832325E-5</v>
      </c>
      <c r="F84" s="103">
        <f t="shared" si="1"/>
        <v>0</v>
      </c>
    </row>
    <row r="85" spans="1:6">
      <c r="A85" s="165" t="s">
        <v>337</v>
      </c>
      <c r="B85" s="159">
        <v>0</v>
      </c>
      <c r="C85" s="159">
        <v>0</v>
      </c>
      <c r="D85" s="159">
        <v>0</v>
      </c>
      <c r="F85" s="103">
        <v>0</v>
      </c>
    </row>
    <row r="86" spans="1:6">
      <c r="A86" s="165" t="s">
        <v>340</v>
      </c>
      <c r="B86" s="159">
        <v>0.96909373397609777</v>
      </c>
      <c r="C86" s="159">
        <v>2.3036138681192021E-2</v>
      </c>
      <c r="D86" s="159">
        <v>7.8701273427102623E-3</v>
      </c>
      <c r="F86" s="103">
        <f t="shared" si="1"/>
        <v>0</v>
      </c>
    </row>
    <row r="87" spans="1:6">
      <c r="A87" s="165" t="s">
        <v>341</v>
      </c>
      <c r="B87" s="159">
        <v>0.97220176895653232</v>
      </c>
      <c r="C87" s="159">
        <v>2.5000000000000033E-2</v>
      </c>
      <c r="D87" s="159">
        <v>2.7982310434675334E-3</v>
      </c>
      <c r="F87" s="103">
        <f t="shared" si="1"/>
        <v>0</v>
      </c>
    </row>
    <row r="88" spans="1:6">
      <c r="A88" s="165" t="s">
        <v>342</v>
      </c>
      <c r="B88" s="159">
        <v>0.97220176895653243</v>
      </c>
      <c r="C88" s="159">
        <v>2.5000000000000036E-2</v>
      </c>
      <c r="D88" s="159">
        <v>2.7982310434675342E-3</v>
      </c>
      <c r="F88" s="103">
        <f t="shared" si="1"/>
        <v>0</v>
      </c>
    </row>
    <row r="89" spans="1:6">
      <c r="A89" s="165" t="s">
        <v>343</v>
      </c>
      <c r="B89" s="159">
        <v>0.97220176895653243</v>
      </c>
      <c r="C89" s="159">
        <v>2.5000000000000036E-2</v>
      </c>
      <c r="D89" s="159">
        <v>2.7982310434675338E-3</v>
      </c>
      <c r="F89" s="103">
        <f t="shared" si="1"/>
        <v>0</v>
      </c>
    </row>
    <row r="90" spans="1:6">
      <c r="A90" s="165" t="s">
        <v>344</v>
      </c>
      <c r="B90" s="159">
        <v>0.9722017689565321</v>
      </c>
      <c r="C90" s="159">
        <v>2.5000000000000487E-2</v>
      </c>
      <c r="D90" s="159">
        <v>2.7982310434675303E-3</v>
      </c>
      <c r="F90" s="103">
        <f t="shared" si="1"/>
        <v>0</v>
      </c>
    </row>
    <row r="91" spans="1:6">
      <c r="A91" s="165" t="s">
        <v>345</v>
      </c>
      <c r="B91" s="159">
        <v>0.97220176895653243</v>
      </c>
      <c r="C91" s="159">
        <v>2.500000000000005E-2</v>
      </c>
      <c r="D91" s="159">
        <v>2.7982310434675312E-3</v>
      </c>
      <c r="F91" s="103">
        <f t="shared" si="1"/>
        <v>0</v>
      </c>
    </row>
    <row r="92" spans="1:6">
      <c r="A92" s="165" t="s">
        <v>346</v>
      </c>
      <c r="B92" s="159">
        <v>0</v>
      </c>
      <c r="C92" s="159">
        <v>0</v>
      </c>
      <c r="D92" s="159">
        <v>0</v>
      </c>
      <c r="F92" s="103">
        <v>0</v>
      </c>
    </row>
    <row r="93" spans="1:6">
      <c r="A93" s="165" t="s">
        <v>347</v>
      </c>
      <c r="B93" s="159">
        <v>0.97220176895653232</v>
      </c>
      <c r="C93" s="159">
        <v>2.5000000000000033E-2</v>
      </c>
      <c r="D93" s="159">
        <v>2.7982310434675334E-3</v>
      </c>
      <c r="F93" s="103">
        <f t="shared" si="1"/>
        <v>0</v>
      </c>
    </row>
    <row r="94" spans="1:6">
      <c r="A94" s="165" t="s">
        <v>348</v>
      </c>
      <c r="B94" s="159">
        <v>0</v>
      </c>
      <c r="C94" s="159">
        <v>0</v>
      </c>
      <c r="D94" s="159">
        <v>0</v>
      </c>
      <c r="F94" s="103">
        <v>0</v>
      </c>
    </row>
    <row r="95" spans="1:6">
      <c r="A95" s="165" t="s">
        <v>349</v>
      </c>
      <c r="B95" s="159">
        <v>0.97220176895653232</v>
      </c>
      <c r="C95" s="159">
        <v>2.5000000000000033E-2</v>
      </c>
      <c r="D95" s="159">
        <v>2.7982310434675334E-3</v>
      </c>
      <c r="F95" s="103">
        <f t="shared" si="1"/>
        <v>0</v>
      </c>
    </row>
    <row r="96" spans="1:6">
      <c r="A96" s="165" t="s">
        <v>350</v>
      </c>
      <c r="B96" s="159">
        <v>0.97220176895653243</v>
      </c>
      <c r="C96" s="159">
        <v>2.5000000000000036E-2</v>
      </c>
      <c r="D96" s="159">
        <v>2.7982310434675334E-3</v>
      </c>
      <c r="F96" s="103">
        <f t="shared" si="1"/>
        <v>0</v>
      </c>
    </row>
    <row r="97" spans="1:6">
      <c r="A97" s="165" t="s">
        <v>351</v>
      </c>
      <c r="B97" s="159">
        <v>0.97995881677363106</v>
      </c>
      <c r="C97" s="159">
        <v>1.9999999999999997E-2</v>
      </c>
      <c r="D97" s="159">
        <v>4.1183226368832318E-5</v>
      </c>
      <c r="F97" s="103">
        <f t="shared" si="1"/>
        <v>0</v>
      </c>
    </row>
    <row r="98" spans="1:6">
      <c r="A98" s="165" t="s">
        <v>352</v>
      </c>
      <c r="B98" s="159">
        <v>0.97995881677363117</v>
      </c>
      <c r="C98" s="159">
        <v>0.02</v>
      </c>
      <c r="D98" s="159">
        <v>4.1183226368832325E-5</v>
      </c>
      <c r="F98" s="103">
        <f t="shared" si="1"/>
        <v>0</v>
      </c>
    </row>
    <row r="99" spans="1:6">
      <c r="A99" s="165" t="s">
        <v>353</v>
      </c>
      <c r="B99" s="159">
        <v>0.97242072379736366</v>
      </c>
      <c r="C99" s="159">
        <v>2.4858867157974335E-2</v>
      </c>
      <c r="D99" s="159">
        <v>2.7204090446619551E-3</v>
      </c>
      <c r="F99" s="103">
        <f t="shared" si="1"/>
        <v>0</v>
      </c>
    </row>
    <row r="100" spans="1:6">
      <c r="A100" s="165" t="s">
        <v>354</v>
      </c>
      <c r="B100" s="159">
        <v>0.96940848509637034</v>
      </c>
      <c r="C100" s="159">
        <v>2.3208578592595695E-2</v>
      </c>
      <c r="D100" s="159">
        <v>7.3829363110339691E-3</v>
      </c>
      <c r="F100" s="103">
        <f t="shared" si="1"/>
        <v>0</v>
      </c>
    </row>
    <row r="101" spans="1:6">
      <c r="A101" s="166" t="s">
        <v>355</v>
      </c>
      <c r="B101" s="161">
        <v>0.86750000000000016</v>
      </c>
      <c r="C101" s="161">
        <v>0.12049999999999994</v>
      </c>
      <c r="D101" s="161">
        <v>1.2E-2</v>
      </c>
      <c r="F101" s="105">
        <f t="shared" si="1"/>
        <v>0</v>
      </c>
    </row>
  </sheetData>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D6A0A-22DA-41A8-9A63-6E0CB11DE00D}">
  <sheetPr>
    <tabColor rgb="FFFFB81C"/>
  </sheetPr>
  <dimension ref="A1:R101"/>
  <sheetViews>
    <sheetView tabSelected="1" topLeftCell="A67" zoomScale="75" zoomScaleNormal="75" workbookViewId="0">
      <selection activeCell="N17" sqref="N17"/>
    </sheetView>
  </sheetViews>
  <sheetFormatPr defaultColWidth="9.140625" defaultRowHeight="12.75"/>
  <cols>
    <col min="1" max="1" width="68.7109375" style="96" bestFit="1" customWidth="1"/>
    <col min="2" max="2" width="13.42578125" style="96" customWidth="1"/>
    <col min="3" max="3" width="12.42578125" style="96" customWidth="1"/>
    <col min="4" max="4" width="13.140625" style="96" customWidth="1"/>
    <col min="5" max="16384" width="9.140625" style="96"/>
  </cols>
  <sheetData>
    <row r="1" spans="1:18">
      <c r="A1" s="78" t="s">
        <v>772</v>
      </c>
    </row>
    <row r="2" spans="1:18">
      <c r="A2" s="88" t="s">
        <v>768</v>
      </c>
    </row>
    <row r="3" spans="1:18" ht="51">
      <c r="A3" s="156"/>
      <c r="B3" s="157" t="s">
        <v>149</v>
      </c>
      <c r="C3" s="157" t="s">
        <v>150</v>
      </c>
      <c r="D3" s="157" t="s">
        <v>156</v>
      </c>
      <c r="E3" s="157" t="s">
        <v>138</v>
      </c>
      <c r="G3" s="104" t="s">
        <v>126</v>
      </c>
    </row>
    <row r="4" spans="1:18">
      <c r="A4" s="165" t="s">
        <v>50</v>
      </c>
      <c r="B4" s="159">
        <v>0.70818900315559741</v>
      </c>
      <c r="C4" s="159">
        <v>0.11568331704460588</v>
      </c>
      <c r="D4" s="159">
        <v>8.2882779706424492E-2</v>
      </c>
      <c r="E4" s="159">
        <v>9.3244900093372163E-2</v>
      </c>
      <c r="G4" s="103">
        <f>1-SUM(B4:E4)</f>
        <v>0</v>
      </c>
      <c r="O4" s="97"/>
      <c r="P4" s="97"/>
      <c r="Q4" s="97"/>
      <c r="R4" s="97"/>
    </row>
    <row r="5" spans="1:18">
      <c r="A5" s="165" t="s">
        <v>51</v>
      </c>
      <c r="B5" s="159">
        <v>0.66999360003374064</v>
      </c>
      <c r="C5" s="159">
        <v>0.10944406324469697</v>
      </c>
      <c r="D5" s="159">
        <v>7.8412587189115146E-2</v>
      </c>
      <c r="E5" s="159">
        <v>0.1421497495324473</v>
      </c>
      <c r="G5" s="103">
        <f t="shared" ref="G5:G68" si="0">1-SUM(B5:E5)</f>
        <v>0</v>
      </c>
      <c r="O5" s="97"/>
      <c r="P5" s="97"/>
      <c r="Q5" s="97"/>
      <c r="R5" s="97"/>
    </row>
    <row r="6" spans="1:18">
      <c r="A6" s="165" t="s">
        <v>52</v>
      </c>
      <c r="B6" s="159">
        <v>0.67289643140176725</v>
      </c>
      <c r="C6" s="159">
        <v>0.10991824338584309</v>
      </c>
      <c r="D6" s="159">
        <v>7.8752319565259077E-2</v>
      </c>
      <c r="E6" s="159">
        <v>0.13843300564713057</v>
      </c>
      <c r="G6" s="103">
        <f t="shared" si="0"/>
        <v>0</v>
      </c>
      <c r="O6" s="97"/>
      <c r="P6" s="97"/>
      <c r="Q6" s="97"/>
      <c r="R6" s="97"/>
    </row>
    <row r="7" spans="1:18">
      <c r="A7" s="165" t="s">
        <v>53</v>
      </c>
      <c r="B7" s="159">
        <v>0.96626064090719288</v>
      </c>
      <c r="C7" s="159">
        <v>2.3711084761040974E-2</v>
      </c>
      <c r="D7" s="159">
        <v>4.8667387901519289E-3</v>
      </c>
      <c r="E7" s="159">
        <v>5.1615355416142301E-3</v>
      </c>
      <c r="G7" s="103">
        <f t="shared" si="0"/>
        <v>0</v>
      </c>
      <c r="O7" s="97"/>
      <c r="P7" s="97"/>
      <c r="Q7" s="97"/>
      <c r="R7" s="97"/>
    </row>
    <row r="8" spans="1:18">
      <c r="A8" s="165" t="s">
        <v>54</v>
      </c>
      <c r="B8" s="159">
        <v>0.43217329097683499</v>
      </c>
      <c r="C8" s="159">
        <v>1.0935052352723171E-4</v>
      </c>
      <c r="D8" s="159">
        <v>7.8345569472174287E-5</v>
      </c>
      <c r="E8" s="159">
        <v>0.56763901293016572</v>
      </c>
      <c r="G8" s="103">
        <f t="shared" si="0"/>
        <v>0</v>
      </c>
      <c r="O8" s="97"/>
      <c r="P8" s="97"/>
      <c r="Q8" s="97"/>
      <c r="R8" s="97"/>
    </row>
    <row r="9" spans="1:18">
      <c r="A9" s="165" t="s">
        <v>55</v>
      </c>
      <c r="B9" s="159">
        <v>0.74129472047371969</v>
      </c>
      <c r="C9" s="159">
        <v>0.12109116604457124</v>
      </c>
      <c r="D9" s="159">
        <v>8.6757301710119361E-2</v>
      </c>
      <c r="E9" s="159">
        <v>5.0856811771589613E-2</v>
      </c>
      <c r="G9" s="103">
        <f t="shared" si="0"/>
        <v>0</v>
      </c>
      <c r="O9" s="97"/>
      <c r="P9" s="97"/>
      <c r="Q9" s="97"/>
      <c r="R9" s="97"/>
    </row>
    <row r="10" spans="1:18">
      <c r="A10" s="165" t="s">
        <v>56</v>
      </c>
      <c r="B10" s="159">
        <v>0.77665024600098531</v>
      </c>
      <c r="C10" s="159">
        <v>0.12686652325941727</v>
      </c>
      <c r="D10" s="159">
        <v>9.0895129635466851E-2</v>
      </c>
      <c r="E10" s="159">
        <v>5.588101104130507E-3</v>
      </c>
      <c r="G10" s="103">
        <f t="shared" si="0"/>
        <v>0</v>
      </c>
      <c r="O10" s="97"/>
      <c r="P10" s="97"/>
      <c r="Q10" s="97"/>
      <c r="R10" s="97"/>
    </row>
    <row r="11" spans="1:18">
      <c r="A11" s="165" t="s">
        <v>57</v>
      </c>
      <c r="B11" s="159">
        <v>0.73481464457779944</v>
      </c>
      <c r="C11" s="159">
        <v>0.12003263975992043</v>
      </c>
      <c r="D11" s="159">
        <v>8.5998907128207916E-2</v>
      </c>
      <c r="E11" s="159">
        <v>5.9153808534072184E-2</v>
      </c>
      <c r="G11" s="103">
        <f t="shared" si="0"/>
        <v>0</v>
      </c>
      <c r="O11" s="97"/>
      <c r="P11" s="97"/>
      <c r="Q11" s="97"/>
      <c r="R11" s="97"/>
    </row>
    <row r="12" spans="1:18">
      <c r="A12" s="165" t="s">
        <v>58</v>
      </c>
      <c r="B12" s="159">
        <v>0.75698734402216072</v>
      </c>
      <c r="C12" s="159">
        <v>0.12365457035772336</v>
      </c>
      <c r="D12" s="159">
        <v>8.8593885241896611E-2</v>
      </c>
      <c r="E12" s="159">
        <v>3.0764200378219073E-2</v>
      </c>
      <c r="G12" s="103">
        <f t="shared" si="0"/>
        <v>0</v>
      </c>
      <c r="O12" s="97"/>
      <c r="P12" s="97"/>
      <c r="Q12" s="97"/>
      <c r="R12" s="97"/>
    </row>
    <row r="13" spans="1:18">
      <c r="A13" s="165" t="s">
        <v>59</v>
      </c>
      <c r="B13" s="159">
        <v>0.74538900734587621</v>
      </c>
      <c r="C13" s="159">
        <v>0.12175997152473651</v>
      </c>
      <c r="D13" s="159">
        <v>8.7236475878833902E-2</v>
      </c>
      <c r="E13" s="159">
        <v>4.5614545250553279E-2</v>
      </c>
      <c r="G13" s="103">
        <f t="shared" si="0"/>
        <v>0</v>
      </c>
      <c r="O13" s="97"/>
      <c r="P13" s="97"/>
      <c r="Q13" s="97"/>
      <c r="R13" s="97"/>
    </row>
    <row r="14" spans="1:18">
      <c r="A14" s="165" t="s">
        <v>60</v>
      </c>
      <c r="B14" s="159">
        <v>0.74891126368410377</v>
      </c>
      <c r="C14" s="159">
        <v>0.12233533529750325</v>
      </c>
      <c r="D14" s="159">
        <v>8.7648702551162957E-2</v>
      </c>
      <c r="E14" s="159">
        <v>4.1104698467230159E-2</v>
      </c>
      <c r="G14" s="103">
        <f t="shared" si="0"/>
        <v>0</v>
      </c>
      <c r="O14" s="97"/>
      <c r="P14" s="97"/>
      <c r="Q14" s="97"/>
      <c r="R14" s="97"/>
    </row>
    <row r="15" spans="1:18">
      <c r="A15" s="165" t="s">
        <v>61</v>
      </c>
      <c r="B15" s="159">
        <v>0.7410838869530455</v>
      </c>
      <c r="C15" s="159">
        <v>0.12105672619742999</v>
      </c>
      <c r="D15" s="159">
        <v>8.6732626844834959E-2</v>
      </c>
      <c r="E15" s="159">
        <v>5.1126760004689575E-2</v>
      </c>
      <c r="G15" s="103">
        <f t="shared" si="0"/>
        <v>0</v>
      </c>
      <c r="O15" s="97"/>
      <c r="P15" s="97"/>
      <c r="Q15" s="97"/>
      <c r="R15" s="97"/>
    </row>
    <row r="16" spans="1:18">
      <c r="A16" s="165" t="s">
        <v>62</v>
      </c>
      <c r="B16" s="159">
        <v>0.53516583458286049</v>
      </c>
      <c r="C16" s="159">
        <v>8.7419825269283227E-2</v>
      </c>
      <c r="D16" s="159">
        <v>6.2633042558542129E-2</v>
      </c>
      <c r="E16" s="159">
        <v>0.314781297589314</v>
      </c>
      <c r="G16" s="103">
        <f t="shared" si="0"/>
        <v>0</v>
      </c>
      <c r="O16" s="97"/>
      <c r="P16" s="97"/>
      <c r="Q16" s="97"/>
      <c r="R16" s="97"/>
    </row>
    <row r="17" spans="1:18">
      <c r="A17" s="165" t="s">
        <v>63</v>
      </c>
      <c r="B17" s="159">
        <v>0.39525481497092507</v>
      </c>
      <c r="C17" s="159">
        <v>6.4565233108600517E-2</v>
      </c>
      <c r="D17" s="159">
        <v>4.6258580140563194E-2</v>
      </c>
      <c r="E17" s="159">
        <v>0.49392137177991119</v>
      </c>
      <c r="G17" s="103">
        <f t="shared" si="0"/>
        <v>0</v>
      </c>
      <c r="O17" s="97"/>
      <c r="P17" s="97"/>
      <c r="Q17" s="97"/>
      <c r="R17" s="97"/>
    </row>
    <row r="18" spans="1:18">
      <c r="A18" s="165" t="s">
        <v>64</v>
      </c>
      <c r="B18" s="159">
        <v>0.3896787341861358</v>
      </c>
      <c r="C18" s="159">
        <v>6.3654375246619016E-2</v>
      </c>
      <c r="D18" s="159">
        <v>4.5605984472949619E-2</v>
      </c>
      <c r="E18" s="159">
        <v>0.50106090609429554</v>
      </c>
      <c r="G18" s="103">
        <f t="shared" si="0"/>
        <v>0</v>
      </c>
      <c r="O18" s="97"/>
      <c r="P18" s="97"/>
      <c r="Q18" s="97"/>
      <c r="R18" s="97"/>
    </row>
    <row r="19" spans="1:18">
      <c r="A19" s="165" t="s">
        <v>65</v>
      </c>
      <c r="B19" s="159">
        <v>0.72821346399672049</v>
      </c>
      <c r="C19" s="159">
        <v>0.11895433091492714</v>
      </c>
      <c r="D19" s="159">
        <v>8.522633908003717E-2</v>
      </c>
      <c r="E19" s="159">
        <v>6.7605866008315099E-2</v>
      </c>
      <c r="G19" s="103">
        <f t="shared" si="0"/>
        <v>0</v>
      </c>
      <c r="O19" s="97"/>
      <c r="P19" s="97"/>
      <c r="Q19" s="97"/>
      <c r="R19" s="97"/>
    </row>
    <row r="20" spans="1:18">
      <c r="A20" s="165" t="s">
        <v>66</v>
      </c>
      <c r="B20" s="159">
        <v>0.74331426783449939</v>
      </c>
      <c r="C20" s="159">
        <v>0.12142106094068322</v>
      </c>
      <c r="D20" s="159">
        <v>8.699365909249096E-2</v>
      </c>
      <c r="E20" s="159">
        <v>4.8271012132326395E-2</v>
      </c>
      <c r="G20" s="103">
        <f t="shared" si="0"/>
        <v>0</v>
      </c>
      <c r="O20" s="97"/>
      <c r="P20" s="97"/>
      <c r="Q20" s="97"/>
      <c r="R20" s="97"/>
    </row>
    <row r="21" spans="1:18">
      <c r="A21" s="165" t="s">
        <v>67</v>
      </c>
      <c r="B21" s="159">
        <v>0.65883611145741783</v>
      </c>
      <c r="C21" s="159">
        <v>0.10762147734934278</v>
      </c>
      <c r="D21" s="159">
        <v>7.7106772408558427E-2</v>
      </c>
      <c r="E21" s="159">
        <v>0.156435638784681</v>
      </c>
      <c r="G21" s="103">
        <f t="shared" si="0"/>
        <v>0</v>
      </c>
      <c r="O21" s="97"/>
      <c r="P21" s="97"/>
      <c r="Q21" s="97"/>
      <c r="R21" s="97"/>
    </row>
    <row r="22" spans="1:18">
      <c r="A22" s="165" t="s">
        <v>220</v>
      </c>
      <c r="B22" s="159">
        <v>0.77118502744232598</v>
      </c>
      <c r="C22" s="159">
        <v>0.1259505787018893</v>
      </c>
      <c r="D22" s="159">
        <v>9.0238889540314518E-2</v>
      </c>
      <c r="E22" s="159">
        <v>1.262550431547029E-2</v>
      </c>
      <c r="G22" s="103">
        <f t="shared" si="0"/>
        <v>0</v>
      </c>
      <c r="O22" s="97"/>
      <c r="P22" s="97"/>
      <c r="Q22" s="97"/>
      <c r="R22" s="97"/>
    </row>
    <row r="23" spans="1:18">
      <c r="A23" s="165" t="s">
        <v>43</v>
      </c>
      <c r="B23" s="159">
        <v>0.76954073800059819</v>
      </c>
      <c r="C23" s="159">
        <v>0.12538813026007381</v>
      </c>
      <c r="D23" s="159">
        <v>8.9835916220650444E-2</v>
      </c>
      <c r="E23" s="159">
        <v>1.5235215518677675E-2</v>
      </c>
      <c r="G23" s="103">
        <f t="shared" si="0"/>
        <v>0</v>
      </c>
      <c r="O23" s="97"/>
      <c r="P23" s="97"/>
      <c r="Q23" s="97"/>
      <c r="R23" s="97"/>
    </row>
    <row r="24" spans="1:18">
      <c r="A24" s="165" t="s">
        <v>221</v>
      </c>
      <c r="B24" s="159">
        <v>0.77110462232493615</v>
      </c>
      <c r="C24" s="159">
        <v>0.12592342691995792</v>
      </c>
      <c r="D24" s="159">
        <v>9.0219436301784112E-2</v>
      </c>
      <c r="E24" s="159">
        <v>1.2752514453321753E-2</v>
      </c>
      <c r="G24" s="103">
        <f t="shared" si="0"/>
        <v>0</v>
      </c>
      <c r="O24" s="97"/>
      <c r="P24" s="97"/>
      <c r="Q24" s="97"/>
      <c r="R24" s="97"/>
    </row>
    <row r="25" spans="1:18">
      <c r="A25" s="165" t="s">
        <v>69</v>
      </c>
      <c r="B25" s="159">
        <v>0.7668001121631598</v>
      </c>
      <c r="C25" s="159">
        <v>0.12525749494830893</v>
      </c>
      <c r="D25" s="159">
        <v>8.9742320894690725E-2</v>
      </c>
      <c r="E25" s="159">
        <v>1.820007199384048E-2</v>
      </c>
      <c r="G25" s="103">
        <f t="shared" si="0"/>
        <v>0</v>
      </c>
      <c r="O25" s="97"/>
      <c r="P25" s="97"/>
      <c r="Q25" s="97"/>
      <c r="R25" s="97"/>
    </row>
    <row r="26" spans="1:18">
      <c r="A26" s="165" t="s">
        <v>70</v>
      </c>
      <c r="B26" s="159">
        <v>0.77238972026343133</v>
      </c>
      <c r="C26" s="159">
        <v>0.12617056250956382</v>
      </c>
      <c r="D26" s="159">
        <v>9.0396499729374302E-2</v>
      </c>
      <c r="E26" s="159">
        <v>1.1043217497630433E-2</v>
      </c>
      <c r="G26" s="103">
        <f t="shared" si="0"/>
        <v>0</v>
      </c>
      <c r="O26" s="97"/>
      <c r="P26" s="97"/>
      <c r="Q26" s="97"/>
      <c r="R26" s="97"/>
    </row>
    <row r="27" spans="1:18">
      <c r="A27" s="165" t="s">
        <v>71</v>
      </c>
      <c r="B27" s="159">
        <v>0.77333483330663544</v>
      </c>
      <c r="C27" s="159">
        <v>0.12574655826850709</v>
      </c>
      <c r="D27" s="159">
        <v>9.0074630654327109E-2</v>
      </c>
      <c r="E27" s="159">
        <v>1.0843977770530488E-2</v>
      </c>
      <c r="G27" s="103">
        <f t="shared" si="0"/>
        <v>0</v>
      </c>
      <c r="O27" s="97"/>
      <c r="P27" s="97"/>
      <c r="Q27" s="97"/>
      <c r="R27" s="97"/>
    </row>
    <row r="28" spans="1:18">
      <c r="A28" s="165" t="s">
        <v>72</v>
      </c>
      <c r="B28" s="159">
        <v>0.75994180655244747</v>
      </c>
      <c r="C28" s="159">
        <v>0.12413718449613077</v>
      </c>
      <c r="D28" s="159">
        <v>8.8939660262346648E-2</v>
      </c>
      <c r="E28" s="159">
        <v>2.6981348689075133E-2</v>
      </c>
      <c r="G28" s="103">
        <f t="shared" si="0"/>
        <v>0</v>
      </c>
      <c r="O28" s="97"/>
      <c r="P28" s="97"/>
      <c r="Q28" s="97"/>
      <c r="R28" s="97"/>
    </row>
    <row r="29" spans="1:18">
      <c r="A29" s="165" t="s">
        <v>73</v>
      </c>
      <c r="B29" s="159">
        <v>0.73542324473696064</v>
      </c>
      <c r="C29" s="159">
        <v>0.12013205514882359</v>
      </c>
      <c r="D29" s="159">
        <v>8.6070134544471516E-2</v>
      </c>
      <c r="E29" s="159">
        <v>5.8374565569744213E-2</v>
      </c>
      <c r="G29" s="103">
        <f t="shared" si="0"/>
        <v>0</v>
      </c>
      <c r="O29" s="97"/>
      <c r="P29" s="97"/>
      <c r="Q29" s="97"/>
      <c r="R29" s="97"/>
    </row>
    <row r="30" spans="1:18">
      <c r="A30" s="165" t="s">
        <v>74</v>
      </c>
      <c r="B30" s="159">
        <v>0.7643536668703802</v>
      </c>
      <c r="C30" s="159">
        <v>0.12485786588717436</v>
      </c>
      <c r="D30" s="159">
        <v>8.9456001585351358E-2</v>
      </c>
      <c r="E30" s="159">
        <v>2.1332465657094034E-2</v>
      </c>
      <c r="G30" s="103">
        <f t="shared" si="0"/>
        <v>0</v>
      </c>
      <c r="O30" s="97"/>
      <c r="P30" s="97"/>
      <c r="Q30" s="97"/>
      <c r="R30" s="97"/>
    </row>
    <row r="31" spans="1:18">
      <c r="A31" s="165" t="s">
        <v>75</v>
      </c>
      <c r="B31" s="159">
        <v>0.82345864135333646</v>
      </c>
      <c r="C31" s="159">
        <v>9.2276963693063305E-2</v>
      </c>
      <c r="D31" s="159">
        <v>6.4792316356864804E-2</v>
      </c>
      <c r="E31" s="159">
        <v>1.9472078596735495E-2</v>
      </c>
      <c r="G31" s="103">
        <f t="shared" si="0"/>
        <v>0</v>
      </c>
      <c r="O31" s="97"/>
      <c r="P31" s="97"/>
      <c r="Q31" s="97"/>
      <c r="R31" s="97"/>
    </row>
    <row r="32" spans="1:18">
      <c r="A32" s="165" t="s">
        <v>76</v>
      </c>
      <c r="B32" s="159">
        <v>0.75601675249936284</v>
      </c>
      <c r="C32" s="159">
        <v>0.11644826502001708</v>
      </c>
      <c r="D32" s="159">
        <v>8.3210457551495948E-2</v>
      </c>
      <c r="E32" s="159">
        <v>4.432452492912408E-2</v>
      </c>
      <c r="G32" s="103">
        <f t="shared" si="0"/>
        <v>0</v>
      </c>
      <c r="O32" s="97"/>
      <c r="P32" s="97"/>
      <c r="Q32" s="97"/>
      <c r="R32" s="97"/>
    </row>
    <row r="33" spans="1:18">
      <c r="A33" s="165" t="s">
        <v>77</v>
      </c>
      <c r="B33" s="159">
        <v>0.73360664873595216</v>
      </c>
      <c r="C33" s="159">
        <v>0.11983531254170848</v>
      </c>
      <c r="D33" s="159">
        <v>8.5857529540021765E-2</v>
      </c>
      <c r="E33" s="159">
        <v>6.0700509182317501E-2</v>
      </c>
      <c r="G33" s="103">
        <f t="shared" si="0"/>
        <v>0</v>
      </c>
      <c r="O33" s="97"/>
      <c r="P33" s="97"/>
      <c r="Q33" s="97"/>
      <c r="R33" s="97"/>
    </row>
    <row r="34" spans="1:18">
      <c r="A34" s="165" t="s">
        <v>78</v>
      </c>
      <c r="B34" s="159">
        <v>0.75311041101080922</v>
      </c>
      <c r="C34" s="159">
        <v>0.12302126982818333</v>
      </c>
      <c r="D34" s="159">
        <v>8.8140149045366267E-2</v>
      </c>
      <c r="E34" s="159">
        <v>3.5728170115641202E-2</v>
      </c>
      <c r="G34" s="103">
        <f t="shared" si="0"/>
        <v>0</v>
      </c>
      <c r="O34" s="97"/>
      <c r="P34" s="97"/>
      <c r="Q34" s="97"/>
      <c r="R34" s="97"/>
    </row>
    <row r="35" spans="1:18">
      <c r="A35" s="165" t="s">
        <v>79</v>
      </c>
      <c r="B35" s="159">
        <v>0.68539731429146578</v>
      </c>
      <c r="C35" s="159">
        <v>0.11196027396274089</v>
      </c>
      <c r="D35" s="159">
        <v>8.0215358271121404E-2</v>
      </c>
      <c r="E35" s="159">
        <v>0.12242705347467196</v>
      </c>
      <c r="G35" s="103">
        <f t="shared" si="0"/>
        <v>0</v>
      </c>
      <c r="O35" s="97"/>
      <c r="P35" s="97"/>
      <c r="Q35" s="97"/>
      <c r="R35" s="97"/>
    </row>
    <row r="36" spans="1:18">
      <c r="A36" s="165" t="s">
        <v>80</v>
      </c>
      <c r="B36" s="159">
        <v>0.680191554812688</v>
      </c>
      <c r="C36" s="159">
        <v>0.11110990842252774</v>
      </c>
      <c r="D36" s="159">
        <v>7.9606103094662012E-2</v>
      </c>
      <c r="E36" s="159">
        <v>0.12909243367012233</v>
      </c>
      <c r="G36" s="103">
        <f t="shared" si="0"/>
        <v>0</v>
      </c>
      <c r="O36" s="97"/>
      <c r="P36" s="97"/>
      <c r="Q36" s="97"/>
      <c r="R36" s="97"/>
    </row>
    <row r="37" spans="1:18">
      <c r="A37" s="165" t="s">
        <v>81</v>
      </c>
      <c r="B37" s="159">
        <v>0.69874721651623006</v>
      </c>
      <c r="C37" s="159">
        <v>0.1120268824126633</v>
      </c>
      <c r="D37" s="159">
        <v>8.0263080739862339E-2</v>
      </c>
      <c r="E37" s="159">
        <v>0.10896282033124412</v>
      </c>
      <c r="G37" s="103">
        <f t="shared" si="0"/>
        <v>0</v>
      </c>
      <c r="O37" s="97"/>
      <c r="P37" s="97"/>
      <c r="Q37" s="97"/>
      <c r="R37" s="97"/>
    </row>
    <row r="38" spans="1:18">
      <c r="A38" s="165" t="s">
        <v>82</v>
      </c>
      <c r="B38" s="159">
        <v>0.68537144591473553</v>
      </c>
      <c r="C38" s="159">
        <v>0.11195604833990096</v>
      </c>
      <c r="D38" s="159">
        <v>8.0212330770044235E-2</v>
      </c>
      <c r="E38" s="159">
        <v>0.12246017497531926</v>
      </c>
      <c r="G38" s="103">
        <f t="shared" si="0"/>
        <v>0</v>
      </c>
      <c r="O38" s="97"/>
      <c r="P38" s="97"/>
      <c r="Q38" s="97"/>
      <c r="R38" s="97"/>
    </row>
    <row r="39" spans="1:18">
      <c r="A39" s="165" t="s">
        <v>83</v>
      </c>
      <c r="B39" s="159">
        <v>0.69598393354180133</v>
      </c>
      <c r="C39" s="159">
        <v>0.11368960783506873</v>
      </c>
      <c r="D39" s="159">
        <v>8.1454361457066887E-2</v>
      </c>
      <c r="E39" s="159">
        <v>0.10887209716606293</v>
      </c>
      <c r="G39" s="103">
        <f t="shared" si="0"/>
        <v>0</v>
      </c>
      <c r="O39" s="97"/>
      <c r="P39" s="97"/>
      <c r="Q39" s="97"/>
      <c r="R39" s="97"/>
    </row>
    <row r="40" spans="1:18">
      <c r="A40" s="165" t="s">
        <v>84</v>
      </c>
      <c r="B40" s="159">
        <v>0.73475953894361412</v>
      </c>
      <c r="C40" s="159">
        <v>0.1200236382045136</v>
      </c>
      <c r="D40" s="159">
        <v>8.5992457849670134E-2</v>
      </c>
      <c r="E40" s="159">
        <v>5.9224365002202184E-2</v>
      </c>
      <c r="G40" s="103">
        <f t="shared" si="0"/>
        <v>0</v>
      </c>
      <c r="O40" s="97"/>
      <c r="P40" s="97"/>
      <c r="Q40" s="97"/>
      <c r="R40" s="97"/>
    </row>
    <row r="41" spans="1:18">
      <c r="A41" s="165" t="s">
        <v>85</v>
      </c>
      <c r="B41" s="159">
        <v>0.72509264947952878</v>
      </c>
      <c r="C41" s="159">
        <v>0.11844454302833049</v>
      </c>
      <c r="D41" s="159">
        <v>8.4861095083052715E-2</v>
      </c>
      <c r="E41" s="159">
        <v>7.1601712409087998E-2</v>
      </c>
      <c r="G41" s="103">
        <f t="shared" si="0"/>
        <v>0</v>
      </c>
      <c r="O41" s="97"/>
      <c r="P41" s="97"/>
      <c r="Q41" s="97"/>
      <c r="R41" s="97"/>
    </row>
    <row r="42" spans="1:18">
      <c r="A42" s="165" t="s">
        <v>86</v>
      </c>
      <c r="B42" s="159">
        <v>0.74080925795345509</v>
      </c>
      <c r="C42" s="159">
        <v>0.12101186530085054</v>
      </c>
      <c r="D42" s="159">
        <v>8.6700485686510523E-2</v>
      </c>
      <c r="E42" s="159">
        <v>5.1478391059183927E-2</v>
      </c>
      <c r="G42" s="103">
        <f t="shared" si="0"/>
        <v>0</v>
      </c>
      <c r="O42" s="97"/>
      <c r="P42" s="97"/>
      <c r="Q42" s="97"/>
      <c r="R42" s="97"/>
    </row>
    <row r="43" spans="1:18">
      <c r="A43" s="165" t="s">
        <v>149</v>
      </c>
      <c r="B43" s="159">
        <v>0.91099252873404224</v>
      </c>
      <c r="C43" s="159">
        <v>3.6554848147879231E-2</v>
      </c>
      <c r="D43" s="159">
        <v>3.8580245039958098E-5</v>
      </c>
      <c r="E43" s="159">
        <v>5.2414042873038531E-2</v>
      </c>
      <c r="G43" s="103">
        <f t="shared" si="0"/>
        <v>0</v>
      </c>
      <c r="O43" s="97"/>
      <c r="P43" s="97"/>
      <c r="Q43" s="97"/>
      <c r="R43" s="97"/>
    </row>
    <row r="44" spans="1:18">
      <c r="A44" s="165" t="s">
        <v>150</v>
      </c>
      <c r="B44" s="159">
        <v>0.19536890667080642</v>
      </c>
      <c r="C44" s="159">
        <v>0.74544160756949363</v>
      </c>
      <c r="D44" s="159">
        <v>7.4548213873477578E-6</v>
      </c>
      <c r="E44" s="159">
        <v>5.9182030938312508E-2</v>
      </c>
      <c r="G44" s="103">
        <f t="shared" si="0"/>
        <v>0</v>
      </c>
      <c r="O44" s="97"/>
      <c r="P44" s="97"/>
      <c r="Q44" s="97"/>
      <c r="R44" s="97"/>
    </row>
    <row r="45" spans="1:18">
      <c r="A45" s="165" t="s">
        <v>156</v>
      </c>
      <c r="B45" s="159">
        <v>0.9999209466022112</v>
      </c>
      <c r="C45" s="159">
        <v>1.248439640435724E-5</v>
      </c>
      <c r="D45" s="159">
        <v>1.6608318749657095E-6</v>
      </c>
      <c r="E45" s="159">
        <v>6.4908169509438708E-5</v>
      </c>
      <c r="G45" s="103">
        <f t="shared" si="0"/>
        <v>0</v>
      </c>
      <c r="O45" s="97"/>
      <c r="P45" s="97"/>
      <c r="Q45" s="97"/>
      <c r="R45" s="97"/>
    </row>
    <row r="46" spans="1:18">
      <c r="A46" s="165" t="s">
        <v>138</v>
      </c>
      <c r="B46" s="159">
        <v>0.87323786027892814</v>
      </c>
      <c r="C46" s="159">
        <v>5.2675893026996476E-2</v>
      </c>
      <c r="D46" s="159">
        <v>1.0917676940532361E-5</v>
      </c>
      <c r="E46" s="159">
        <v>7.4075329017134747E-2</v>
      </c>
      <c r="G46" s="103">
        <f t="shared" si="0"/>
        <v>0</v>
      </c>
      <c r="O46" s="97"/>
      <c r="P46" s="97"/>
      <c r="Q46" s="97"/>
      <c r="R46" s="97"/>
    </row>
    <row r="47" spans="1:18">
      <c r="A47" s="165" t="s">
        <v>88</v>
      </c>
      <c r="B47" s="159">
        <v>0.77047634279069621</v>
      </c>
      <c r="C47" s="159">
        <v>0.12585801056111762</v>
      </c>
      <c r="D47" s="159">
        <v>9.0172567921818256E-2</v>
      </c>
      <c r="E47" s="159">
        <v>1.349307872636786E-2</v>
      </c>
      <c r="G47" s="103">
        <f t="shared" si="0"/>
        <v>0</v>
      </c>
      <c r="O47" s="97"/>
      <c r="P47" s="97"/>
      <c r="Q47" s="97"/>
      <c r="R47" s="97"/>
    </row>
    <row r="48" spans="1:18">
      <c r="A48" s="165" t="s">
        <v>89</v>
      </c>
      <c r="B48" s="159">
        <v>0.74196390300655202</v>
      </c>
      <c r="C48" s="159">
        <v>0.12120047761925173</v>
      </c>
      <c r="D48" s="159">
        <v>8.6835619374196302E-2</v>
      </c>
      <c r="E48" s="159">
        <v>0.05</v>
      </c>
      <c r="G48" s="103">
        <f t="shared" si="0"/>
        <v>0</v>
      </c>
      <c r="O48" s="97"/>
      <c r="P48" s="97"/>
      <c r="Q48" s="97"/>
      <c r="R48" s="97"/>
    </row>
    <row r="49" spans="1:18">
      <c r="A49" s="165" t="s">
        <v>90</v>
      </c>
      <c r="B49" s="159">
        <v>0.74188828901009507</v>
      </c>
      <c r="C49" s="159">
        <v>0.12118812600423629</v>
      </c>
      <c r="D49" s="159">
        <v>8.6826769902963133E-2</v>
      </c>
      <c r="E49" s="159">
        <v>5.0096815082705415E-2</v>
      </c>
      <c r="G49" s="103">
        <f t="shared" si="0"/>
        <v>0</v>
      </c>
      <c r="O49" s="97"/>
      <c r="P49" s="97"/>
      <c r="Q49" s="97"/>
      <c r="R49" s="97"/>
    </row>
    <row r="50" spans="1:18">
      <c r="A50" s="165" t="s">
        <v>91</v>
      </c>
      <c r="B50" s="159">
        <v>0.74098048908448377</v>
      </c>
      <c r="C50" s="159">
        <v>0.12091520403130228</v>
      </c>
      <c r="D50" s="159">
        <v>8.6631231493989186E-2</v>
      </c>
      <c r="E50" s="159">
        <v>5.1473075390224762E-2</v>
      </c>
      <c r="G50" s="103">
        <f t="shared" si="0"/>
        <v>0</v>
      </c>
      <c r="O50" s="97"/>
      <c r="P50" s="97"/>
      <c r="Q50" s="97"/>
      <c r="R50" s="97"/>
    </row>
    <row r="51" spans="1:18">
      <c r="A51" s="165" t="s">
        <v>92</v>
      </c>
      <c r="B51" s="159">
        <v>0.67800640850731997</v>
      </c>
      <c r="C51" s="159">
        <v>0.11075296278837303</v>
      </c>
      <c r="D51" s="159">
        <v>7.9350364867935633E-2</v>
      </c>
      <c r="E51" s="159">
        <v>0.13189026383637129</v>
      </c>
      <c r="G51" s="103">
        <f t="shared" si="0"/>
        <v>0</v>
      </c>
      <c r="O51" s="97"/>
      <c r="P51" s="97"/>
      <c r="Q51" s="97"/>
      <c r="R51" s="97"/>
    </row>
    <row r="52" spans="1:18">
      <c r="A52" s="165" t="s">
        <v>93</v>
      </c>
      <c r="B52" s="159">
        <v>0.68204795600725299</v>
      </c>
      <c r="C52" s="159">
        <v>0.11141315324417268</v>
      </c>
      <c r="D52" s="159">
        <v>7.982336669317916E-2</v>
      </c>
      <c r="E52" s="159">
        <v>0.12671552405539513</v>
      </c>
      <c r="G52" s="103">
        <f t="shared" si="0"/>
        <v>0</v>
      </c>
      <c r="O52" s="97"/>
      <c r="P52" s="97"/>
      <c r="Q52" s="97"/>
      <c r="R52" s="97"/>
    </row>
    <row r="53" spans="1:18">
      <c r="A53" s="165" t="s">
        <v>36</v>
      </c>
      <c r="B53" s="159">
        <v>0.6069791549596002</v>
      </c>
      <c r="C53" s="159">
        <v>9.9150596394153301E-2</v>
      </c>
      <c r="D53" s="159">
        <v>7.1037702312153755E-2</v>
      </c>
      <c r="E53" s="159">
        <v>0.22283254633409263</v>
      </c>
      <c r="G53" s="103">
        <f t="shared" si="0"/>
        <v>0</v>
      </c>
      <c r="O53" s="97"/>
      <c r="P53" s="97"/>
      <c r="Q53" s="97"/>
      <c r="R53" s="97"/>
    </row>
    <row r="54" spans="1:18">
      <c r="A54" s="165" t="s">
        <v>94</v>
      </c>
      <c r="B54" s="159">
        <v>0.68872221477354656</v>
      </c>
      <c r="C54" s="159">
        <v>0.11250339947711119</v>
      </c>
      <c r="D54" s="159">
        <v>8.0604487434344979E-2</v>
      </c>
      <c r="E54" s="159">
        <v>0.11816989831499732</v>
      </c>
      <c r="G54" s="103">
        <f t="shared" si="0"/>
        <v>0</v>
      </c>
      <c r="O54" s="97"/>
      <c r="P54" s="97"/>
      <c r="Q54" s="97"/>
      <c r="R54" s="97"/>
    </row>
    <row r="55" spans="1:18">
      <c r="A55" s="165" t="s">
        <v>95</v>
      </c>
      <c r="B55" s="159">
        <v>0.63415525010172213</v>
      </c>
      <c r="C55" s="159">
        <v>0.10358983622469571</v>
      </c>
      <c r="D55" s="159">
        <v>7.4218251991559681E-2</v>
      </c>
      <c r="E55" s="159">
        <v>0.18803666168202238</v>
      </c>
      <c r="G55" s="103">
        <f t="shared" si="0"/>
        <v>0</v>
      </c>
      <c r="O55" s="97"/>
      <c r="P55" s="97"/>
      <c r="Q55" s="97"/>
      <c r="R55" s="97"/>
    </row>
    <row r="56" spans="1:18">
      <c r="A56" s="165" t="s">
        <v>96</v>
      </c>
      <c r="B56" s="159">
        <v>0.63767914471539833</v>
      </c>
      <c r="C56" s="159">
        <v>0.10416546761124537</v>
      </c>
      <c r="D56" s="159">
        <v>7.4630670399177604E-2</v>
      </c>
      <c r="E56" s="159">
        <v>0.18352471727417871</v>
      </c>
      <c r="G56" s="103">
        <f t="shared" si="0"/>
        <v>0</v>
      </c>
      <c r="O56" s="97"/>
      <c r="P56" s="97"/>
      <c r="Q56" s="97"/>
      <c r="R56" s="97"/>
    </row>
    <row r="57" spans="1:18">
      <c r="A57" s="165" t="s">
        <v>97</v>
      </c>
      <c r="B57" s="159">
        <v>0.63418286419754188</v>
      </c>
      <c r="C57" s="159">
        <v>0.10359434701233489</v>
      </c>
      <c r="D57" s="159">
        <v>7.4221483802573984E-2</v>
      </c>
      <c r="E57" s="159">
        <v>0.18800130498754908</v>
      </c>
      <c r="G57" s="103">
        <f t="shared" si="0"/>
        <v>0</v>
      </c>
      <c r="O57" s="97"/>
      <c r="P57" s="97"/>
      <c r="Q57" s="97"/>
      <c r="R57" s="97"/>
    </row>
    <row r="58" spans="1:18">
      <c r="A58" s="165" t="s">
        <v>98</v>
      </c>
      <c r="B58" s="159">
        <v>0.74196390300655179</v>
      </c>
      <c r="C58" s="159">
        <v>0.12120047761925169</v>
      </c>
      <c r="D58" s="159">
        <v>8.6835619374196302E-2</v>
      </c>
      <c r="E58" s="159">
        <v>4.9999999999999996E-2</v>
      </c>
      <c r="G58" s="103">
        <f t="shared" si="0"/>
        <v>0</v>
      </c>
      <c r="O58" s="97"/>
      <c r="P58" s="97"/>
      <c r="Q58" s="97"/>
      <c r="R58" s="97"/>
    </row>
    <row r="59" spans="1:18">
      <c r="A59" s="165" t="s">
        <v>99</v>
      </c>
      <c r="B59" s="159">
        <v>0.74196390300655191</v>
      </c>
      <c r="C59" s="159">
        <v>0.12120047761925173</v>
      </c>
      <c r="D59" s="159">
        <v>8.6835619374196316E-2</v>
      </c>
      <c r="E59" s="159">
        <v>0.05</v>
      </c>
      <c r="G59" s="103">
        <f t="shared" si="0"/>
        <v>0</v>
      </c>
      <c r="O59" s="97"/>
      <c r="P59" s="97"/>
      <c r="Q59" s="97"/>
      <c r="R59" s="97"/>
    </row>
    <row r="60" spans="1:18">
      <c r="A60" s="165" t="s">
        <v>100</v>
      </c>
      <c r="B60" s="159">
        <v>0.74195627684543475</v>
      </c>
      <c r="C60" s="159">
        <v>0.12119923187890501</v>
      </c>
      <c r="D60" s="159">
        <v>8.6834726847725197E-2</v>
      </c>
      <c r="E60" s="159">
        <v>5.000976442793504E-2</v>
      </c>
      <c r="G60" s="103">
        <f t="shared" si="0"/>
        <v>0</v>
      </c>
      <c r="O60" s="97"/>
      <c r="P60" s="97"/>
      <c r="Q60" s="97"/>
      <c r="R60" s="97"/>
    </row>
    <row r="61" spans="1:18">
      <c r="A61" s="165" t="s">
        <v>101</v>
      </c>
      <c r="B61" s="159">
        <v>0.74196390300655202</v>
      </c>
      <c r="C61" s="159">
        <v>0.12120047761925175</v>
      </c>
      <c r="D61" s="159">
        <v>8.6835619374196316E-2</v>
      </c>
      <c r="E61" s="159">
        <v>0.05</v>
      </c>
      <c r="G61" s="103">
        <f t="shared" si="0"/>
        <v>0</v>
      </c>
      <c r="O61" s="97"/>
      <c r="P61" s="97"/>
      <c r="Q61" s="97"/>
      <c r="R61" s="97"/>
    </row>
    <row r="62" spans="1:18">
      <c r="A62" s="165" t="s">
        <v>102</v>
      </c>
      <c r="B62" s="159">
        <v>0.74196390300655179</v>
      </c>
      <c r="C62" s="159">
        <v>0.12120047761925172</v>
      </c>
      <c r="D62" s="159">
        <v>8.6835619374196288E-2</v>
      </c>
      <c r="E62" s="159">
        <v>0.05</v>
      </c>
      <c r="G62" s="103">
        <f t="shared" si="0"/>
        <v>0</v>
      </c>
      <c r="O62" s="97"/>
      <c r="P62" s="97"/>
      <c r="Q62" s="97"/>
      <c r="R62" s="97"/>
    </row>
    <row r="63" spans="1:18">
      <c r="A63" s="165" t="s">
        <v>103</v>
      </c>
      <c r="B63" s="159">
        <v>0.74196390300655191</v>
      </c>
      <c r="C63" s="159">
        <v>0.12120047761925172</v>
      </c>
      <c r="D63" s="159">
        <v>8.6835619374196302E-2</v>
      </c>
      <c r="E63" s="159">
        <v>0.05</v>
      </c>
      <c r="G63" s="103">
        <f t="shared" si="0"/>
        <v>0</v>
      </c>
      <c r="O63" s="97"/>
      <c r="P63" s="97"/>
      <c r="Q63" s="97"/>
      <c r="R63" s="97"/>
    </row>
    <row r="64" spans="1:18">
      <c r="A64" s="165" t="s">
        <v>104</v>
      </c>
      <c r="B64" s="159">
        <v>0.74202319248991688</v>
      </c>
      <c r="C64" s="159">
        <v>0.12121016261022299</v>
      </c>
      <c r="D64" s="159">
        <v>8.6842558308812268E-2</v>
      </c>
      <c r="E64" s="159">
        <v>4.9924086591048029E-2</v>
      </c>
      <c r="G64" s="103">
        <f t="shared" si="0"/>
        <v>0</v>
      </c>
      <c r="O64" s="97"/>
      <c r="P64" s="97"/>
      <c r="Q64" s="97"/>
      <c r="R64" s="97"/>
    </row>
    <row r="65" spans="1:18">
      <c r="A65" s="165" t="s">
        <v>105</v>
      </c>
      <c r="B65" s="159">
        <v>0.74196390300655191</v>
      </c>
      <c r="C65" s="159">
        <v>0.12120047761925173</v>
      </c>
      <c r="D65" s="159">
        <v>8.6835619374196302E-2</v>
      </c>
      <c r="E65" s="159">
        <v>0.05</v>
      </c>
      <c r="G65" s="103">
        <f t="shared" si="0"/>
        <v>0</v>
      </c>
      <c r="O65" s="97"/>
      <c r="P65" s="97"/>
      <c r="Q65" s="97"/>
      <c r="R65" s="97"/>
    </row>
    <row r="66" spans="1:18">
      <c r="A66" s="165" t="s">
        <v>106</v>
      </c>
      <c r="B66" s="159">
        <v>0.74192911929812277</v>
      </c>
      <c r="C66" s="159">
        <v>0.12119479566887932</v>
      </c>
      <c r="D66" s="159">
        <v>8.6831548468787906E-2</v>
      </c>
      <c r="E66" s="159">
        <v>5.0044536564209936E-2</v>
      </c>
      <c r="G66" s="103">
        <f t="shared" si="0"/>
        <v>0</v>
      </c>
      <c r="O66" s="97"/>
      <c r="P66" s="97"/>
      <c r="Q66" s="97"/>
      <c r="R66" s="97"/>
    </row>
    <row r="67" spans="1:18">
      <c r="A67" s="165" t="s">
        <v>107</v>
      </c>
      <c r="B67" s="159">
        <v>0.74196390300655202</v>
      </c>
      <c r="C67" s="159">
        <v>0.12120047761925173</v>
      </c>
      <c r="D67" s="159">
        <v>8.6835619374196316E-2</v>
      </c>
      <c r="E67" s="159">
        <v>5.000000000000001E-2</v>
      </c>
      <c r="G67" s="103">
        <f t="shared" si="0"/>
        <v>0</v>
      </c>
      <c r="O67" s="97"/>
      <c r="P67" s="97"/>
      <c r="Q67" s="97"/>
      <c r="R67" s="97"/>
    </row>
    <row r="68" spans="1:18">
      <c r="A68" s="165" t="s">
        <v>108</v>
      </c>
      <c r="B68" s="159">
        <v>0.74196390300655191</v>
      </c>
      <c r="C68" s="159">
        <v>0.12120047761925172</v>
      </c>
      <c r="D68" s="159">
        <v>8.6835619374196316E-2</v>
      </c>
      <c r="E68" s="159">
        <v>0.05</v>
      </c>
      <c r="G68" s="103">
        <f t="shared" si="0"/>
        <v>0</v>
      </c>
      <c r="O68" s="97"/>
      <c r="P68" s="97"/>
      <c r="Q68" s="97"/>
      <c r="R68" s="97"/>
    </row>
    <row r="69" spans="1:18">
      <c r="A69" s="165" t="s">
        <v>109</v>
      </c>
      <c r="B69" s="159">
        <v>0.71559526041981181</v>
      </c>
      <c r="C69" s="159">
        <v>0.1635863992574117</v>
      </c>
      <c r="D69" s="159">
        <v>6.7695103167160681E-2</v>
      </c>
      <c r="E69" s="159">
        <v>5.3123237155615913E-2</v>
      </c>
      <c r="G69" s="103">
        <f t="shared" ref="G69:G99" si="1">1-SUM(B69:E69)</f>
        <v>0</v>
      </c>
      <c r="O69" s="97"/>
      <c r="P69" s="97"/>
      <c r="Q69" s="97"/>
      <c r="R69" s="97"/>
    </row>
    <row r="70" spans="1:18">
      <c r="A70" s="165" t="s">
        <v>110</v>
      </c>
      <c r="B70" s="159">
        <v>0.74144557153041502</v>
      </c>
      <c r="C70" s="159">
        <v>0.12111580770172835</v>
      </c>
      <c r="D70" s="159">
        <v>8.6774956537919348E-2</v>
      </c>
      <c r="E70" s="159">
        <v>5.0663664229937212E-2</v>
      </c>
      <c r="G70" s="103">
        <f t="shared" si="1"/>
        <v>0</v>
      </c>
      <c r="O70" s="97"/>
      <c r="P70" s="97"/>
      <c r="Q70" s="97"/>
      <c r="R70" s="97"/>
    </row>
    <row r="71" spans="1:18">
      <c r="A71" s="165" t="s">
        <v>111</v>
      </c>
      <c r="B71" s="159">
        <v>0.74196390300655191</v>
      </c>
      <c r="C71" s="159">
        <v>0.12120047761925171</v>
      </c>
      <c r="D71" s="159">
        <v>8.6835619374196288E-2</v>
      </c>
      <c r="E71" s="159">
        <v>4.9999999999999989E-2</v>
      </c>
      <c r="G71" s="103">
        <f t="shared" si="1"/>
        <v>0</v>
      </c>
      <c r="O71" s="97"/>
      <c r="P71" s="97"/>
      <c r="Q71" s="97"/>
      <c r="R71" s="97"/>
    </row>
    <row r="72" spans="1:18">
      <c r="A72" s="165" t="s">
        <v>112</v>
      </c>
      <c r="B72" s="159">
        <v>0.74196390300655191</v>
      </c>
      <c r="C72" s="159">
        <v>0.12120047761925175</v>
      </c>
      <c r="D72" s="159">
        <v>8.6835619374196316E-2</v>
      </c>
      <c r="E72" s="159">
        <v>5.0000000000000017E-2</v>
      </c>
      <c r="G72" s="103">
        <f t="shared" si="1"/>
        <v>0</v>
      </c>
      <c r="O72" s="97"/>
      <c r="P72" s="97"/>
      <c r="Q72" s="97"/>
      <c r="R72" s="97"/>
    </row>
    <row r="73" spans="1:18">
      <c r="A73" s="165" t="s">
        <v>113</v>
      </c>
      <c r="B73" s="159">
        <v>0.74196390300655202</v>
      </c>
      <c r="C73" s="159">
        <v>0.12120047761925172</v>
      </c>
      <c r="D73" s="159">
        <v>8.6835619374196316E-2</v>
      </c>
      <c r="E73" s="159">
        <v>0.05</v>
      </c>
      <c r="G73" s="103">
        <f t="shared" si="1"/>
        <v>0</v>
      </c>
      <c r="O73" s="97"/>
      <c r="P73" s="97"/>
      <c r="Q73" s="97"/>
      <c r="R73" s="97"/>
    </row>
    <row r="74" spans="1:18">
      <c r="A74" s="165" t="s">
        <v>114</v>
      </c>
      <c r="B74" s="159">
        <v>0.74196390300655191</v>
      </c>
      <c r="C74" s="159">
        <v>0.12120047761925173</v>
      </c>
      <c r="D74" s="159">
        <v>8.6835619374196316E-2</v>
      </c>
      <c r="E74" s="159">
        <v>5.0000000000000017E-2</v>
      </c>
      <c r="G74" s="103">
        <f t="shared" si="1"/>
        <v>0</v>
      </c>
      <c r="O74" s="97"/>
      <c r="P74" s="97"/>
      <c r="Q74" s="97"/>
      <c r="R74" s="97"/>
    </row>
    <row r="75" spans="1:18">
      <c r="A75" s="165" t="s">
        <v>115</v>
      </c>
      <c r="B75" s="159">
        <v>0.74196390300655202</v>
      </c>
      <c r="C75" s="159">
        <v>0.12120047761925172</v>
      </c>
      <c r="D75" s="159">
        <v>8.6835619374196316E-2</v>
      </c>
      <c r="E75" s="159">
        <v>5.000000000000001E-2</v>
      </c>
      <c r="G75" s="103">
        <f t="shared" si="1"/>
        <v>0</v>
      </c>
      <c r="O75" s="97"/>
      <c r="P75" s="97"/>
      <c r="Q75" s="97"/>
      <c r="R75" s="97"/>
    </row>
    <row r="76" spans="1:18">
      <c r="A76" s="165" t="s">
        <v>116</v>
      </c>
      <c r="B76" s="159">
        <v>0</v>
      </c>
      <c r="C76" s="159">
        <v>0</v>
      </c>
      <c r="D76" s="159">
        <v>0</v>
      </c>
      <c r="E76" s="159">
        <v>0</v>
      </c>
      <c r="G76" s="103">
        <v>0</v>
      </c>
      <c r="O76" s="97"/>
      <c r="P76" s="97"/>
      <c r="Q76" s="97"/>
      <c r="R76" s="97"/>
    </row>
    <row r="77" spans="1:18">
      <c r="A77" s="165" t="s">
        <v>333</v>
      </c>
      <c r="B77" s="159">
        <v>0.77783743286232487</v>
      </c>
      <c r="C77" s="159">
        <v>0.11063990329717201</v>
      </c>
      <c r="D77" s="159">
        <v>2.828516996446908E-2</v>
      </c>
      <c r="E77" s="159">
        <v>8.3237493876034033E-2</v>
      </c>
      <c r="G77" s="103">
        <f t="shared" si="1"/>
        <v>0</v>
      </c>
      <c r="O77" s="97"/>
      <c r="P77" s="97"/>
      <c r="Q77" s="97"/>
      <c r="R77" s="97"/>
    </row>
    <row r="78" spans="1:18">
      <c r="A78" s="165" t="s">
        <v>334</v>
      </c>
      <c r="B78" s="159">
        <v>0.70601332745095968</v>
      </c>
      <c r="C78" s="159">
        <v>0.11532791844168443</v>
      </c>
      <c r="D78" s="159">
        <v>8.2628149869846124E-2</v>
      </c>
      <c r="E78" s="159">
        <v>9.6030604237509823E-2</v>
      </c>
      <c r="G78" s="103">
        <f t="shared" si="1"/>
        <v>0</v>
      </c>
      <c r="O78" s="97"/>
      <c r="P78" s="97"/>
      <c r="Q78" s="97"/>
      <c r="R78" s="97"/>
    </row>
    <row r="79" spans="1:18">
      <c r="A79" s="165" t="s">
        <v>335</v>
      </c>
      <c r="B79" s="159">
        <v>0.70601332745095957</v>
      </c>
      <c r="C79" s="159">
        <v>0.11532791844168443</v>
      </c>
      <c r="D79" s="159">
        <v>8.2628149869846138E-2</v>
      </c>
      <c r="E79" s="159">
        <v>9.6030604237509823E-2</v>
      </c>
      <c r="G79" s="103">
        <f t="shared" si="1"/>
        <v>0</v>
      </c>
      <c r="O79" s="97"/>
      <c r="P79" s="97"/>
      <c r="Q79" s="97"/>
      <c r="R79" s="97"/>
    </row>
    <row r="80" spans="1:18">
      <c r="A80" s="165" t="s">
        <v>336</v>
      </c>
      <c r="B80" s="159">
        <v>0.70601332745095968</v>
      </c>
      <c r="C80" s="159">
        <v>0.11532791844168443</v>
      </c>
      <c r="D80" s="159">
        <v>8.2628149869846151E-2</v>
      </c>
      <c r="E80" s="159">
        <v>9.6030604237509837E-2</v>
      </c>
      <c r="G80" s="103">
        <f t="shared" si="1"/>
        <v>0</v>
      </c>
      <c r="O80" s="97"/>
      <c r="P80" s="97"/>
      <c r="Q80" s="97"/>
      <c r="R80" s="97"/>
    </row>
    <row r="81" spans="1:18">
      <c r="A81" s="165" t="s">
        <v>337</v>
      </c>
      <c r="B81" s="159">
        <v>0</v>
      </c>
      <c r="C81" s="159">
        <v>0</v>
      </c>
      <c r="D81" s="159">
        <v>0</v>
      </c>
      <c r="E81" s="159">
        <v>0</v>
      </c>
      <c r="G81" s="103">
        <v>0</v>
      </c>
      <c r="O81" s="97"/>
      <c r="P81" s="97"/>
      <c r="Q81" s="97"/>
      <c r="R81" s="97"/>
    </row>
    <row r="82" spans="1:18">
      <c r="A82" s="165" t="s">
        <v>338</v>
      </c>
      <c r="B82" s="159">
        <v>0.70601332745095957</v>
      </c>
      <c r="C82" s="159">
        <v>0.11532791844168443</v>
      </c>
      <c r="D82" s="159">
        <v>8.2628149869846124E-2</v>
      </c>
      <c r="E82" s="159">
        <v>9.6030604237509809E-2</v>
      </c>
      <c r="G82" s="103">
        <f t="shared" si="1"/>
        <v>0</v>
      </c>
      <c r="O82" s="97"/>
      <c r="P82" s="97"/>
      <c r="Q82" s="97"/>
      <c r="R82" s="97"/>
    </row>
    <row r="83" spans="1:18">
      <c r="A83" s="165" t="s">
        <v>337</v>
      </c>
      <c r="B83" s="159">
        <v>0</v>
      </c>
      <c r="C83" s="159">
        <v>0</v>
      </c>
      <c r="D83" s="159">
        <v>0</v>
      </c>
      <c r="E83" s="159">
        <v>0</v>
      </c>
      <c r="G83" s="103">
        <v>0</v>
      </c>
      <c r="O83" s="97"/>
      <c r="P83" s="97"/>
      <c r="Q83" s="97"/>
      <c r="R83" s="97"/>
    </row>
    <row r="84" spans="1:18">
      <c r="A84" s="165" t="s">
        <v>339</v>
      </c>
      <c r="B84" s="159">
        <v>0.70601332745095968</v>
      </c>
      <c r="C84" s="159">
        <v>0.11532791844168443</v>
      </c>
      <c r="D84" s="159">
        <v>8.2628149869846138E-2</v>
      </c>
      <c r="E84" s="159">
        <v>9.6030604237509823E-2</v>
      </c>
      <c r="G84" s="103">
        <f t="shared" si="1"/>
        <v>0</v>
      </c>
      <c r="O84" s="97"/>
      <c r="P84" s="97"/>
      <c r="Q84" s="97"/>
      <c r="R84" s="97"/>
    </row>
    <row r="85" spans="1:18">
      <c r="A85" s="165" t="s">
        <v>337</v>
      </c>
      <c r="B85" s="159">
        <v>0</v>
      </c>
      <c r="C85" s="159">
        <v>0</v>
      </c>
      <c r="D85" s="159">
        <v>0</v>
      </c>
      <c r="E85" s="159">
        <v>0</v>
      </c>
      <c r="G85" s="103">
        <v>0</v>
      </c>
      <c r="O85" s="97"/>
      <c r="P85" s="97"/>
      <c r="Q85" s="97"/>
      <c r="R85" s="97"/>
    </row>
    <row r="86" spans="1:18">
      <c r="A86" s="165" t="s">
        <v>340</v>
      </c>
      <c r="B86" s="159">
        <v>0.76436594672943869</v>
      </c>
      <c r="C86" s="159">
        <v>0.11151919766009302</v>
      </c>
      <c r="D86" s="159">
        <v>3.8477858004536972E-2</v>
      </c>
      <c r="E86" s="159">
        <v>8.5636997605931242E-2</v>
      </c>
      <c r="G86" s="103">
        <f t="shared" si="1"/>
        <v>0</v>
      </c>
      <c r="O86" s="97"/>
      <c r="P86" s="97"/>
      <c r="Q86" s="97"/>
      <c r="R86" s="97"/>
    </row>
    <row r="87" spans="1:18">
      <c r="A87" s="165" t="s">
        <v>341</v>
      </c>
      <c r="B87" s="159">
        <v>0.67408439367138362</v>
      </c>
      <c r="C87" s="159">
        <v>7.8710033159928194E-2</v>
      </c>
      <c r="D87" s="159">
        <v>7.5732238010037603E-2</v>
      </c>
      <c r="E87" s="159">
        <v>0.17147333515865046</v>
      </c>
      <c r="G87" s="103">
        <f t="shared" si="1"/>
        <v>0</v>
      </c>
      <c r="O87" s="97"/>
      <c r="P87" s="97"/>
      <c r="Q87" s="97"/>
      <c r="R87" s="97"/>
    </row>
    <row r="88" spans="1:18">
      <c r="A88" s="165" t="s">
        <v>342</v>
      </c>
      <c r="B88" s="159">
        <v>0.67408439367138362</v>
      </c>
      <c r="C88" s="159">
        <v>7.8710033159928194E-2</v>
      </c>
      <c r="D88" s="159">
        <v>7.5732238010037617E-2</v>
      </c>
      <c r="E88" s="159">
        <v>0.17147333515865046</v>
      </c>
      <c r="G88" s="103">
        <f t="shared" si="1"/>
        <v>0</v>
      </c>
      <c r="O88" s="97"/>
      <c r="P88" s="97"/>
      <c r="Q88" s="97"/>
      <c r="R88" s="97"/>
    </row>
    <row r="89" spans="1:18">
      <c r="A89" s="165" t="s">
        <v>343</v>
      </c>
      <c r="B89" s="159">
        <v>0.67408439367138373</v>
      </c>
      <c r="C89" s="159">
        <v>7.8710033159928208E-2</v>
      </c>
      <c r="D89" s="159">
        <v>7.5732238010037617E-2</v>
      </c>
      <c r="E89" s="159">
        <v>0.17147333515865049</v>
      </c>
      <c r="G89" s="103">
        <f t="shared" si="1"/>
        <v>0</v>
      </c>
      <c r="O89" s="97"/>
      <c r="P89" s="97"/>
      <c r="Q89" s="97"/>
      <c r="R89" s="97"/>
    </row>
    <row r="90" spans="1:18">
      <c r="A90" s="165" t="s">
        <v>344</v>
      </c>
      <c r="B90" s="159">
        <v>0.67408439367138373</v>
      </c>
      <c r="C90" s="159">
        <v>7.8710033159928208E-2</v>
      </c>
      <c r="D90" s="159">
        <v>7.5732238010037617E-2</v>
      </c>
      <c r="E90" s="159">
        <v>0.17147333515865049</v>
      </c>
      <c r="G90" s="103">
        <f t="shared" si="1"/>
        <v>0</v>
      </c>
      <c r="O90" s="97"/>
      <c r="P90" s="97"/>
      <c r="Q90" s="97"/>
      <c r="R90" s="97"/>
    </row>
    <row r="91" spans="1:18">
      <c r="A91" s="165" t="s">
        <v>345</v>
      </c>
      <c r="B91" s="159">
        <v>0.67408439367138362</v>
      </c>
      <c r="C91" s="159">
        <v>7.8710033159928194E-2</v>
      </c>
      <c r="D91" s="159">
        <v>7.5732238010037603E-2</v>
      </c>
      <c r="E91" s="159">
        <v>0.17147333515865046</v>
      </c>
      <c r="G91" s="103">
        <f t="shared" si="1"/>
        <v>0</v>
      </c>
      <c r="O91" s="97"/>
      <c r="P91" s="97"/>
      <c r="Q91" s="97"/>
      <c r="R91" s="97"/>
    </row>
    <row r="92" spans="1:18">
      <c r="A92" s="165" t="s">
        <v>346</v>
      </c>
      <c r="B92" s="159">
        <v>0</v>
      </c>
      <c r="C92" s="159">
        <v>0</v>
      </c>
      <c r="D92" s="159">
        <v>0</v>
      </c>
      <c r="E92" s="159">
        <v>0</v>
      </c>
      <c r="G92" s="103">
        <v>0</v>
      </c>
      <c r="O92" s="97"/>
      <c r="P92" s="97"/>
      <c r="Q92" s="97"/>
      <c r="R92" s="97"/>
    </row>
    <row r="93" spans="1:18">
      <c r="A93" s="165" t="s">
        <v>347</v>
      </c>
      <c r="B93" s="159">
        <v>0.62831501713360371</v>
      </c>
      <c r="C93" s="159">
        <v>0.10263582886358913</v>
      </c>
      <c r="D93" s="159">
        <v>7.3534741318033434E-2</v>
      </c>
      <c r="E93" s="159">
        <v>0.19551441268477371</v>
      </c>
      <c r="G93" s="103">
        <f t="shared" si="1"/>
        <v>0</v>
      </c>
      <c r="O93" s="97"/>
      <c r="P93" s="97"/>
      <c r="Q93" s="97"/>
      <c r="R93" s="97"/>
    </row>
    <row r="94" spans="1:18">
      <c r="A94" s="165" t="s">
        <v>348</v>
      </c>
      <c r="B94" s="159">
        <v>0</v>
      </c>
      <c r="C94" s="159">
        <v>0</v>
      </c>
      <c r="D94" s="159">
        <v>0</v>
      </c>
      <c r="E94" s="159">
        <v>0</v>
      </c>
      <c r="G94" s="103">
        <v>0</v>
      </c>
      <c r="O94" s="97"/>
      <c r="P94" s="97"/>
      <c r="Q94" s="97"/>
      <c r="R94" s="97"/>
    </row>
    <row r="95" spans="1:18">
      <c r="A95" s="165" t="s">
        <v>349</v>
      </c>
      <c r="B95" s="159">
        <v>0.62831501713360371</v>
      </c>
      <c r="C95" s="159">
        <v>0.10263582886358913</v>
      </c>
      <c r="D95" s="159">
        <v>7.3534741318033434E-2</v>
      </c>
      <c r="E95" s="159">
        <v>0.19551441268477371</v>
      </c>
      <c r="G95" s="103">
        <f t="shared" si="1"/>
        <v>0</v>
      </c>
      <c r="O95" s="97"/>
      <c r="P95" s="97"/>
      <c r="Q95" s="97"/>
      <c r="R95" s="97"/>
    </row>
    <row r="96" spans="1:18">
      <c r="A96" s="165" t="s">
        <v>350</v>
      </c>
      <c r="B96" s="159">
        <v>0.63664845845534568</v>
      </c>
      <c r="C96" s="159">
        <v>9.8279548973958866E-2</v>
      </c>
      <c r="D96" s="159">
        <v>7.3934849668262401E-2</v>
      </c>
      <c r="E96" s="159">
        <v>0.19113714290243297</v>
      </c>
      <c r="G96" s="103">
        <f t="shared" si="1"/>
        <v>0</v>
      </c>
      <c r="O96" s="97"/>
      <c r="P96" s="97"/>
      <c r="Q96" s="97"/>
      <c r="R96" s="97"/>
    </row>
    <row r="97" spans="1:18">
      <c r="A97" s="165" t="s">
        <v>351</v>
      </c>
      <c r="B97" s="159">
        <v>0.70601332745095968</v>
      </c>
      <c r="C97" s="159">
        <v>0.11532791844168441</v>
      </c>
      <c r="D97" s="159">
        <v>8.2628149869846124E-2</v>
      </c>
      <c r="E97" s="159">
        <v>9.6030604237509809E-2</v>
      </c>
      <c r="G97" s="103">
        <f t="shared" si="1"/>
        <v>0</v>
      </c>
      <c r="O97" s="97"/>
      <c r="P97" s="97"/>
      <c r="Q97" s="97"/>
      <c r="R97" s="97"/>
    </row>
    <row r="98" spans="1:18">
      <c r="A98" s="165" t="s">
        <v>352</v>
      </c>
      <c r="B98" s="159">
        <v>0.70601332745095968</v>
      </c>
      <c r="C98" s="159">
        <v>0.11532791844168443</v>
      </c>
      <c r="D98" s="159">
        <v>8.2628149869846124E-2</v>
      </c>
      <c r="E98" s="159">
        <v>9.6030604237509823E-2</v>
      </c>
      <c r="G98" s="103">
        <f t="shared" si="1"/>
        <v>0</v>
      </c>
      <c r="O98" s="97"/>
      <c r="P98" s="97"/>
      <c r="Q98" s="97"/>
      <c r="R98" s="97"/>
    </row>
    <row r="99" spans="1:18">
      <c r="A99" s="165" t="s">
        <v>353</v>
      </c>
      <c r="B99" s="159">
        <v>0.63838868069599086</v>
      </c>
      <c r="C99" s="159">
        <v>9.8707257584153843E-2</v>
      </c>
      <c r="D99" s="159">
        <v>7.4152946733454836E-2</v>
      </c>
      <c r="E99" s="159">
        <v>0.18875111498640051</v>
      </c>
      <c r="G99" s="103">
        <f t="shared" si="1"/>
        <v>0</v>
      </c>
      <c r="O99" s="97"/>
      <c r="P99" s="97"/>
      <c r="Q99" s="97"/>
      <c r="R99" s="97"/>
    </row>
    <row r="100" spans="1:18">
      <c r="A100" s="165" t="s">
        <v>354</v>
      </c>
      <c r="B100" s="167">
        <v>0.7171568786409247</v>
      </c>
      <c r="C100" s="167">
        <v>0.10671801590377214</v>
      </c>
      <c r="D100" s="167">
        <v>5.1846839138165478E-2</v>
      </c>
      <c r="E100" s="167">
        <v>0.1242782663171377</v>
      </c>
      <c r="G100" s="103">
        <f>1-SUM(B100:E100)</f>
        <v>0</v>
      </c>
      <c r="O100" s="97"/>
      <c r="P100" s="97"/>
      <c r="Q100" s="97"/>
      <c r="R100" s="97"/>
    </row>
    <row r="101" spans="1:18">
      <c r="A101" s="166" t="s">
        <v>355</v>
      </c>
      <c r="B101" s="168">
        <v>0.64709145051651484</v>
      </c>
      <c r="C101" s="168">
        <v>0.10272518116490656</v>
      </c>
      <c r="D101" s="168">
        <v>7.8710033159928222E-2</v>
      </c>
      <c r="E101" s="168">
        <v>0.17147333515865051</v>
      </c>
      <c r="G101" s="105">
        <f t="shared" ref="G101" si="2">1-SUM(B101:E101)</f>
        <v>0</v>
      </c>
      <c r="O101" s="97"/>
      <c r="P101" s="97"/>
      <c r="Q101" s="97"/>
      <c r="R101" s="97"/>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45EA8-1EC7-447D-81A4-836DE5A15348}">
  <sheetPr>
    <tabColor rgb="FFFF0000"/>
  </sheetPr>
  <dimension ref="A1:EL84"/>
  <sheetViews>
    <sheetView zoomScale="85" zoomScaleNormal="85" workbookViewId="0">
      <pane xSplit="3" ySplit="4" topLeftCell="CA32" activePane="bottomRight" state="frozen"/>
      <selection pane="bottomRight" activeCell="CY3" sqref="CY3:CZ3"/>
      <selection pane="bottomLeft" activeCell="CY3" sqref="CY3:CZ3"/>
      <selection pane="topRight" activeCell="CY3" sqref="CY3:CZ3"/>
    </sheetView>
  </sheetViews>
  <sheetFormatPr defaultColWidth="9.140625" defaultRowHeight="12.75"/>
  <cols>
    <col min="2" max="2" width="19.85546875" customWidth="1"/>
    <col min="3" max="3" width="6.85546875" customWidth="1"/>
    <col min="4" max="52" width="9.5703125" bestFit="1" customWidth="1"/>
    <col min="53" max="56" width="9.5703125" customWidth="1"/>
    <col min="57" max="69" width="9.5703125" bestFit="1" customWidth="1"/>
    <col min="70" max="70" width="10.28515625" bestFit="1" customWidth="1"/>
    <col min="71" max="71" width="9.7109375" bestFit="1" customWidth="1"/>
    <col min="72" max="78" width="9.5703125" bestFit="1" customWidth="1"/>
    <col min="79" max="79" width="9.7109375" bestFit="1" customWidth="1"/>
    <col min="80" max="81" width="9.42578125" bestFit="1" customWidth="1"/>
    <col min="82" max="82" width="10.140625" bestFit="1" customWidth="1"/>
    <col min="83" max="85" width="9.42578125" bestFit="1" customWidth="1"/>
    <col min="87" max="92" width="9.28515625" bestFit="1" customWidth="1"/>
    <col min="93" max="96" width="9.28515625" customWidth="1"/>
    <col min="97" max="102" width="9.28515625" bestFit="1" customWidth="1"/>
    <col min="103" max="104" width="9.28515625" customWidth="1"/>
    <col min="105" max="118" width="9.28515625" bestFit="1" customWidth="1"/>
    <col min="119" max="136" width="9.28515625" customWidth="1"/>
    <col min="137" max="137" width="9.28515625" bestFit="1" customWidth="1"/>
    <col min="138" max="138" width="10.85546875" bestFit="1" customWidth="1"/>
    <col min="140" max="140" width="10.7109375" bestFit="1" customWidth="1"/>
  </cols>
  <sheetData>
    <row r="1" spans="1:142">
      <c r="A1" s="62" t="s">
        <v>773</v>
      </c>
      <c r="B1" s="56" t="s">
        <v>774</v>
      </c>
      <c r="C1" s="56"/>
      <c r="D1" s="62"/>
      <c r="E1" s="62"/>
      <c r="F1" s="62"/>
      <c r="G1" s="62"/>
      <c r="H1" s="62"/>
      <c r="I1" s="62"/>
      <c r="J1" s="62"/>
      <c r="K1" s="62"/>
      <c r="L1" s="62"/>
      <c r="M1" s="62"/>
      <c r="N1" s="62"/>
      <c r="O1" s="62"/>
      <c r="P1" s="62"/>
      <c r="Q1" s="62"/>
      <c r="R1" s="62"/>
      <c r="S1" s="62"/>
      <c r="T1" s="62"/>
      <c r="U1" s="62"/>
      <c r="V1" s="62"/>
      <c r="W1" s="62"/>
      <c r="X1" s="62"/>
      <c r="Y1" s="6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row>
    <row r="2" spans="1:142">
      <c r="A2" s="51" t="s">
        <v>775</v>
      </c>
      <c r="B2" s="51" t="s">
        <v>775</v>
      </c>
      <c r="C2" s="51"/>
      <c r="D2" s="59" t="s">
        <v>776</v>
      </c>
      <c r="E2" s="59" t="s">
        <v>777</v>
      </c>
      <c r="F2" s="59" t="s">
        <v>778</v>
      </c>
      <c r="G2" s="59" t="s">
        <v>779</v>
      </c>
      <c r="H2" s="59" t="s">
        <v>780</v>
      </c>
      <c r="I2" s="59" t="s">
        <v>781</v>
      </c>
      <c r="J2" s="59" t="s">
        <v>782</v>
      </c>
      <c r="K2" s="59" t="s">
        <v>783</v>
      </c>
      <c r="L2" s="59" t="s">
        <v>784</v>
      </c>
      <c r="M2" s="59" t="s">
        <v>785</v>
      </c>
      <c r="N2" s="60" t="s">
        <v>786</v>
      </c>
      <c r="O2" s="60" t="s">
        <v>787</v>
      </c>
      <c r="P2" s="59" t="s">
        <v>788</v>
      </c>
      <c r="Q2" s="59" t="s">
        <v>789</v>
      </c>
      <c r="R2" s="59" t="s">
        <v>790</v>
      </c>
      <c r="S2" s="60" t="s">
        <v>791</v>
      </c>
      <c r="T2" s="59" t="s">
        <v>792</v>
      </c>
      <c r="U2" s="59" t="s">
        <v>793</v>
      </c>
      <c r="V2" s="59" t="s">
        <v>794</v>
      </c>
      <c r="W2" s="60" t="s">
        <v>795</v>
      </c>
      <c r="X2" s="59" t="s">
        <v>796</v>
      </c>
      <c r="Y2" s="59" t="s">
        <v>797</v>
      </c>
      <c r="Z2" s="59" t="s">
        <v>798</v>
      </c>
      <c r="AA2" s="59" t="s">
        <v>799</v>
      </c>
      <c r="AB2" s="60" t="s">
        <v>800</v>
      </c>
      <c r="AC2" s="60" t="s">
        <v>801</v>
      </c>
      <c r="AD2" s="59" t="s">
        <v>802</v>
      </c>
      <c r="AE2" s="60" t="s">
        <v>803</v>
      </c>
      <c r="AF2" s="59" t="s">
        <v>804</v>
      </c>
      <c r="AG2" s="60" t="s">
        <v>805</v>
      </c>
      <c r="AH2" s="60" t="s">
        <v>806</v>
      </c>
      <c r="AI2" s="59" t="s">
        <v>807</v>
      </c>
      <c r="AJ2" s="59" t="s">
        <v>808</v>
      </c>
      <c r="AK2" s="60" t="s">
        <v>809</v>
      </c>
      <c r="AL2" s="60" t="s">
        <v>810</v>
      </c>
      <c r="AM2" s="59" t="s">
        <v>811</v>
      </c>
      <c r="AN2" s="59" t="s">
        <v>812</v>
      </c>
      <c r="AO2" s="59" t="s">
        <v>813</v>
      </c>
      <c r="AP2" s="59" t="s">
        <v>814</v>
      </c>
      <c r="AQ2" s="59" t="s">
        <v>815</v>
      </c>
      <c r="AR2" s="59" t="s">
        <v>816</v>
      </c>
      <c r="AS2" s="59" t="s">
        <v>817</v>
      </c>
      <c r="AT2" s="60" t="s">
        <v>818</v>
      </c>
      <c r="AU2" s="59" t="s">
        <v>819</v>
      </c>
      <c r="AV2" s="60" t="s">
        <v>820</v>
      </c>
      <c r="AW2" s="59" t="s">
        <v>821</v>
      </c>
      <c r="AX2" s="59" t="s">
        <v>822</v>
      </c>
      <c r="AY2" s="59" t="s">
        <v>823</v>
      </c>
      <c r="AZ2" s="60" t="s">
        <v>824</v>
      </c>
      <c r="BA2" s="60"/>
      <c r="BB2" s="60"/>
      <c r="BC2" s="60"/>
      <c r="BD2" s="60"/>
      <c r="BE2" s="59" t="s">
        <v>825</v>
      </c>
      <c r="BF2" s="60" t="s">
        <v>826</v>
      </c>
      <c r="BG2" s="59" t="s">
        <v>827</v>
      </c>
      <c r="BH2" s="60" t="s">
        <v>828</v>
      </c>
      <c r="BI2" s="59" t="s">
        <v>829</v>
      </c>
      <c r="BJ2" s="59" t="s">
        <v>830</v>
      </c>
      <c r="BK2" s="59" t="s">
        <v>831</v>
      </c>
      <c r="BL2" s="59" t="s">
        <v>832</v>
      </c>
      <c r="BM2" s="59" t="s">
        <v>833</v>
      </c>
      <c r="BN2" s="59" t="s">
        <v>834</v>
      </c>
      <c r="BO2" s="59" t="s">
        <v>835</v>
      </c>
      <c r="BP2" s="59" t="s">
        <v>836</v>
      </c>
      <c r="BQ2" s="59" t="s">
        <v>837</v>
      </c>
      <c r="BR2" s="59" t="s">
        <v>838</v>
      </c>
      <c r="BS2" s="60" t="s">
        <v>839</v>
      </c>
      <c r="BT2" s="60" t="s">
        <v>840</v>
      </c>
      <c r="BU2" s="59" t="s">
        <v>841</v>
      </c>
      <c r="BV2" s="59" t="s">
        <v>842</v>
      </c>
      <c r="BW2" s="59" t="s">
        <v>843</v>
      </c>
      <c r="BX2" s="59" t="s">
        <v>844</v>
      </c>
      <c r="BY2" s="59" t="s">
        <v>845</v>
      </c>
      <c r="BZ2" s="59" t="s">
        <v>846</v>
      </c>
      <c r="CA2" s="60" t="s">
        <v>847</v>
      </c>
      <c r="CB2" s="59" t="s">
        <v>848</v>
      </c>
      <c r="CC2" s="59" t="s">
        <v>849</v>
      </c>
      <c r="CD2" s="59" t="s">
        <v>850</v>
      </c>
      <c r="CE2" s="59" t="s">
        <v>851</v>
      </c>
      <c r="CF2" s="59" t="s">
        <v>852</v>
      </c>
      <c r="CG2" s="59" t="s">
        <v>853</v>
      </c>
      <c r="CH2" s="59" t="s">
        <v>854</v>
      </c>
      <c r="CI2" s="61" t="s">
        <v>855</v>
      </c>
      <c r="CJ2" s="61" t="s">
        <v>856</v>
      </c>
      <c r="CK2" s="61" t="s">
        <v>857</v>
      </c>
      <c r="CL2" s="61" t="s">
        <v>858</v>
      </c>
      <c r="CM2" s="61" t="s">
        <v>859</v>
      </c>
      <c r="CN2" s="61" t="s">
        <v>860</v>
      </c>
      <c r="CO2" s="61"/>
      <c r="CP2" s="61"/>
      <c r="CQ2" s="61"/>
      <c r="CR2" s="61"/>
      <c r="CS2" s="61" t="s">
        <v>861</v>
      </c>
      <c r="CT2" s="61" t="s">
        <v>862</v>
      </c>
      <c r="CU2" s="61" t="s">
        <v>863</v>
      </c>
      <c r="CV2" s="61" t="s">
        <v>864</v>
      </c>
      <c r="CW2" s="61" t="s">
        <v>865</v>
      </c>
      <c r="CX2" s="61" t="s">
        <v>866</v>
      </c>
      <c r="CY2" s="61"/>
      <c r="CZ2" s="61"/>
      <c r="DA2" s="61" t="s">
        <v>867</v>
      </c>
      <c r="DB2" s="61" t="s">
        <v>868</v>
      </c>
      <c r="DC2" s="61" t="s">
        <v>869</v>
      </c>
      <c r="DD2" s="61" t="s">
        <v>870</v>
      </c>
      <c r="DE2" s="61" t="s">
        <v>871</v>
      </c>
      <c r="DF2" s="61" t="s">
        <v>872</v>
      </c>
      <c r="DG2" s="61" t="s">
        <v>873</v>
      </c>
      <c r="DH2" s="61" t="s">
        <v>874</v>
      </c>
      <c r="DI2" s="61" t="s">
        <v>875</v>
      </c>
      <c r="DJ2" s="61" t="s">
        <v>876</v>
      </c>
      <c r="DK2" s="61" t="s">
        <v>877</v>
      </c>
      <c r="DL2" s="61" t="s">
        <v>878</v>
      </c>
      <c r="DM2" s="61" t="s">
        <v>879</v>
      </c>
      <c r="DN2" s="61" t="s">
        <v>880</v>
      </c>
      <c r="DO2" s="61" t="s">
        <v>881</v>
      </c>
      <c r="DP2" s="61" t="s">
        <v>882</v>
      </c>
      <c r="DQ2" s="61" t="s">
        <v>883</v>
      </c>
      <c r="DR2" s="61" t="s">
        <v>884</v>
      </c>
      <c r="DS2" s="61" t="s">
        <v>885</v>
      </c>
      <c r="DT2" s="61" t="s">
        <v>886</v>
      </c>
      <c r="DU2" s="61" t="s">
        <v>887</v>
      </c>
      <c r="DV2" s="61" t="s">
        <v>888</v>
      </c>
      <c r="DW2" s="61" t="s">
        <v>889</v>
      </c>
      <c r="DX2" s="61" t="s">
        <v>890</v>
      </c>
      <c r="DY2" s="61" t="s">
        <v>891</v>
      </c>
      <c r="DZ2" s="61" t="s">
        <v>892</v>
      </c>
      <c r="EA2" s="61" t="s">
        <v>893</v>
      </c>
      <c r="EB2" s="61" t="s">
        <v>894</v>
      </c>
      <c r="EC2" s="61" t="s">
        <v>895</v>
      </c>
      <c r="ED2" s="61" t="s">
        <v>896</v>
      </c>
      <c r="EE2" s="61" t="s">
        <v>897</v>
      </c>
      <c r="EF2" s="61" t="s">
        <v>898</v>
      </c>
      <c r="EG2" s="61" t="s">
        <v>899</v>
      </c>
    </row>
    <row r="3" spans="1:142">
      <c r="A3" s="56" t="s">
        <v>900</v>
      </c>
      <c r="B3" s="56"/>
      <c r="C3" s="56"/>
      <c r="D3" s="59" t="s">
        <v>222</v>
      </c>
      <c r="E3" s="60" t="s">
        <v>223</v>
      </c>
      <c r="F3" s="59" t="s">
        <v>224</v>
      </c>
      <c r="G3" s="59" t="s">
        <v>225</v>
      </c>
      <c r="H3" s="59" t="s">
        <v>226</v>
      </c>
      <c r="I3" s="59" t="s">
        <v>227</v>
      </c>
      <c r="J3" s="59" t="s">
        <v>228</v>
      </c>
      <c r="K3" s="60" t="s">
        <v>229</v>
      </c>
      <c r="L3" s="59" t="s">
        <v>230</v>
      </c>
      <c r="M3" s="59" t="s">
        <v>231</v>
      </c>
      <c r="N3" s="59" t="s">
        <v>232</v>
      </c>
      <c r="O3" s="59" t="s">
        <v>233</v>
      </c>
      <c r="P3" s="59" t="s">
        <v>234</v>
      </c>
      <c r="Q3" s="59" t="s">
        <v>235</v>
      </c>
      <c r="R3" s="60" t="s">
        <v>236</v>
      </c>
      <c r="S3" s="60" t="s">
        <v>237</v>
      </c>
      <c r="T3" s="59" t="s">
        <v>238</v>
      </c>
      <c r="U3" s="59" t="s">
        <v>239</v>
      </c>
      <c r="V3" s="60" t="s">
        <v>240</v>
      </c>
      <c r="W3" s="60" t="s">
        <v>241</v>
      </c>
      <c r="X3" s="60" t="s">
        <v>242</v>
      </c>
      <c r="Y3" s="59" t="s">
        <v>243</v>
      </c>
      <c r="Z3" s="60" t="s">
        <v>244</v>
      </c>
      <c r="AA3" s="59" t="s">
        <v>245</v>
      </c>
      <c r="AB3" s="59" t="s">
        <v>246</v>
      </c>
      <c r="AC3" s="59" t="s">
        <v>247</v>
      </c>
      <c r="AD3" s="59" t="s">
        <v>248</v>
      </c>
      <c r="AE3" s="60" t="s">
        <v>249</v>
      </c>
      <c r="AF3" s="59" t="s">
        <v>250</v>
      </c>
      <c r="AG3" s="60" t="s">
        <v>251</v>
      </c>
      <c r="AH3" s="59" t="s">
        <v>252</v>
      </c>
      <c r="AI3" s="59" t="s">
        <v>253</v>
      </c>
      <c r="AJ3" s="59" t="s">
        <v>254</v>
      </c>
      <c r="AK3" s="59" t="s">
        <v>59</v>
      </c>
      <c r="AL3" s="59" t="s">
        <v>255</v>
      </c>
      <c r="AM3" s="59" t="s">
        <v>256</v>
      </c>
      <c r="AN3" s="59" t="s">
        <v>257</v>
      </c>
      <c r="AO3" s="59" t="s">
        <v>258</v>
      </c>
      <c r="AP3" s="59" t="s">
        <v>259</v>
      </c>
      <c r="AQ3" s="60" t="s">
        <v>260</v>
      </c>
      <c r="AR3" s="59" t="s">
        <v>261</v>
      </c>
      <c r="AS3" s="59" t="s">
        <v>262</v>
      </c>
      <c r="AT3" s="59" t="s">
        <v>263</v>
      </c>
      <c r="AU3" s="59" t="s">
        <v>264</v>
      </c>
      <c r="AV3" s="59" t="s">
        <v>265</v>
      </c>
      <c r="AW3" s="59" t="s">
        <v>266</v>
      </c>
      <c r="AX3" s="60" t="s">
        <v>267</v>
      </c>
      <c r="AY3" s="59" t="s">
        <v>268</v>
      </c>
      <c r="AZ3" s="59" t="s">
        <v>269</v>
      </c>
      <c r="BA3" s="64" t="s">
        <v>42</v>
      </c>
      <c r="BB3" s="64" t="s">
        <v>43</v>
      </c>
      <c r="BC3" s="64" t="s">
        <v>133</v>
      </c>
      <c r="BD3" s="64" t="s">
        <v>134</v>
      </c>
      <c r="BE3" s="59" t="s">
        <v>270</v>
      </c>
      <c r="BF3" s="60" t="s">
        <v>271</v>
      </c>
      <c r="BG3" s="59" t="s">
        <v>272</v>
      </c>
      <c r="BH3" s="59" t="s">
        <v>273</v>
      </c>
      <c r="BI3" s="59" t="s">
        <v>274</v>
      </c>
      <c r="BJ3" s="59" t="s">
        <v>275</v>
      </c>
      <c r="BK3" s="60" t="s">
        <v>276</v>
      </c>
      <c r="BL3" s="59" t="s">
        <v>277</v>
      </c>
      <c r="BM3" s="59" t="s">
        <v>278</v>
      </c>
      <c r="BN3" s="59" t="s">
        <v>279</v>
      </c>
      <c r="BO3" s="59" t="s">
        <v>280</v>
      </c>
      <c r="BP3" s="59" t="s">
        <v>281</v>
      </c>
      <c r="BQ3" s="59" t="s">
        <v>29</v>
      </c>
      <c r="BR3" s="59" t="s">
        <v>282</v>
      </c>
      <c r="BS3" s="59" t="s">
        <v>283</v>
      </c>
      <c r="BT3" s="59" t="s">
        <v>284</v>
      </c>
      <c r="BU3" s="60" t="s">
        <v>285</v>
      </c>
      <c r="BV3" s="59" t="s">
        <v>286</v>
      </c>
      <c r="BW3" s="59" t="s">
        <v>287</v>
      </c>
      <c r="BX3" s="59" t="s">
        <v>288</v>
      </c>
      <c r="BY3" s="59" t="s">
        <v>289</v>
      </c>
      <c r="BZ3" s="59" t="s">
        <v>290</v>
      </c>
      <c r="CA3" s="59" t="s">
        <v>291</v>
      </c>
      <c r="CB3" s="59" t="s">
        <v>292</v>
      </c>
      <c r="CC3" s="59" t="s">
        <v>293</v>
      </c>
      <c r="CD3" s="60" t="s">
        <v>294</v>
      </c>
      <c r="CE3" s="60" t="s">
        <v>295</v>
      </c>
      <c r="CF3" s="60" t="s">
        <v>296</v>
      </c>
      <c r="CG3" s="59" t="s">
        <v>297</v>
      </c>
      <c r="CH3" s="59" t="s">
        <v>298</v>
      </c>
      <c r="CI3" s="61" t="s">
        <v>299</v>
      </c>
      <c r="CJ3" s="61" t="s">
        <v>300</v>
      </c>
      <c r="CK3" s="61" t="s">
        <v>301</v>
      </c>
      <c r="CL3" s="61" t="s">
        <v>302</v>
      </c>
      <c r="CM3" s="61" t="s">
        <v>303</v>
      </c>
      <c r="CN3" s="61" t="s">
        <v>86</v>
      </c>
      <c r="CO3" s="19" t="s">
        <v>149</v>
      </c>
      <c r="CP3" s="19" t="s">
        <v>150</v>
      </c>
      <c r="CQ3" s="19" t="s">
        <v>156</v>
      </c>
      <c r="CR3" s="19" t="s">
        <v>138</v>
      </c>
      <c r="CS3" s="61" t="s">
        <v>304</v>
      </c>
      <c r="CT3" s="61" t="s">
        <v>305</v>
      </c>
      <c r="CU3" s="61" t="s">
        <v>306</v>
      </c>
      <c r="CV3" s="61" t="s">
        <v>307</v>
      </c>
      <c r="CW3" s="61" t="s">
        <v>308</v>
      </c>
      <c r="CX3" s="61" t="s">
        <v>91</v>
      </c>
      <c r="CY3" s="19" t="s">
        <v>92</v>
      </c>
      <c r="CZ3" s="19" t="s">
        <v>161</v>
      </c>
      <c r="DA3" s="61" t="s">
        <v>309</v>
      </c>
      <c r="DB3" s="61" t="s">
        <v>93</v>
      </c>
      <c r="DC3" s="61" t="s">
        <v>36</v>
      </c>
      <c r="DD3" s="61" t="s">
        <v>310</v>
      </c>
      <c r="DE3" s="61" t="s">
        <v>311</v>
      </c>
      <c r="DF3" s="61" t="s">
        <v>312</v>
      </c>
      <c r="DG3" s="61" t="s">
        <v>313</v>
      </c>
      <c r="DH3" s="61" t="s">
        <v>314</v>
      </c>
      <c r="DI3" s="61" t="s">
        <v>315</v>
      </c>
      <c r="DJ3" s="61" t="s">
        <v>316</v>
      </c>
      <c r="DK3" s="61" t="s">
        <v>100</v>
      </c>
      <c r="DL3" s="61" t="s">
        <v>101</v>
      </c>
      <c r="DM3" s="61" t="s">
        <v>317</v>
      </c>
      <c r="DN3" s="61" t="s">
        <v>318</v>
      </c>
      <c r="DO3" s="61" t="s">
        <v>319</v>
      </c>
      <c r="DP3" s="61" t="s">
        <v>320</v>
      </c>
      <c r="DQ3" s="61" t="s">
        <v>321</v>
      </c>
      <c r="DR3" s="61" t="s">
        <v>322</v>
      </c>
      <c r="DS3" s="61" t="s">
        <v>323</v>
      </c>
      <c r="DT3" s="61" t="s">
        <v>324</v>
      </c>
      <c r="DU3" s="61" t="s">
        <v>325</v>
      </c>
      <c r="DV3" s="61" t="s">
        <v>326</v>
      </c>
      <c r="DW3" s="61" t="s">
        <v>327</v>
      </c>
      <c r="DX3" s="61" t="s">
        <v>328</v>
      </c>
      <c r="DY3" s="61" t="s">
        <v>110</v>
      </c>
      <c r="DZ3" s="61" t="s">
        <v>111</v>
      </c>
      <c r="EA3" s="61" t="s">
        <v>112</v>
      </c>
      <c r="EB3" s="61" t="s">
        <v>113</v>
      </c>
      <c r="EC3" s="61" t="s">
        <v>329</v>
      </c>
      <c r="ED3" s="61" t="s">
        <v>330</v>
      </c>
      <c r="EE3" s="61" t="s">
        <v>331</v>
      </c>
      <c r="EF3" s="61" t="s">
        <v>332</v>
      </c>
      <c r="EG3" s="61" t="s">
        <v>116</v>
      </c>
      <c r="EH3" s="61" t="s">
        <v>901</v>
      </c>
      <c r="EJ3" s="66" t="s">
        <v>902</v>
      </c>
    </row>
    <row r="4" spans="1:142">
      <c r="D4">
        <v>1</v>
      </c>
      <c r="E4">
        <v>2</v>
      </c>
      <c r="F4">
        <v>3</v>
      </c>
      <c r="G4">
        <v>4</v>
      </c>
      <c r="H4">
        <v>5</v>
      </c>
      <c r="I4">
        <v>6</v>
      </c>
      <c r="J4">
        <v>7</v>
      </c>
      <c r="K4">
        <v>8</v>
      </c>
      <c r="L4">
        <v>9</v>
      </c>
      <c r="M4">
        <v>10</v>
      </c>
      <c r="N4">
        <v>11</v>
      </c>
      <c r="O4">
        <v>12</v>
      </c>
      <c r="P4">
        <v>13</v>
      </c>
      <c r="Q4">
        <v>14</v>
      </c>
      <c r="R4">
        <v>15</v>
      </c>
      <c r="S4">
        <v>16</v>
      </c>
      <c r="T4">
        <v>17</v>
      </c>
      <c r="U4">
        <v>18</v>
      </c>
      <c r="V4">
        <v>19</v>
      </c>
      <c r="W4">
        <v>20</v>
      </c>
      <c r="X4">
        <v>21</v>
      </c>
      <c r="Y4">
        <v>22</v>
      </c>
      <c r="Z4">
        <v>23</v>
      </c>
      <c r="AA4">
        <v>24</v>
      </c>
      <c r="AB4">
        <v>25</v>
      </c>
      <c r="AC4">
        <v>26</v>
      </c>
      <c r="AD4">
        <v>27</v>
      </c>
      <c r="AE4">
        <v>28</v>
      </c>
      <c r="AF4">
        <v>29</v>
      </c>
      <c r="AG4">
        <v>30</v>
      </c>
      <c r="AH4">
        <v>31</v>
      </c>
      <c r="AI4">
        <v>32</v>
      </c>
      <c r="AJ4">
        <v>33</v>
      </c>
      <c r="AK4">
        <v>34</v>
      </c>
      <c r="AL4">
        <v>35</v>
      </c>
      <c r="AM4">
        <v>36</v>
      </c>
      <c r="AN4">
        <v>37</v>
      </c>
      <c r="AO4">
        <v>38</v>
      </c>
      <c r="AP4">
        <v>39</v>
      </c>
      <c r="AQ4">
        <v>40</v>
      </c>
      <c r="AR4">
        <v>41</v>
      </c>
      <c r="AS4">
        <v>42</v>
      </c>
      <c r="AT4">
        <v>43</v>
      </c>
      <c r="AU4">
        <v>44</v>
      </c>
      <c r="AV4">
        <v>45</v>
      </c>
      <c r="AW4">
        <v>46</v>
      </c>
      <c r="AX4">
        <v>47</v>
      </c>
      <c r="AY4">
        <v>48</v>
      </c>
      <c r="AZ4">
        <v>49</v>
      </c>
      <c r="BA4">
        <v>50</v>
      </c>
      <c r="BB4">
        <v>51</v>
      </c>
      <c r="BC4">
        <v>52</v>
      </c>
      <c r="BD4">
        <v>53</v>
      </c>
      <c r="BE4">
        <v>54</v>
      </c>
      <c r="BF4">
        <v>55</v>
      </c>
      <c r="BG4">
        <v>56</v>
      </c>
      <c r="BH4">
        <v>57</v>
      </c>
      <c r="BI4">
        <v>58</v>
      </c>
      <c r="BJ4">
        <v>59</v>
      </c>
      <c r="BK4">
        <v>60</v>
      </c>
      <c r="BL4">
        <v>61</v>
      </c>
      <c r="BM4">
        <v>62</v>
      </c>
      <c r="BN4">
        <v>63</v>
      </c>
      <c r="BO4">
        <v>64</v>
      </c>
      <c r="BP4">
        <v>65</v>
      </c>
      <c r="BQ4">
        <v>66</v>
      </c>
      <c r="BR4">
        <v>67</v>
      </c>
      <c r="BS4">
        <v>68</v>
      </c>
      <c r="BT4">
        <v>69</v>
      </c>
      <c r="BU4">
        <v>70</v>
      </c>
      <c r="BV4">
        <v>71</v>
      </c>
      <c r="BW4">
        <v>72</v>
      </c>
      <c r="BX4">
        <v>73</v>
      </c>
      <c r="BY4">
        <v>74</v>
      </c>
      <c r="BZ4">
        <v>75</v>
      </c>
      <c r="CA4">
        <v>76</v>
      </c>
      <c r="CB4">
        <v>77</v>
      </c>
      <c r="CC4">
        <v>78</v>
      </c>
      <c r="CD4">
        <v>79</v>
      </c>
      <c r="CE4">
        <v>80</v>
      </c>
      <c r="CF4">
        <v>81</v>
      </c>
      <c r="CG4">
        <v>82</v>
      </c>
      <c r="CH4">
        <v>83</v>
      </c>
      <c r="CI4">
        <v>84</v>
      </c>
      <c r="CJ4">
        <v>85</v>
      </c>
      <c r="CK4">
        <v>86</v>
      </c>
      <c r="CL4">
        <v>87</v>
      </c>
      <c r="CM4">
        <v>88</v>
      </c>
      <c r="CN4">
        <v>89</v>
      </c>
      <c r="CO4">
        <v>90</v>
      </c>
      <c r="CP4">
        <v>91</v>
      </c>
      <c r="CQ4">
        <v>92</v>
      </c>
      <c r="CR4">
        <v>93</v>
      </c>
      <c r="CS4">
        <v>94</v>
      </c>
      <c r="CT4">
        <v>95</v>
      </c>
      <c r="CU4">
        <v>96</v>
      </c>
      <c r="CV4">
        <v>97</v>
      </c>
      <c r="CW4">
        <v>98</v>
      </c>
      <c r="CX4">
        <v>99</v>
      </c>
      <c r="CY4">
        <v>100</v>
      </c>
      <c r="CZ4">
        <v>101</v>
      </c>
      <c r="DA4">
        <v>102</v>
      </c>
      <c r="DB4">
        <v>103</v>
      </c>
      <c r="DC4">
        <v>104</v>
      </c>
      <c r="DD4">
        <v>105</v>
      </c>
      <c r="DE4">
        <v>106</v>
      </c>
      <c r="DF4">
        <v>107</v>
      </c>
      <c r="DG4">
        <v>108</v>
      </c>
      <c r="DH4">
        <v>109</v>
      </c>
      <c r="DI4">
        <v>110</v>
      </c>
      <c r="DJ4">
        <v>111</v>
      </c>
      <c r="DK4">
        <v>112</v>
      </c>
      <c r="DL4">
        <v>113</v>
      </c>
      <c r="DM4">
        <v>114</v>
      </c>
      <c r="DN4">
        <v>115</v>
      </c>
      <c r="DO4">
        <v>116</v>
      </c>
      <c r="DP4">
        <v>117</v>
      </c>
      <c r="DQ4">
        <v>118</v>
      </c>
      <c r="DR4">
        <v>119</v>
      </c>
      <c r="DS4">
        <v>120</v>
      </c>
      <c r="DT4">
        <v>121</v>
      </c>
      <c r="DU4">
        <v>122</v>
      </c>
      <c r="DV4">
        <v>123</v>
      </c>
      <c r="DW4">
        <v>124</v>
      </c>
      <c r="DX4">
        <v>125</v>
      </c>
      <c r="DY4">
        <v>126</v>
      </c>
      <c r="DZ4">
        <v>127</v>
      </c>
      <c r="EA4">
        <v>128</v>
      </c>
      <c r="EB4">
        <v>129</v>
      </c>
      <c r="EC4">
        <v>130</v>
      </c>
      <c r="ED4">
        <v>131</v>
      </c>
      <c r="EE4">
        <v>132</v>
      </c>
      <c r="EF4">
        <v>133</v>
      </c>
      <c r="EG4">
        <v>134</v>
      </c>
      <c r="EH4">
        <v>135</v>
      </c>
    </row>
    <row r="5" spans="1:142">
      <c r="A5" s="48" t="s">
        <v>903</v>
      </c>
      <c r="B5" t="s">
        <v>50</v>
      </c>
      <c r="C5" s="67">
        <v>1</v>
      </c>
      <c r="D5" s="64">
        <v>11560</v>
      </c>
      <c r="E5" s="64">
        <v>32681</v>
      </c>
      <c r="F5" s="64">
        <v>14380</v>
      </c>
      <c r="G5" s="64">
        <v>53496</v>
      </c>
      <c r="H5" s="64">
        <v>153406</v>
      </c>
      <c r="I5" s="64">
        <v>57497</v>
      </c>
      <c r="J5" s="64">
        <v>10048</v>
      </c>
      <c r="K5" s="64">
        <v>22871</v>
      </c>
      <c r="L5" s="64">
        <v>24665</v>
      </c>
      <c r="M5" s="64">
        <v>4868</v>
      </c>
      <c r="N5" s="64">
        <v>2830</v>
      </c>
      <c r="O5" s="64">
        <v>480</v>
      </c>
      <c r="P5" s="64">
        <v>607</v>
      </c>
      <c r="Q5" s="64">
        <v>1002</v>
      </c>
      <c r="R5" s="64">
        <v>466</v>
      </c>
      <c r="S5" s="64">
        <v>0</v>
      </c>
      <c r="T5" s="64">
        <v>47</v>
      </c>
      <c r="U5" s="64">
        <v>0</v>
      </c>
      <c r="V5" s="64">
        <v>0</v>
      </c>
      <c r="W5" s="64">
        <v>0</v>
      </c>
      <c r="X5" s="64">
        <v>109</v>
      </c>
      <c r="Y5" s="64">
        <v>27</v>
      </c>
      <c r="Z5" s="64">
        <v>0</v>
      </c>
      <c r="AA5" s="64">
        <v>0</v>
      </c>
      <c r="AB5" s="64">
        <v>0</v>
      </c>
      <c r="AC5" s="64">
        <v>137</v>
      </c>
      <c r="AD5" s="64">
        <v>147</v>
      </c>
      <c r="AE5" s="64">
        <v>66</v>
      </c>
      <c r="AF5" s="64">
        <v>12</v>
      </c>
      <c r="AG5" s="64">
        <v>130</v>
      </c>
      <c r="AH5" s="64">
        <v>494</v>
      </c>
      <c r="AI5" s="64">
        <v>1863</v>
      </c>
      <c r="AJ5" s="64">
        <v>0</v>
      </c>
      <c r="AK5" s="64">
        <v>18</v>
      </c>
      <c r="AL5" s="64">
        <v>201</v>
      </c>
      <c r="AM5" s="64">
        <v>64</v>
      </c>
      <c r="AN5" s="64">
        <v>1417</v>
      </c>
      <c r="AO5" s="64">
        <v>0</v>
      </c>
      <c r="AP5" s="64">
        <v>0</v>
      </c>
      <c r="AQ5" s="64">
        <v>0</v>
      </c>
      <c r="AR5" s="64">
        <v>0</v>
      </c>
      <c r="AS5" s="64">
        <v>19</v>
      </c>
      <c r="AT5" s="64">
        <v>0</v>
      </c>
      <c r="AU5" s="64">
        <v>0</v>
      </c>
      <c r="AV5" s="64">
        <v>0</v>
      </c>
      <c r="AW5" s="64">
        <v>0</v>
      </c>
      <c r="AX5" s="64">
        <v>0</v>
      </c>
      <c r="AY5" s="64">
        <v>0</v>
      </c>
      <c r="AZ5" s="64">
        <v>0</v>
      </c>
      <c r="BA5" s="64"/>
      <c r="BB5" s="64"/>
      <c r="BC5" s="64"/>
      <c r="BD5" s="64"/>
      <c r="BE5" s="64">
        <v>26</v>
      </c>
      <c r="BF5" s="64">
        <v>0</v>
      </c>
      <c r="BG5" s="64">
        <v>0</v>
      </c>
      <c r="BH5" s="64">
        <v>0</v>
      </c>
      <c r="BI5" s="64">
        <v>0</v>
      </c>
      <c r="BJ5" s="64">
        <v>0</v>
      </c>
      <c r="BK5" s="64">
        <v>0</v>
      </c>
      <c r="BL5" s="64">
        <v>0</v>
      </c>
      <c r="BM5" s="64">
        <v>0</v>
      </c>
      <c r="BN5" s="64">
        <v>0</v>
      </c>
      <c r="BO5" s="64">
        <v>0</v>
      </c>
      <c r="BP5" s="64">
        <v>0</v>
      </c>
      <c r="BQ5" s="64">
        <v>0</v>
      </c>
      <c r="BR5" s="64">
        <v>0</v>
      </c>
      <c r="BS5" s="64">
        <v>0</v>
      </c>
      <c r="BT5" s="64">
        <v>0</v>
      </c>
      <c r="BU5" s="64">
        <v>0</v>
      </c>
      <c r="BV5" s="64">
        <v>0</v>
      </c>
      <c r="BW5" s="64">
        <v>0</v>
      </c>
      <c r="BX5" s="64">
        <v>0</v>
      </c>
      <c r="BY5" s="64">
        <v>0</v>
      </c>
      <c r="BZ5" s="64">
        <v>0</v>
      </c>
      <c r="CA5" s="64">
        <v>0</v>
      </c>
      <c r="CB5" s="64">
        <v>0</v>
      </c>
      <c r="CC5" s="64">
        <v>0</v>
      </c>
      <c r="CD5" s="64">
        <v>0</v>
      </c>
      <c r="CE5" s="64">
        <v>0</v>
      </c>
      <c r="CF5" s="64">
        <v>0</v>
      </c>
      <c r="CG5" s="64">
        <v>0</v>
      </c>
      <c r="CH5" s="64">
        <v>0</v>
      </c>
      <c r="CI5" s="19">
        <v>0</v>
      </c>
      <c r="CJ5" s="19">
        <v>0</v>
      </c>
      <c r="CK5" s="19">
        <v>0</v>
      </c>
      <c r="CL5" s="19">
        <v>0</v>
      </c>
      <c r="CM5" s="19">
        <v>0</v>
      </c>
      <c r="CN5" s="19">
        <v>0</v>
      </c>
      <c r="CO5" s="19"/>
      <c r="CP5" s="19"/>
      <c r="CQ5" s="19"/>
      <c r="CR5" s="19"/>
      <c r="CS5" s="19">
        <v>0</v>
      </c>
      <c r="CT5" s="19">
        <v>532</v>
      </c>
      <c r="CU5" s="19">
        <v>3</v>
      </c>
      <c r="CV5" s="19">
        <v>1800</v>
      </c>
      <c r="CW5" s="19">
        <v>0</v>
      </c>
      <c r="CX5" s="19">
        <v>0</v>
      </c>
      <c r="CY5" s="19"/>
      <c r="CZ5" s="19"/>
      <c r="DA5" s="19">
        <v>0</v>
      </c>
      <c r="DB5" s="19">
        <v>0</v>
      </c>
      <c r="DC5" s="19">
        <v>0</v>
      </c>
      <c r="DD5" s="19">
        <v>0</v>
      </c>
      <c r="DE5" s="19">
        <v>0</v>
      </c>
      <c r="DF5" s="19">
        <v>28</v>
      </c>
      <c r="DG5" s="19">
        <v>0</v>
      </c>
      <c r="DH5" s="19">
        <v>0</v>
      </c>
      <c r="DI5" s="19">
        <v>0</v>
      </c>
      <c r="DJ5" s="19">
        <v>0</v>
      </c>
      <c r="DK5" s="19">
        <v>0</v>
      </c>
      <c r="DL5" s="19">
        <v>0</v>
      </c>
      <c r="DM5" s="19">
        <v>40</v>
      </c>
      <c r="DN5" s="19">
        <v>0</v>
      </c>
      <c r="DO5" s="19">
        <v>0</v>
      </c>
      <c r="DP5" s="19">
        <v>0</v>
      </c>
      <c r="DQ5" s="19">
        <v>0</v>
      </c>
      <c r="DR5" s="19">
        <v>0</v>
      </c>
      <c r="DS5" s="19">
        <v>0</v>
      </c>
      <c r="DT5" s="19">
        <v>0</v>
      </c>
      <c r="DU5" s="19">
        <v>0</v>
      </c>
      <c r="DV5" s="19">
        <v>0</v>
      </c>
      <c r="DW5" s="19">
        <v>0</v>
      </c>
      <c r="DX5" s="19">
        <v>0</v>
      </c>
      <c r="DY5" s="19">
        <v>0</v>
      </c>
      <c r="DZ5" s="19">
        <v>0</v>
      </c>
      <c r="EA5" s="19">
        <v>0</v>
      </c>
      <c r="EB5" s="19">
        <v>0</v>
      </c>
      <c r="EC5" s="19">
        <v>0</v>
      </c>
      <c r="ED5" s="19">
        <v>0</v>
      </c>
      <c r="EE5" s="19">
        <v>0</v>
      </c>
      <c r="EF5" s="19">
        <v>0</v>
      </c>
      <c r="EG5" s="19">
        <v>0</v>
      </c>
      <c r="EH5" s="19">
        <v>398037</v>
      </c>
      <c r="EJ5" s="68">
        <f t="shared" ref="EJ5:EJ22" si="0">EH5-SUM(D5:EG5)</f>
        <v>0</v>
      </c>
      <c r="EL5">
        <v>398037</v>
      </c>
    </row>
    <row r="6" spans="1:142">
      <c r="A6" s="48" t="s">
        <v>904</v>
      </c>
      <c r="B6" t="s">
        <v>51</v>
      </c>
      <c r="C6" s="69">
        <v>2</v>
      </c>
      <c r="D6" s="64">
        <v>365</v>
      </c>
      <c r="E6" s="64">
        <v>1747</v>
      </c>
      <c r="F6" s="64">
        <v>14</v>
      </c>
      <c r="G6" s="64">
        <v>289</v>
      </c>
      <c r="H6" s="64">
        <v>3723</v>
      </c>
      <c r="I6" s="64">
        <v>2256</v>
      </c>
      <c r="J6" s="64">
        <v>69</v>
      </c>
      <c r="K6" s="64">
        <v>810</v>
      </c>
      <c r="L6" s="64">
        <v>582</v>
      </c>
      <c r="M6" s="64">
        <v>67400</v>
      </c>
      <c r="N6" s="64">
        <v>26177</v>
      </c>
      <c r="O6" s="64">
        <v>7988</v>
      </c>
      <c r="P6" s="64">
        <v>30326</v>
      </c>
      <c r="Q6" s="64">
        <v>1584</v>
      </c>
      <c r="R6" s="64">
        <v>537</v>
      </c>
      <c r="S6" s="64">
        <v>0</v>
      </c>
      <c r="T6" s="64">
        <v>211</v>
      </c>
      <c r="U6" s="64">
        <v>0</v>
      </c>
      <c r="V6" s="64">
        <v>0</v>
      </c>
      <c r="W6" s="64">
        <v>0</v>
      </c>
      <c r="X6" s="64">
        <v>395</v>
      </c>
      <c r="Y6" s="64">
        <v>46</v>
      </c>
      <c r="Z6" s="64">
        <v>27</v>
      </c>
      <c r="AA6" s="64">
        <v>0</v>
      </c>
      <c r="AB6" s="64">
        <v>0</v>
      </c>
      <c r="AC6" s="64">
        <v>1352</v>
      </c>
      <c r="AD6" s="64">
        <v>50</v>
      </c>
      <c r="AE6" s="64">
        <v>31</v>
      </c>
      <c r="AF6" s="64">
        <v>3</v>
      </c>
      <c r="AG6" s="64">
        <v>64</v>
      </c>
      <c r="AH6" s="64">
        <v>30</v>
      </c>
      <c r="AI6" s="64">
        <v>677</v>
      </c>
      <c r="AJ6" s="64">
        <v>0</v>
      </c>
      <c r="AK6" s="64">
        <v>25</v>
      </c>
      <c r="AL6" s="64">
        <v>258</v>
      </c>
      <c r="AM6" s="64">
        <v>39</v>
      </c>
      <c r="AN6" s="64">
        <v>519</v>
      </c>
      <c r="AO6" s="64">
        <v>0</v>
      </c>
      <c r="AP6" s="64">
        <v>0</v>
      </c>
      <c r="AQ6" s="64">
        <v>0</v>
      </c>
      <c r="AR6" s="64">
        <v>0</v>
      </c>
      <c r="AS6" s="64">
        <v>23</v>
      </c>
      <c r="AT6" s="64">
        <v>0</v>
      </c>
      <c r="AU6" s="64">
        <v>0</v>
      </c>
      <c r="AV6" s="64">
        <v>0</v>
      </c>
      <c r="AW6" s="64">
        <v>0</v>
      </c>
      <c r="AX6" s="64">
        <v>0</v>
      </c>
      <c r="AY6" s="64">
        <v>0</v>
      </c>
      <c r="AZ6" s="64">
        <v>0</v>
      </c>
      <c r="BA6" s="64"/>
      <c r="BB6" s="64"/>
      <c r="BC6" s="64"/>
      <c r="BD6" s="64"/>
      <c r="BE6" s="64">
        <v>0</v>
      </c>
      <c r="BF6" s="64">
        <v>0</v>
      </c>
      <c r="BG6" s="64">
        <v>0</v>
      </c>
      <c r="BH6" s="64">
        <v>0</v>
      </c>
      <c r="BI6" s="64">
        <v>0</v>
      </c>
      <c r="BJ6" s="64">
        <v>0</v>
      </c>
      <c r="BK6" s="64">
        <v>0</v>
      </c>
      <c r="BL6" s="64">
        <v>0</v>
      </c>
      <c r="BM6" s="64">
        <v>0</v>
      </c>
      <c r="BN6" s="64">
        <v>0</v>
      </c>
      <c r="BO6" s="64">
        <v>0</v>
      </c>
      <c r="BP6" s="64">
        <v>0</v>
      </c>
      <c r="BQ6" s="64">
        <v>0</v>
      </c>
      <c r="BR6" s="64">
        <v>0</v>
      </c>
      <c r="BS6" s="64">
        <v>0</v>
      </c>
      <c r="BT6" s="64">
        <v>0</v>
      </c>
      <c r="BU6" s="64">
        <v>0</v>
      </c>
      <c r="BV6" s="64">
        <v>0</v>
      </c>
      <c r="BW6" s="64">
        <v>0</v>
      </c>
      <c r="BX6" s="64">
        <v>0</v>
      </c>
      <c r="BY6" s="64">
        <v>0</v>
      </c>
      <c r="BZ6" s="64">
        <v>0</v>
      </c>
      <c r="CA6" s="64">
        <v>0</v>
      </c>
      <c r="CB6" s="64">
        <v>0</v>
      </c>
      <c r="CC6" s="64">
        <v>0</v>
      </c>
      <c r="CD6" s="64">
        <v>0</v>
      </c>
      <c r="CE6" s="64">
        <v>0</v>
      </c>
      <c r="CF6" s="64">
        <v>0</v>
      </c>
      <c r="CG6" s="64">
        <v>0</v>
      </c>
      <c r="CH6" s="64">
        <v>0</v>
      </c>
      <c r="CI6" s="19">
        <v>0</v>
      </c>
      <c r="CJ6" s="19">
        <v>0</v>
      </c>
      <c r="CK6" s="19">
        <v>0</v>
      </c>
      <c r="CL6" s="19">
        <v>0</v>
      </c>
      <c r="CM6" s="19">
        <v>0</v>
      </c>
      <c r="CN6" s="19">
        <v>0</v>
      </c>
      <c r="CO6" s="19"/>
      <c r="CP6" s="19"/>
      <c r="CQ6" s="19"/>
      <c r="CR6" s="19"/>
      <c r="CS6" s="19">
        <v>0</v>
      </c>
      <c r="CT6" s="19">
        <v>943</v>
      </c>
      <c r="CU6" s="19">
        <v>6</v>
      </c>
      <c r="CV6" s="19">
        <v>3253</v>
      </c>
      <c r="CW6" s="19">
        <v>0</v>
      </c>
      <c r="CX6" s="19">
        <v>0</v>
      </c>
      <c r="CY6" s="19"/>
      <c r="CZ6" s="19"/>
      <c r="DA6" s="19">
        <v>0</v>
      </c>
      <c r="DB6" s="19">
        <v>0</v>
      </c>
      <c r="DC6" s="19">
        <v>0</v>
      </c>
      <c r="DD6" s="19">
        <v>0</v>
      </c>
      <c r="DE6" s="19">
        <v>0</v>
      </c>
      <c r="DF6" s="19">
        <v>117</v>
      </c>
      <c r="DG6" s="19">
        <v>0</v>
      </c>
      <c r="DH6" s="19">
        <v>0</v>
      </c>
      <c r="DI6" s="19">
        <v>0</v>
      </c>
      <c r="DJ6" s="19">
        <v>0</v>
      </c>
      <c r="DK6" s="19">
        <v>0</v>
      </c>
      <c r="DL6" s="19">
        <v>0</v>
      </c>
      <c r="DM6" s="19">
        <v>23</v>
      </c>
      <c r="DN6" s="19">
        <v>0</v>
      </c>
      <c r="DO6" s="19">
        <v>0</v>
      </c>
      <c r="DP6" s="19">
        <v>0</v>
      </c>
      <c r="DQ6" s="19">
        <v>0</v>
      </c>
      <c r="DR6" s="19">
        <v>0</v>
      </c>
      <c r="DS6" s="19">
        <v>0</v>
      </c>
      <c r="DT6" s="19">
        <v>0</v>
      </c>
      <c r="DU6" s="19">
        <v>0</v>
      </c>
      <c r="DV6" s="19">
        <v>0</v>
      </c>
      <c r="DW6" s="19">
        <v>0</v>
      </c>
      <c r="DX6" s="19">
        <v>0</v>
      </c>
      <c r="DY6" s="19">
        <v>0</v>
      </c>
      <c r="DZ6" s="19">
        <v>0</v>
      </c>
      <c r="EA6" s="19">
        <v>0</v>
      </c>
      <c r="EB6" s="19">
        <v>0</v>
      </c>
      <c r="EC6" s="19">
        <v>0</v>
      </c>
      <c r="ED6" s="19">
        <v>0</v>
      </c>
      <c r="EE6" s="19">
        <v>0</v>
      </c>
      <c r="EF6" s="19">
        <v>0</v>
      </c>
      <c r="EG6" s="19">
        <v>0</v>
      </c>
      <c r="EH6" s="19">
        <v>151959</v>
      </c>
      <c r="EJ6" s="68">
        <f t="shared" si="0"/>
        <v>0</v>
      </c>
      <c r="EL6">
        <v>151959</v>
      </c>
    </row>
    <row r="7" spans="1:142">
      <c r="A7" s="48" t="s">
        <v>905</v>
      </c>
      <c r="B7" t="s">
        <v>52</v>
      </c>
      <c r="C7" s="67">
        <v>3</v>
      </c>
      <c r="D7" s="64">
        <v>9</v>
      </c>
      <c r="E7" s="64">
        <v>60</v>
      </c>
      <c r="F7" s="64">
        <v>0</v>
      </c>
      <c r="G7" s="64">
        <v>1</v>
      </c>
      <c r="H7" s="64">
        <v>60</v>
      </c>
      <c r="I7" s="64">
        <v>122</v>
      </c>
      <c r="J7" s="64">
        <v>0</v>
      </c>
      <c r="K7" s="64">
        <v>26</v>
      </c>
      <c r="L7" s="64">
        <v>112</v>
      </c>
      <c r="M7" s="64">
        <v>250</v>
      </c>
      <c r="N7" s="64">
        <v>78</v>
      </c>
      <c r="O7" s="64">
        <v>0</v>
      </c>
      <c r="P7" s="64">
        <v>17</v>
      </c>
      <c r="Q7" s="64">
        <v>22506</v>
      </c>
      <c r="R7" s="64">
        <v>13896</v>
      </c>
      <c r="S7" s="64">
        <v>0</v>
      </c>
      <c r="T7" s="64">
        <v>18</v>
      </c>
      <c r="U7" s="64">
        <v>0</v>
      </c>
      <c r="V7" s="64">
        <v>0</v>
      </c>
      <c r="W7" s="64">
        <v>0</v>
      </c>
      <c r="X7" s="64">
        <v>4</v>
      </c>
      <c r="Y7" s="64">
        <v>1</v>
      </c>
      <c r="Z7" s="64">
        <v>0</v>
      </c>
      <c r="AA7" s="64">
        <v>9</v>
      </c>
      <c r="AB7" s="64">
        <v>0</v>
      </c>
      <c r="AC7" s="64">
        <v>4</v>
      </c>
      <c r="AD7" s="64">
        <v>3</v>
      </c>
      <c r="AE7" s="64">
        <v>26</v>
      </c>
      <c r="AF7" s="64">
        <v>2</v>
      </c>
      <c r="AG7" s="64">
        <v>2</v>
      </c>
      <c r="AH7" s="64">
        <v>8</v>
      </c>
      <c r="AI7" s="64">
        <v>312</v>
      </c>
      <c r="AJ7" s="64">
        <v>0</v>
      </c>
      <c r="AK7" s="64">
        <v>3</v>
      </c>
      <c r="AL7" s="64">
        <v>7</v>
      </c>
      <c r="AM7" s="64">
        <v>1</v>
      </c>
      <c r="AN7" s="64">
        <v>6</v>
      </c>
      <c r="AO7" s="64">
        <v>0</v>
      </c>
      <c r="AP7" s="64">
        <v>0</v>
      </c>
      <c r="AQ7" s="64">
        <v>0</v>
      </c>
      <c r="AR7" s="64">
        <v>0</v>
      </c>
      <c r="AS7" s="64">
        <v>4</v>
      </c>
      <c r="AT7" s="64">
        <v>0</v>
      </c>
      <c r="AU7" s="64">
        <v>0</v>
      </c>
      <c r="AV7" s="64">
        <v>0</v>
      </c>
      <c r="AW7" s="64">
        <v>0</v>
      </c>
      <c r="AX7" s="64">
        <v>0</v>
      </c>
      <c r="AY7" s="64">
        <v>0</v>
      </c>
      <c r="AZ7" s="64">
        <v>0</v>
      </c>
      <c r="BA7" s="64"/>
      <c r="BB7" s="64"/>
      <c r="BC7" s="64"/>
      <c r="BD7" s="64"/>
      <c r="BE7" s="64">
        <v>0</v>
      </c>
      <c r="BF7" s="64">
        <v>0</v>
      </c>
      <c r="BG7" s="64">
        <v>0</v>
      </c>
      <c r="BH7" s="64">
        <v>0</v>
      </c>
      <c r="BI7" s="64">
        <v>0</v>
      </c>
      <c r="BJ7" s="64">
        <v>0</v>
      </c>
      <c r="BK7" s="64">
        <v>0</v>
      </c>
      <c r="BL7" s="64">
        <v>0</v>
      </c>
      <c r="BM7" s="64">
        <v>0</v>
      </c>
      <c r="BN7" s="64">
        <v>0</v>
      </c>
      <c r="BO7" s="64">
        <v>0</v>
      </c>
      <c r="BP7" s="64">
        <v>0</v>
      </c>
      <c r="BQ7" s="64">
        <v>0</v>
      </c>
      <c r="BR7" s="64">
        <v>0</v>
      </c>
      <c r="BS7" s="64">
        <v>0</v>
      </c>
      <c r="BT7" s="64">
        <v>0</v>
      </c>
      <c r="BU7" s="64">
        <v>0</v>
      </c>
      <c r="BV7" s="64">
        <v>0</v>
      </c>
      <c r="BW7" s="64">
        <v>0</v>
      </c>
      <c r="BX7" s="64">
        <v>0</v>
      </c>
      <c r="BY7" s="64">
        <v>0</v>
      </c>
      <c r="BZ7" s="64">
        <v>0</v>
      </c>
      <c r="CA7" s="64">
        <v>0</v>
      </c>
      <c r="CB7" s="64">
        <v>0</v>
      </c>
      <c r="CC7" s="64">
        <v>0</v>
      </c>
      <c r="CD7" s="64">
        <v>0</v>
      </c>
      <c r="CE7" s="64">
        <v>0</v>
      </c>
      <c r="CF7" s="64">
        <v>0</v>
      </c>
      <c r="CG7" s="64">
        <v>0</v>
      </c>
      <c r="CH7" s="64">
        <v>0</v>
      </c>
      <c r="CI7" s="19">
        <v>0</v>
      </c>
      <c r="CJ7" s="19">
        <v>0</v>
      </c>
      <c r="CK7" s="19">
        <v>0</v>
      </c>
      <c r="CL7" s="19">
        <v>0</v>
      </c>
      <c r="CM7" s="19">
        <v>0</v>
      </c>
      <c r="CN7" s="19">
        <v>0</v>
      </c>
      <c r="CO7" s="19"/>
      <c r="CP7" s="19"/>
      <c r="CQ7" s="19"/>
      <c r="CR7" s="19"/>
      <c r="CS7" s="19">
        <v>0</v>
      </c>
      <c r="CT7" s="19">
        <v>68</v>
      </c>
      <c r="CU7" s="19">
        <v>0</v>
      </c>
      <c r="CV7" s="19">
        <v>241</v>
      </c>
      <c r="CW7" s="19">
        <v>0</v>
      </c>
      <c r="CX7" s="19">
        <v>0</v>
      </c>
      <c r="CY7" s="19"/>
      <c r="CZ7" s="19"/>
      <c r="DA7" s="19">
        <v>0</v>
      </c>
      <c r="DB7" s="19">
        <v>0</v>
      </c>
      <c r="DC7" s="19">
        <v>0</v>
      </c>
      <c r="DD7" s="19">
        <v>0</v>
      </c>
      <c r="DE7" s="19">
        <v>0</v>
      </c>
      <c r="DF7" s="19">
        <v>13</v>
      </c>
      <c r="DG7" s="19">
        <v>0</v>
      </c>
      <c r="DH7" s="19">
        <v>0</v>
      </c>
      <c r="DI7" s="19">
        <v>0</v>
      </c>
      <c r="DJ7" s="19">
        <v>0</v>
      </c>
      <c r="DK7" s="19">
        <v>0</v>
      </c>
      <c r="DL7" s="19">
        <v>0</v>
      </c>
      <c r="DM7" s="19">
        <v>1</v>
      </c>
      <c r="DN7" s="19">
        <v>0</v>
      </c>
      <c r="DO7" s="19">
        <v>0</v>
      </c>
      <c r="DP7" s="19">
        <v>0</v>
      </c>
      <c r="DQ7" s="19">
        <v>0</v>
      </c>
      <c r="DR7" s="19">
        <v>0</v>
      </c>
      <c r="DS7" s="19">
        <v>0</v>
      </c>
      <c r="DT7" s="19">
        <v>0</v>
      </c>
      <c r="DU7" s="19">
        <v>0</v>
      </c>
      <c r="DV7" s="19">
        <v>0</v>
      </c>
      <c r="DW7" s="19">
        <v>0</v>
      </c>
      <c r="DX7" s="19">
        <v>0</v>
      </c>
      <c r="DY7" s="19">
        <v>0</v>
      </c>
      <c r="DZ7" s="19">
        <v>0</v>
      </c>
      <c r="EA7" s="19">
        <v>0</v>
      </c>
      <c r="EB7" s="19">
        <v>0</v>
      </c>
      <c r="EC7" s="19">
        <v>0</v>
      </c>
      <c r="ED7" s="19">
        <v>0</v>
      </c>
      <c r="EE7" s="19">
        <v>0</v>
      </c>
      <c r="EF7" s="19">
        <v>0</v>
      </c>
      <c r="EG7" s="19">
        <v>0</v>
      </c>
      <c r="EH7" s="19">
        <v>37870</v>
      </c>
      <c r="EJ7" s="68">
        <f t="shared" si="0"/>
        <v>0</v>
      </c>
      <c r="EL7">
        <v>37870</v>
      </c>
    </row>
    <row r="8" spans="1:142">
      <c r="A8" s="48" t="s">
        <v>906</v>
      </c>
      <c r="B8" t="s">
        <v>53</v>
      </c>
      <c r="C8" s="67">
        <v>4</v>
      </c>
      <c r="D8" s="64">
        <v>0</v>
      </c>
      <c r="E8" s="64">
        <v>0</v>
      </c>
      <c r="F8" s="64">
        <v>0</v>
      </c>
      <c r="G8" s="64">
        <v>0</v>
      </c>
      <c r="H8" s="64">
        <v>0</v>
      </c>
      <c r="I8" s="64">
        <v>0</v>
      </c>
      <c r="J8" s="64">
        <v>0</v>
      </c>
      <c r="K8" s="64">
        <v>0</v>
      </c>
      <c r="L8" s="64">
        <v>0</v>
      </c>
      <c r="M8" s="64">
        <v>0</v>
      </c>
      <c r="N8" s="64">
        <v>0</v>
      </c>
      <c r="O8" s="64">
        <v>0</v>
      </c>
      <c r="P8" s="64">
        <v>0</v>
      </c>
      <c r="Q8" s="64">
        <v>0</v>
      </c>
      <c r="R8" s="64">
        <v>0</v>
      </c>
      <c r="S8" s="64">
        <v>1127</v>
      </c>
      <c r="T8" s="64">
        <v>16974</v>
      </c>
      <c r="U8" s="64">
        <v>0</v>
      </c>
      <c r="V8" s="64">
        <v>0</v>
      </c>
      <c r="W8" s="64">
        <v>7</v>
      </c>
      <c r="X8" s="64">
        <v>0</v>
      </c>
      <c r="Y8" s="64">
        <v>0</v>
      </c>
      <c r="Z8" s="64">
        <v>0</v>
      </c>
      <c r="AA8" s="64">
        <v>0</v>
      </c>
      <c r="AB8" s="64">
        <v>0</v>
      </c>
      <c r="AC8" s="64">
        <v>0</v>
      </c>
      <c r="AD8" s="64">
        <v>0</v>
      </c>
      <c r="AE8" s="64">
        <v>0</v>
      </c>
      <c r="AF8" s="64">
        <v>0</v>
      </c>
      <c r="AG8" s="64">
        <v>0</v>
      </c>
      <c r="AH8" s="64">
        <v>0</v>
      </c>
      <c r="AI8" s="64">
        <v>0</v>
      </c>
      <c r="AJ8" s="64">
        <v>0</v>
      </c>
      <c r="AK8" s="64">
        <v>159</v>
      </c>
      <c r="AL8" s="64">
        <v>6</v>
      </c>
      <c r="AM8" s="64">
        <v>0</v>
      </c>
      <c r="AN8" s="64">
        <v>0</v>
      </c>
      <c r="AO8" s="64">
        <v>0</v>
      </c>
      <c r="AP8" s="64">
        <v>0</v>
      </c>
      <c r="AQ8" s="64">
        <v>0</v>
      </c>
      <c r="AR8" s="64">
        <v>0</v>
      </c>
      <c r="AS8" s="64">
        <v>0</v>
      </c>
      <c r="AT8" s="64">
        <v>7</v>
      </c>
      <c r="AU8" s="64">
        <v>0</v>
      </c>
      <c r="AV8" s="64">
        <v>0</v>
      </c>
      <c r="AW8" s="64">
        <v>0</v>
      </c>
      <c r="AX8" s="64">
        <v>0</v>
      </c>
      <c r="AY8" s="64">
        <v>0</v>
      </c>
      <c r="AZ8" s="64">
        <v>0</v>
      </c>
      <c r="BA8" s="64"/>
      <c r="BB8" s="64"/>
      <c r="BC8" s="64"/>
      <c r="BD8" s="64"/>
      <c r="BE8" s="64">
        <v>0</v>
      </c>
      <c r="BF8" s="64">
        <v>177</v>
      </c>
      <c r="BG8" s="64">
        <v>64</v>
      </c>
      <c r="BH8" s="64">
        <v>6</v>
      </c>
      <c r="BI8" s="64">
        <v>0</v>
      </c>
      <c r="BJ8" s="64">
        <v>0</v>
      </c>
      <c r="BK8" s="64">
        <v>8</v>
      </c>
      <c r="BL8" s="64">
        <v>0</v>
      </c>
      <c r="BM8" s="64">
        <v>0</v>
      </c>
      <c r="BN8" s="64">
        <v>0</v>
      </c>
      <c r="BO8" s="64">
        <v>0</v>
      </c>
      <c r="BP8" s="64">
        <v>0</v>
      </c>
      <c r="BQ8" s="64">
        <v>810</v>
      </c>
      <c r="BR8" s="64">
        <v>110</v>
      </c>
      <c r="BS8" s="64">
        <v>459</v>
      </c>
      <c r="BT8" s="64">
        <v>0</v>
      </c>
      <c r="BU8" s="64">
        <v>0</v>
      </c>
      <c r="BV8" s="64">
        <v>0</v>
      </c>
      <c r="BW8" s="64">
        <v>0</v>
      </c>
      <c r="BX8" s="64">
        <v>0</v>
      </c>
      <c r="BY8" s="64">
        <v>0</v>
      </c>
      <c r="BZ8" s="64">
        <v>0</v>
      </c>
      <c r="CA8" s="64">
        <v>0</v>
      </c>
      <c r="CB8" s="64">
        <v>0</v>
      </c>
      <c r="CC8" s="64">
        <v>0</v>
      </c>
      <c r="CD8" s="64">
        <v>0</v>
      </c>
      <c r="CE8" s="64">
        <v>0</v>
      </c>
      <c r="CF8" s="64">
        <v>0</v>
      </c>
      <c r="CG8" s="64">
        <v>0</v>
      </c>
      <c r="CH8" s="64">
        <v>0</v>
      </c>
      <c r="CI8" s="19">
        <v>0</v>
      </c>
      <c r="CJ8" s="19">
        <v>0</v>
      </c>
      <c r="CK8" s="19">
        <v>0</v>
      </c>
      <c r="CL8" s="19">
        <v>0</v>
      </c>
      <c r="CM8" s="19">
        <v>0</v>
      </c>
      <c r="CN8" s="19">
        <v>0</v>
      </c>
      <c r="CO8" s="19"/>
      <c r="CP8" s="19"/>
      <c r="CQ8" s="19"/>
      <c r="CR8" s="19"/>
      <c r="CS8" s="19">
        <v>0</v>
      </c>
      <c r="CT8" s="19">
        <v>0</v>
      </c>
      <c r="CU8" s="19">
        <v>0</v>
      </c>
      <c r="CV8" s="19">
        <v>0</v>
      </c>
      <c r="CW8" s="19">
        <v>0</v>
      </c>
      <c r="CX8" s="19">
        <v>26</v>
      </c>
      <c r="CY8" s="19"/>
      <c r="CZ8" s="19"/>
      <c r="DA8" s="19">
        <v>0</v>
      </c>
      <c r="DB8" s="19">
        <v>0</v>
      </c>
      <c r="DC8" s="19">
        <v>0</v>
      </c>
      <c r="DD8" s="19">
        <v>0</v>
      </c>
      <c r="DE8" s="19">
        <v>0</v>
      </c>
      <c r="DF8" s="19">
        <v>0</v>
      </c>
      <c r="DG8" s="19">
        <v>0</v>
      </c>
      <c r="DH8" s="19">
        <v>0</v>
      </c>
      <c r="DI8" s="19">
        <v>0</v>
      </c>
      <c r="DJ8" s="19">
        <v>0</v>
      </c>
      <c r="DK8" s="19">
        <v>0</v>
      </c>
      <c r="DL8" s="19">
        <v>0</v>
      </c>
      <c r="DM8" s="19">
        <v>62</v>
      </c>
      <c r="DN8" s="19">
        <v>0</v>
      </c>
      <c r="DO8" s="19">
        <v>0</v>
      </c>
      <c r="DP8" s="19">
        <v>9</v>
      </c>
      <c r="DQ8" s="19">
        <v>0</v>
      </c>
      <c r="DR8" s="19">
        <v>0</v>
      </c>
      <c r="DS8" s="19">
        <v>0</v>
      </c>
      <c r="DT8" s="19">
        <v>0</v>
      </c>
      <c r="DU8" s="19">
        <v>0</v>
      </c>
      <c r="DV8" s="19">
        <v>0</v>
      </c>
      <c r="DW8" s="19">
        <v>0</v>
      </c>
      <c r="DX8" s="19">
        <v>0</v>
      </c>
      <c r="DY8" s="19">
        <v>0</v>
      </c>
      <c r="DZ8" s="19">
        <v>0</v>
      </c>
      <c r="EA8" s="19">
        <v>0</v>
      </c>
      <c r="EB8" s="19">
        <v>0</v>
      </c>
      <c r="EC8" s="19">
        <v>0</v>
      </c>
      <c r="ED8" s="19">
        <v>0</v>
      </c>
      <c r="EE8" s="19">
        <v>0</v>
      </c>
      <c r="EF8" s="19">
        <v>0</v>
      </c>
      <c r="EG8" s="19">
        <v>0</v>
      </c>
      <c r="EH8" s="19">
        <v>20011</v>
      </c>
      <c r="EJ8" s="68">
        <f t="shared" si="0"/>
        <v>0</v>
      </c>
      <c r="EL8">
        <v>20011</v>
      </c>
    </row>
    <row r="9" spans="1:142">
      <c r="A9" s="48" t="s">
        <v>907</v>
      </c>
      <c r="B9" t="s">
        <v>54</v>
      </c>
      <c r="C9" s="69">
        <v>5</v>
      </c>
      <c r="D9" s="64">
        <v>0</v>
      </c>
      <c r="E9" s="64">
        <v>0</v>
      </c>
      <c r="F9" s="64">
        <v>0</v>
      </c>
      <c r="G9" s="64">
        <v>0</v>
      </c>
      <c r="H9" s="64">
        <v>0</v>
      </c>
      <c r="I9" s="64">
        <v>0</v>
      </c>
      <c r="J9" s="64">
        <v>0</v>
      </c>
      <c r="K9" s="64">
        <v>0</v>
      </c>
      <c r="L9" s="64">
        <v>0</v>
      </c>
      <c r="M9" s="64">
        <v>0</v>
      </c>
      <c r="N9" s="64">
        <v>0</v>
      </c>
      <c r="O9" s="64">
        <v>0</v>
      </c>
      <c r="P9" s="64">
        <v>0</v>
      </c>
      <c r="Q9" s="64">
        <v>0</v>
      </c>
      <c r="R9" s="64">
        <v>0</v>
      </c>
      <c r="S9" s="64">
        <v>0</v>
      </c>
      <c r="T9" s="64">
        <v>53</v>
      </c>
      <c r="U9" s="64">
        <v>212592</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c r="BB9" s="64"/>
      <c r="BC9" s="64"/>
      <c r="BD9" s="64"/>
      <c r="BE9" s="64">
        <v>0</v>
      </c>
      <c r="BF9" s="64">
        <v>27</v>
      </c>
      <c r="BG9" s="64">
        <v>0</v>
      </c>
      <c r="BH9" s="64">
        <v>0</v>
      </c>
      <c r="BI9" s="64">
        <v>0</v>
      </c>
      <c r="BJ9" s="64">
        <v>0</v>
      </c>
      <c r="BK9" s="64">
        <v>0</v>
      </c>
      <c r="BL9" s="64">
        <v>0</v>
      </c>
      <c r="BM9" s="64">
        <v>0</v>
      </c>
      <c r="BN9" s="64">
        <v>0</v>
      </c>
      <c r="BO9" s="64">
        <v>0</v>
      </c>
      <c r="BP9" s="64">
        <v>0</v>
      </c>
      <c r="BQ9" s="64">
        <v>0</v>
      </c>
      <c r="BR9" s="64">
        <v>0</v>
      </c>
      <c r="BS9" s="64">
        <v>0</v>
      </c>
      <c r="BT9" s="64">
        <v>0</v>
      </c>
      <c r="BU9" s="64">
        <v>0</v>
      </c>
      <c r="BV9" s="64">
        <v>0</v>
      </c>
      <c r="BW9" s="64">
        <v>0</v>
      </c>
      <c r="BX9" s="64">
        <v>62</v>
      </c>
      <c r="BY9" s="64">
        <v>0</v>
      </c>
      <c r="BZ9" s="64">
        <v>0</v>
      </c>
      <c r="CA9" s="64">
        <v>0</v>
      </c>
      <c r="CB9" s="64">
        <v>0</v>
      </c>
      <c r="CC9" s="64">
        <v>0</v>
      </c>
      <c r="CD9" s="64">
        <v>0</v>
      </c>
      <c r="CE9" s="64">
        <v>0</v>
      </c>
      <c r="CF9" s="64">
        <v>6</v>
      </c>
      <c r="CG9" s="64">
        <v>0</v>
      </c>
      <c r="CH9" s="64">
        <v>0</v>
      </c>
      <c r="CI9" s="19">
        <v>0</v>
      </c>
      <c r="CJ9" s="19">
        <v>0</v>
      </c>
      <c r="CK9" s="19">
        <v>0</v>
      </c>
      <c r="CL9" s="19">
        <v>0</v>
      </c>
      <c r="CM9" s="19">
        <v>0</v>
      </c>
      <c r="CN9" s="19">
        <v>0</v>
      </c>
      <c r="CO9" s="19"/>
      <c r="CP9" s="19"/>
      <c r="CQ9" s="19"/>
      <c r="CR9" s="19"/>
      <c r="CS9" s="19">
        <v>0</v>
      </c>
      <c r="CT9" s="19">
        <v>0</v>
      </c>
      <c r="CU9" s="19">
        <v>9961</v>
      </c>
      <c r="CV9" s="19">
        <v>0</v>
      </c>
      <c r="CW9" s="19">
        <v>0</v>
      </c>
      <c r="CX9" s="19">
        <v>0</v>
      </c>
      <c r="CY9" s="19"/>
      <c r="CZ9" s="19"/>
      <c r="DA9" s="19">
        <v>0</v>
      </c>
      <c r="DB9" s="19">
        <v>0</v>
      </c>
      <c r="DC9" s="19">
        <v>0</v>
      </c>
      <c r="DD9" s="19">
        <v>0</v>
      </c>
      <c r="DE9" s="19">
        <v>0</v>
      </c>
      <c r="DF9" s="19">
        <v>0</v>
      </c>
      <c r="DG9" s="19">
        <v>0</v>
      </c>
      <c r="DH9" s="19">
        <v>0</v>
      </c>
      <c r="DI9" s="19">
        <v>0</v>
      </c>
      <c r="DJ9" s="19">
        <v>0</v>
      </c>
      <c r="DK9" s="19">
        <v>0</v>
      </c>
      <c r="DL9" s="19">
        <v>0</v>
      </c>
      <c r="DM9" s="19">
        <v>543</v>
      </c>
      <c r="DN9" s="19">
        <v>0</v>
      </c>
      <c r="DO9" s="19">
        <v>0</v>
      </c>
      <c r="DP9" s="19">
        <v>50</v>
      </c>
      <c r="DQ9" s="19">
        <v>0</v>
      </c>
      <c r="DR9" s="19">
        <v>0</v>
      </c>
      <c r="DS9" s="19">
        <v>0</v>
      </c>
      <c r="DT9" s="19">
        <v>0</v>
      </c>
      <c r="DU9" s="19">
        <v>0</v>
      </c>
      <c r="DV9" s="19">
        <v>0</v>
      </c>
      <c r="DW9" s="19">
        <v>0</v>
      </c>
      <c r="DX9" s="19">
        <v>0</v>
      </c>
      <c r="DY9" s="19">
        <v>0</v>
      </c>
      <c r="DZ9" s="19">
        <v>0</v>
      </c>
      <c r="EA9" s="19">
        <v>0</v>
      </c>
      <c r="EB9" s="19">
        <v>0</v>
      </c>
      <c r="EC9" s="19">
        <v>0</v>
      </c>
      <c r="ED9" s="19">
        <v>0</v>
      </c>
      <c r="EE9" s="19">
        <v>0</v>
      </c>
      <c r="EF9" s="19">
        <v>0</v>
      </c>
      <c r="EG9" s="19">
        <v>0</v>
      </c>
      <c r="EH9" s="19">
        <v>225938</v>
      </c>
      <c r="EJ9" s="68">
        <f t="shared" si="0"/>
        <v>2644</v>
      </c>
      <c r="EL9">
        <v>225938</v>
      </c>
    </row>
    <row r="10" spans="1:142">
      <c r="A10" s="48" t="s">
        <v>908</v>
      </c>
      <c r="B10" t="s">
        <v>55</v>
      </c>
      <c r="C10" s="67">
        <v>6</v>
      </c>
      <c r="D10" s="64">
        <v>0</v>
      </c>
      <c r="E10" s="64">
        <v>0</v>
      </c>
      <c r="F10" s="64">
        <v>0</v>
      </c>
      <c r="G10" s="64">
        <v>0</v>
      </c>
      <c r="H10" s="64">
        <v>0</v>
      </c>
      <c r="I10" s="64">
        <v>0</v>
      </c>
      <c r="J10" s="64">
        <v>0</v>
      </c>
      <c r="K10" s="64">
        <v>0</v>
      </c>
      <c r="L10" s="64">
        <v>0</v>
      </c>
      <c r="M10" s="64">
        <v>0</v>
      </c>
      <c r="N10" s="64">
        <v>0</v>
      </c>
      <c r="O10" s="64">
        <v>0</v>
      </c>
      <c r="P10" s="64">
        <v>0</v>
      </c>
      <c r="Q10" s="64">
        <v>0</v>
      </c>
      <c r="R10" s="64">
        <v>0</v>
      </c>
      <c r="S10" s="64">
        <v>0</v>
      </c>
      <c r="T10" s="64">
        <v>0</v>
      </c>
      <c r="U10" s="64">
        <v>0</v>
      </c>
      <c r="V10" s="64">
        <v>91741</v>
      </c>
      <c r="W10" s="64">
        <v>400</v>
      </c>
      <c r="X10" s="64">
        <v>0</v>
      </c>
      <c r="Y10" s="64">
        <v>0</v>
      </c>
      <c r="Z10" s="64">
        <v>0</v>
      </c>
      <c r="AA10" s="64">
        <v>0</v>
      </c>
      <c r="AB10" s="64">
        <v>0</v>
      </c>
      <c r="AC10" s="64">
        <v>0</v>
      </c>
      <c r="AD10" s="64">
        <v>0</v>
      </c>
      <c r="AE10" s="64">
        <v>0</v>
      </c>
      <c r="AF10" s="64">
        <v>0</v>
      </c>
      <c r="AG10" s="64">
        <v>0</v>
      </c>
      <c r="AH10" s="64">
        <v>0</v>
      </c>
      <c r="AI10" s="64">
        <v>0</v>
      </c>
      <c r="AJ10" s="64">
        <v>0</v>
      </c>
      <c r="AK10" s="64">
        <v>0</v>
      </c>
      <c r="AL10" s="64">
        <v>0</v>
      </c>
      <c r="AM10" s="64">
        <v>0</v>
      </c>
      <c r="AN10" s="64">
        <v>0</v>
      </c>
      <c r="AO10" s="64">
        <v>0</v>
      </c>
      <c r="AP10" s="64">
        <v>0</v>
      </c>
      <c r="AQ10" s="64">
        <v>0</v>
      </c>
      <c r="AR10" s="64">
        <v>0</v>
      </c>
      <c r="AS10" s="64">
        <v>0</v>
      </c>
      <c r="AT10" s="64">
        <v>0</v>
      </c>
      <c r="AU10" s="64">
        <v>0</v>
      </c>
      <c r="AV10" s="64">
        <v>0</v>
      </c>
      <c r="AW10" s="64">
        <v>0</v>
      </c>
      <c r="AX10" s="64">
        <v>0</v>
      </c>
      <c r="AY10" s="64">
        <v>0</v>
      </c>
      <c r="AZ10" s="64">
        <v>0</v>
      </c>
      <c r="BA10" s="64"/>
      <c r="BB10" s="64"/>
      <c r="BC10" s="64"/>
      <c r="BD10" s="64"/>
      <c r="BE10" s="64">
        <v>0</v>
      </c>
      <c r="BF10" s="64">
        <v>0</v>
      </c>
      <c r="BG10" s="64">
        <v>0</v>
      </c>
      <c r="BH10" s="64">
        <v>0</v>
      </c>
      <c r="BI10" s="64">
        <v>0</v>
      </c>
      <c r="BJ10" s="64">
        <v>0</v>
      </c>
      <c r="BK10" s="64">
        <v>0</v>
      </c>
      <c r="BL10" s="64">
        <v>0</v>
      </c>
      <c r="BM10" s="64">
        <v>0</v>
      </c>
      <c r="BN10" s="64">
        <v>0</v>
      </c>
      <c r="BO10" s="64">
        <v>0</v>
      </c>
      <c r="BP10" s="64">
        <v>0</v>
      </c>
      <c r="BQ10" s="64">
        <v>0</v>
      </c>
      <c r="BR10" s="64">
        <v>0</v>
      </c>
      <c r="BS10" s="64">
        <v>0</v>
      </c>
      <c r="BT10" s="64">
        <v>0</v>
      </c>
      <c r="BU10" s="64">
        <v>0</v>
      </c>
      <c r="BV10" s="64">
        <v>0</v>
      </c>
      <c r="BW10" s="64">
        <v>0</v>
      </c>
      <c r="BX10" s="64">
        <v>0</v>
      </c>
      <c r="BY10" s="64">
        <v>0</v>
      </c>
      <c r="BZ10" s="64">
        <v>0</v>
      </c>
      <c r="CA10" s="64">
        <v>0</v>
      </c>
      <c r="CB10" s="64">
        <v>0</v>
      </c>
      <c r="CC10" s="64">
        <v>0</v>
      </c>
      <c r="CD10" s="64">
        <v>0</v>
      </c>
      <c r="CE10" s="64">
        <v>0</v>
      </c>
      <c r="CF10" s="64">
        <v>0</v>
      </c>
      <c r="CG10" s="64">
        <v>29</v>
      </c>
      <c r="CH10" s="64">
        <v>0</v>
      </c>
      <c r="CI10" s="19">
        <v>0</v>
      </c>
      <c r="CJ10" s="19">
        <v>0</v>
      </c>
      <c r="CK10" s="19">
        <v>0</v>
      </c>
      <c r="CL10" s="19">
        <v>0</v>
      </c>
      <c r="CM10" s="19">
        <v>0</v>
      </c>
      <c r="CN10" s="19">
        <v>0</v>
      </c>
      <c r="CO10" s="19"/>
      <c r="CP10" s="19"/>
      <c r="CQ10" s="19"/>
      <c r="CR10" s="19"/>
      <c r="CS10" s="19">
        <v>0</v>
      </c>
      <c r="CT10" s="19">
        <v>0</v>
      </c>
      <c r="CU10" s="19">
        <v>0</v>
      </c>
      <c r="CV10" s="19">
        <v>0</v>
      </c>
      <c r="CW10" s="19">
        <v>0</v>
      </c>
      <c r="CX10" s="19">
        <v>7</v>
      </c>
      <c r="CY10" s="19"/>
      <c r="CZ10" s="19"/>
      <c r="DA10" s="19">
        <v>0</v>
      </c>
      <c r="DB10" s="19">
        <v>0</v>
      </c>
      <c r="DC10" s="19">
        <v>0</v>
      </c>
      <c r="DD10" s="19">
        <v>0</v>
      </c>
      <c r="DE10" s="19">
        <v>0</v>
      </c>
      <c r="DF10" s="19">
        <v>0</v>
      </c>
      <c r="DG10" s="19">
        <v>0</v>
      </c>
      <c r="DH10" s="19">
        <v>0</v>
      </c>
      <c r="DI10" s="19">
        <v>0</v>
      </c>
      <c r="DJ10" s="19">
        <v>0</v>
      </c>
      <c r="DK10" s="19">
        <v>0</v>
      </c>
      <c r="DL10" s="19">
        <v>0</v>
      </c>
      <c r="DM10" s="19">
        <v>6</v>
      </c>
      <c r="DN10" s="19">
        <v>0</v>
      </c>
      <c r="DO10" s="19">
        <v>0</v>
      </c>
      <c r="DP10" s="19">
        <v>143</v>
      </c>
      <c r="DQ10" s="19">
        <v>0</v>
      </c>
      <c r="DR10" s="19">
        <v>0</v>
      </c>
      <c r="DS10" s="19">
        <v>0</v>
      </c>
      <c r="DT10" s="19">
        <v>0</v>
      </c>
      <c r="DU10" s="19">
        <v>0</v>
      </c>
      <c r="DV10" s="19">
        <v>0</v>
      </c>
      <c r="DW10" s="19">
        <v>0</v>
      </c>
      <c r="DX10" s="19">
        <v>0</v>
      </c>
      <c r="DY10" s="19">
        <v>0</v>
      </c>
      <c r="DZ10" s="19">
        <v>0</v>
      </c>
      <c r="EA10" s="19">
        <v>0</v>
      </c>
      <c r="EB10" s="19">
        <v>0</v>
      </c>
      <c r="EC10" s="19">
        <v>0</v>
      </c>
      <c r="ED10" s="19">
        <v>0</v>
      </c>
      <c r="EE10" s="19">
        <v>0</v>
      </c>
      <c r="EF10" s="19">
        <v>0</v>
      </c>
      <c r="EG10" s="19">
        <v>0</v>
      </c>
      <c r="EH10" s="19">
        <v>92326</v>
      </c>
      <c r="EJ10" s="68">
        <f t="shared" si="0"/>
        <v>0</v>
      </c>
      <c r="EL10">
        <v>92326</v>
      </c>
    </row>
    <row r="11" spans="1:142">
      <c r="A11" s="48" t="s">
        <v>909</v>
      </c>
      <c r="B11" t="s">
        <v>56</v>
      </c>
      <c r="C11" s="67">
        <v>7</v>
      </c>
      <c r="D11" s="64">
        <v>0</v>
      </c>
      <c r="E11" s="64">
        <v>0</v>
      </c>
      <c r="F11" s="64">
        <v>0</v>
      </c>
      <c r="G11" s="64">
        <v>0</v>
      </c>
      <c r="H11" s="64">
        <v>0</v>
      </c>
      <c r="I11" s="64">
        <v>0</v>
      </c>
      <c r="J11" s="64">
        <v>0</v>
      </c>
      <c r="K11" s="64">
        <v>0</v>
      </c>
      <c r="L11" s="64">
        <v>0</v>
      </c>
      <c r="M11" s="64">
        <v>0</v>
      </c>
      <c r="N11" s="64">
        <v>0</v>
      </c>
      <c r="O11" s="64">
        <v>0</v>
      </c>
      <c r="P11" s="64">
        <v>0</v>
      </c>
      <c r="Q11" s="64">
        <v>0</v>
      </c>
      <c r="R11" s="64">
        <v>0</v>
      </c>
      <c r="S11" s="64">
        <v>0</v>
      </c>
      <c r="T11" s="64">
        <v>75</v>
      </c>
      <c r="U11" s="64">
        <v>0</v>
      </c>
      <c r="V11" s="64">
        <v>0</v>
      </c>
      <c r="W11" s="64">
        <v>17095</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0</v>
      </c>
      <c r="AV11" s="64">
        <v>0</v>
      </c>
      <c r="AW11" s="64">
        <v>0</v>
      </c>
      <c r="AX11" s="64">
        <v>0</v>
      </c>
      <c r="AY11" s="64">
        <v>0</v>
      </c>
      <c r="AZ11" s="64">
        <v>0</v>
      </c>
      <c r="BA11" s="64"/>
      <c r="BB11" s="64"/>
      <c r="BC11" s="64"/>
      <c r="BD11" s="64"/>
      <c r="BE11" s="64">
        <v>0</v>
      </c>
      <c r="BF11" s="64">
        <v>38</v>
      </c>
      <c r="BG11" s="64">
        <v>0</v>
      </c>
      <c r="BH11" s="64">
        <v>0</v>
      </c>
      <c r="BI11" s="64">
        <v>0</v>
      </c>
      <c r="BJ11" s="64">
        <v>0</v>
      </c>
      <c r="BK11" s="64">
        <v>0</v>
      </c>
      <c r="BL11" s="64">
        <v>0</v>
      </c>
      <c r="BM11" s="64">
        <v>0</v>
      </c>
      <c r="BN11" s="64">
        <v>0</v>
      </c>
      <c r="BO11" s="64">
        <v>0</v>
      </c>
      <c r="BP11" s="64">
        <v>40</v>
      </c>
      <c r="BQ11" s="64">
        <v>0</v>
      </c>
      <c r="BR11" s="64">
        <v>0</v>
      </c>
      <c r="BS11" s="64">
        <v>0</v>
      </c>
      <c r="BT11" s="64">
        <v>213</v>
      </c>
      <c r="BU11" s="64">
        <v>0</v>
      </c>
      <c r="BV11" s="64">
        <v>803</v>
      </c>
      <c r="BW11" s="64">
        <v>0</v>
      </c>
      <c r="BX11" s="64">
        <v>0</v>
      </c>
      <c r="BY11" s="64">
        <v>0</v>
      </c>
      <c r="BZ11" s="64">
        <v>0</v>
      </c>
      <c r="CA11" s="64">
        <v>0</v>
      </c>
      <c r="CB11" s="64">
        <v>0</v>
      </c>
      <c r="CC11" s="64">
        <v>0</v>
      </c>
      <c r="CD11" s="64">
        <v>0</v>
      </c>
      <c r="CE11" s="64">
        <v>0</v>
      </c>
      <c r="CF11" s="64">
        <v>0</v>
      </c>
      <c r="CG11" s="64">
        <v>0</v>
      </c>
      <c r="CH11" s="64">
        <v>0</v>
      </c>
      <c r="CI11" s="19">
        <v>0</v>
      </c>
      <c r="CJ11" s="19">
        <v>0</v>
      </c>
      <c r="CK11" s="19">
        <v>0</v>
      </c>
      <c r="CL11" s="19">
        <v>0</v>
      </c>
      <c r="CM11" s="19">
        <v>0</v>
      </c>
      <c r="CN11" s="19">
        <v>0</v>
      </c>
      <c r="CO11" s="19"/>
      <c r="CP11" s="19"/>
      <c r="CQ11" s="19"/>
      <c r="CR11" s="19"/>
      <c r="CS11" s="19">
        <v>0</v>
      </c>
      <c r="CT11" s="19">
        <v>0</v>
      </c>
      <c r="CU11" s="19">
        <v>0</v>
      </c>
      <c r="CV11" s="19">
        <v>0</v>
      </c>
      <c r="CW11" s="19">
        <v>0</v>
      </c>
      <c r="CX11" s="19">
        <v>0</v>
      </c>
      <c r="CY11" s="19"/>
      <c r="CZ11" s="19"/>
      <c r="DA11" s="19">
        <v>0</v>
      </c>
      <c r="DB11" s="19">
        <v>0</v>
      </c>
      <c r="DC11" s="19">
        <v>0</v>
      </c>
      <c r="DD11" s="19">
        <v>0</v>
      </c>
      <c r="DE11" s="19">
        <v>0</v>
      </c>
      <c r="DF11" s="19">
        <v>0</v>
      </c>
      <c r="DG11" s="19">
        <v>0</v>
      </c>
      <c r="DH11" s="19">
        <v>0</v>
      </c>
      <c r="DI11" s="19">
        <v>0</v>
      </c>
      <c r="DJ11" s="19">
        <v>0</v>
      </c>
      <c r="DK11" s="19">
        <v>0</v>
      </c>
      <c r="DL11" s="19">
        <v>0</v>
      </c>
      <c r="DM11" s="19">
        <v>0</v>
      </c>
      <c r="DN11" s="19">
        <v>0</v>
      </c>
      <c r="DO11" s="19">
        <v>0</v>
      </c>
      <c r="DP11" s="19">
        <v>9</v>
      </c>
      <c r="DQ11" s="19">
        <v>0</v>
      </c>
      <c r="DR11" s="19">
        <v>0</v>
      </c>
      <c r="DS11" s="19">
        <v>0</v>
      </c>
      <c r="DT11" s="19">
        <v>0</v>
      </c>
      <c r="DU11" s="19">
        <v>0</v>
      </c>
      <c r="DV11" s="19">
        <v>0</v>
      </c>
      <c r="DW11" s="19">
        <v>0</v>
      </c>
      <c r="DX11" s="19">
        <v>0</v>
      </c>
      <c r="DY11" s="19">
        <v>0</v>
      </c>
      <c r="DZ11" s="19">
        <v>0</v>
      </c>
      <c r="EA11" s="19">
        <v>0</v>
      </c>
      <c r="EB11" s="19">
        <v>0</v>
      </c>
      <c r="EC11" s="19">
        <v>0</v>
      </c>
      <c r="ED11" s="19">
        <v>0</v>
      </c>
      <c r="EE11" s="19">
        <v>0</v>
      </c>
      <c r="EF11" s="19">
        <v>0</v>
      </c>
      <c r="EG11" s="19">
        <v>0</v>
      </c>
      <c r="EH11" s="19">
        <v>18273</v>
      </c>
      <c r="EJ11" s="68">
        <f t="shared" si="0"/>
        <v>0</v>
      </c>
      <c r="EL11">
        <v>18273</v>
      </c>
    </row>
    <row r="12" spans="1:142">
      <c r="A12" s="48" t="s">
        <v>910</v>
      </c>
      <c r="B12" t="s">
        <v>57</v>
      </c>
      <c r="C12" s="69">
        <v>8</v>
      </c>
      <c r="D12" s="64">
        <v>0</v>
      </c>
      <c r="E12" s="64">
        <v>0</v>
      </c>
      <c r="F12" s="64">
        <v>0</v>
      </c>
      <c r="G12" s="64">
        <v>0</v>
      </c>
      <c r="H12" s="64">
        <v>0</v>
      </c>
      <c r="I12" s="64">
        <v>0</v>
      </c>
      <c r="J12" s="64">
        <v>0</v>
      </c>
      <c r="K12" s="64">
        <v>0</v>
      </c>
      <c r="L12" s="64">
        <v>0</v>
      </c>
      <c r="M12" s="64">
        <v>0</v>
      </c>
      <c r="N12" s="64">
        <v>0</v>
      </c>
      <c r="O12" s="64">
        <v>0</v>
      </c>
      <c r="P12" s="64">
        <v>0</v>
      </c>
      <c r="Q12" s="64">
        <v>0</v>
      </c>
      <c r="R12" s="64">
        <v>0</v>
      </c>
      <c r="S12" s="64">
        <v>0</v>
      </c>
      <c r="T12" s="64">
        <v>0</v>
      </c>
      <c r="U12" s="64">
        <v>0</v>
      </c>
      <c r="V12" s="64">
        <v>0</v>
      </c>
      <c r="W12" s="64">
        <v>0</v>
      </c>
      <c r="X12" s="64">
        <v>137443</v>
      </c>
      <c r="Y12" s="64">
        <v>15167</v>
      </c>
      <c r="Z12" s="64">
        <v>55202</v>
      </c>
      <c r="AA12" s="64">
        <v>4729</v>
      </c>
      <c r="AB12" s="64">
        <v>18781</v>
      </c>
      <c r="AC12" s="64">
        <v>53753</v>
      </c>
      <c r="AD12" s="64">
        <v>0</v>
      </c>
      <c r="AE12" s="64">
        <v>292</v>
      </c>
      <c r="AF12" s="64">
        <v>1464</v>
      </c>
      <c r="AG12" s="64">
        <v>0</v>
      </c>
      <c r="AH12" s="64">
        <v>0</v>
      </c>
      <c r="AI12" s="64">
        <v>228</v>
      </c>
      <c r="AJ12" s="64">
        <v>1440</v>
      </c>
      <c r="AK12" s="64">
        <v>1456</v>
      </c>
      <c r="AL12" s="64">
        <v>268</v>
      </c>
      <c r="AM12" s="64">
        <v>0</v>
      </c>
      <c r="AN12" s="64">
        <v>0</v>
      </c>
      <c r="AO12" s="64">
        <v>0</v>
      </c>
      <c r="AP12" s="64">
        <v>0</v>
      </c>
      <c r="AQ12" s="64">
        <v>0</v>
      </c>
      <c r="AR12" s="64">
        <v>53</v>
      </c>
      <c r="AS12" s="64">
        <v>0</v>
      </c>
      <c r="AT12" s="64">
        <v>0</v>
      </c>
      <c r="AU12" s="64">
        <v>0</v>
      </c>
      <c r="AV12" s="64">
        <v>0</v>
      </c>
      <c r="AW12" s="64">
        <v>0</v>
      </c>
      <c r="AX12" s="64">
        <v>0</v>
      </c>
      <c r="AY12" s="64">
        <v>0</v>
      </c>
      <c r="AZ12" s="64">
        <v>0</v>
      </c>
      <c r="BA12" s="64"/>
      <c r="BB12" s="64"/>
      <c r="BC12" s="64"/>
      <c r="BD12" s="64"/>
      <c r="BE12" s="64">
        <v>0</v>
      </c>
      <c r="BF12" s="64">
        <v>0</v>
      </c>
      <c r="BG12" s="64">
        <v>0</v>
      </c>
      <c r="BH12" s="64">
        <v>39</v>
      </c>
      <c r="BI12" s="64">
        <v>0</v>
      </c>
      <c r="BJ12" s="64">
        <v>0</v>
      </c>
      <c r="BK12" s="64">
        <v>130</v>
      </c>
      <c r="BL12" s="64">
        <v>0</v>
      </c>
      <c r="BM12" s="64">
        <v>0</v>
      </c>
      <c r="BN12" s="64">
        <v>0</v>
      </c>
      <c r="BO12" s="64">
        <v>0</v>
      </c>
      <c r="BP12" s="64">
        <v>69</v>
      </c>
      <c r="BQ12" s="64">
        <v>0</v>
      </c>
      <c r="BR12" s="64">
        <v>0</v>
      </c>
      <c r="BS12" s="64">
        <v>0</v>
      </c>
      <c r="BT12" s="64">
        <v>0</v>
      </c>
      <c r="BU12" s="64">
        <v>0</v>
      </c>
      <c r="BV12" s="64">
        <v>0</v>
      </c>
      <c r="BW12" s="64">
        <v>0</v>
      </c>
      <c r="BX12" s="64">
        <v>0</v>
      </c>
      <c r="BY12" s="64">
        <v>0</v>
      </c>
      <c r="BZ12" s="64">
        <v>0</v>
      </c>
      <c r="CA12" s="64">
        <v>0</v>
      </c>
      <c r="CB12" s="64">
        <v>0</v>
      </c>
      <c r="CC12" s="64">
        <v>0</v>
      </c>
      <c r="CD12" s="64">
        <v>0</v>
      </c>
      <c r="CE12" s="64">
        <v>0</v>
      </c>
      <c r="CF12" s="64">
        <v>0</v>
      </c>
      <c r="CG12" s="64">
        <v>359</v>
      </c>
      <c r="CH12" s="64">
        <v>0</v>
      </c>
      <c r="CI12" s="19">
        <v>0</v>
      </c>
      <c r="CJ12" s="19">
        <v>0</v>
      </c>
      <c r="CK12" s="19">
        <v>0</v>
      </c>
      <c r="CL12" s="19">
        <v>0</v>
      </c>
      <c r="CM12" s="19">
        <v>37</v>
      </c>
      <c r="CN12" s="19">
        <v>0</v>
      </c>
      <c r="CO12" s="19"/>
      <c r="CP12" s="19"/>
      <c r="CQ12" s="19"/>
      <c r="CR12" s="19"/>
      <c r="CS12" s="19">
        <v>0</v>
      </c>
      <c r="CT12" s="19">
        <v>0</v>
      </c>
      <c r="CU12" s="19">
        <v>0</v>
      </c>
      <c r="CV12" s="19">
        <v>0</v>
      </c>
      <c r="CW12" s="19">
        <v>0</v>
      </c>
      <c r="CX12" s="19">
        <v>1095</v>
      </c>
      <c r="CY12" s="19"/>
      <c r="CZ12" s="19"/>
      <c r="DA12" s="19">
        <v>0</v>
      </c>
      <c r="DB12" s="19">
        <v>0</v>
      </c>
      <c r="DC12" s="19">
        <v>0</v>
      </c>
      <c r="DD12" s="19">
        <v>0</v>
      </c>
      <c r="DE12" s="19">
        <v>0</v>
      </c>
      <c r="DF12" s="19">
        <v>0</v>
      </c>
      <c r="DG12" s="19">
        <v>0</v>
      </c>
      <c r="DH12" s="19">
        <v>0</v>
      </c>
      <c r="DI12" s="19">
        <v>0</v>
      </c>
      <c r="DJ12" s="19">
        <v>0</v>
      </c>
      <c r="DK12" s="19">
        <v>0</v>
      </c>
      <c r="DL12" s="19">
        <v>0</v>
      </c>
      <c r="DM12" s="19">
        <v>183</v>
      </c>
      <c r="DN12" s="19">
        <v>0</v>
      </c>
      <c r="DO12" s="19">
        <v>0</v>
      </c>
      <c r="DP12" s="19">
        <v>218</v>
      </c>
      <c r="DQ12" s="19">
        <v>0</v>
      </c>
      <c r="DR12" s="19">
        <v>0</v>
      </c>
      <c r="DS12" s="19">
        <v>0</v>
      </c>
      <c r="DT12" s="19">
        <v>0</v>
      </c>
      <c r="DU12" s="19">
        <v>0</v>
      </c>
      <c r="DV12" s="19">
        <v>0</v>
      </c>
      <c r="DW12" s="19">
        <v>0</v>
      </c>
      <c r="DX12" s="19">
        <v>0</v>
      </c>
      <c r="DY12" s="19">
        <v>0</v>
      </c>
      <c r="DZ12" s="19">
        <v>0</v>
      </c>
      <c r="EA12" s="19">
        <v>0</v>
      </c>
      <c r="EB12" s="19">
        <v>0</v>
      </c>
      <c r="EC12" s="19">
        <v>0</v>
      </c>
      <c r="ED12" s="19">
        <v>0</v>
      </c>
      <c r="EE12" s="19">
        <v>0</v>
      </c>
      <c r="EF12" s="19">
        <v>0</v>
      </c>
      <c r="EG12" s="19">
        <v>0</v>
      </c>
      <c r="EH12" s="19">
        <v>292406</v>
      </c>
      <c r="EJ12" s="68">
        <f t="shared" si="0"/>
        <v>0</v>
      </c>
      <c r="EL12">
        <v>292406</v>
      </c>
    </row>
    <row r="13" spans="1:142">
      <c r="A13" s="48" t="s">
        <v>911</v>
      </c>
      <c r="B13" t="s">
        <v>58</v>
      </c>
      <c r="C13" s="67">
        <v>9</v>
      </c>
      <c r="D13" s="64">
        <v>0</v>
      </c>
      <c r="E13" s="64">
        <v>0</v>
      </c>
      <c r="F13" s="64">
        <v>0</v>
      </c>
      <c r="G13" s="64">
        <v>0</v>
      </c>
      <c r="H13" s="64">
        <v>0</v>
      </c>
      <c r="I13" s="64">
        <v>0</v>
      </c>
      <c r="J13" s="64">
        <v>0</v>
      </c>
      <c r="K13" s="64">
        <v>0</v>
      </c>
      <c r="L13" s="64">
        <v>0</v>
      </c>
      <c r="M13" s="64">
        <v>0</v>
      </c>
      <c r="N13" s="64">
        <v>0</v>
      </c>
      <c r="O13" s="64">
        <v>0</v>
      </c>
      <c r="P13" s="64">
        <v>0</v>
      </c>
      <c r="Q13" s="64">
        <v>0</v>
      </c>
      <c r="R13" s="64">
        <v>0</v>
      </c>
      <c r="S13" s="64">
        <v>0</v>
      </c>
      <c r="T13" s="64">
        <v>0</v>
      </c>
      <c r="U13" s="64">
        <v>0</v>
      </c>
      <c r="V13" s="64">
        <v>0</v>
      </c>
      <c r="W13" s="64">
        <v>0</v>
      </c>
      <c r="X13" s="64">
        <v>0</v>
      </c>
      <c r="Y13" s="64">
        <v>0</v>
      </c>
      <c r="Z13" s="64">
        <v>0</v>
      </c>
      <c r="AA13" s="64">
        <v>0</v>
      </c>
      <c r="AB13" s="64">
        <v>0</v>
      </c>
      <c r="AC13" s="64">
        <v>0</v>
      </c>
      <c r="AD13" s="64">
        <v>26606</v>
      </c>
      <c r="AE13" s="64">
        <v>0</v>
      </c>
      <c r="AF13" s="64">
        <v>0</v>
      </c>
      <c r="AG13" s="64">
        <v>17</v>
      </c>
      <c r="AH13" s="64">
        <v>57</v>
      </c>
      <c r="AI13" s="64">
        <v>48</v>
      </c>
      <c r="AJ13" s="64">
        <v>0</v>
      </c>
      <c r="AK13" s="64">
        <v>35</v>
      </c>
      <c r="AL13" s="64">
        <v>37</v>
      </c>
      <c r="AM13" s="64">
        <v>0</v>
      </c>
      <c r="AN13" s="64">
        <v>0</v>
      </c>
      <c r="AO13" s="64">
        <v>0</v>
      </c>
      <c r="AP13" s="64">
        <v>0</v>
      </c>
      <c r="AQ13" s="64">
        <v>0</v>
      </c>
      <c r="AR13" s="64">
        <v>0</v>
      </c>
      <c r="AS13" s="64">
        <v>0</v>
      </c>
      <c r="AT13" s="64">
        <v>0</v>
      </c>
      <c r="AU13" s="64">
        <v>0</v>
      </c>
      <c r="AV13" s="64">
        <v>0</v>
      </c>
      <c r="AW13" s="64">
        <v>0</v>
      </c>
      <c r="AX13" s="64">
        <v>0</v>
      </c>
      <c r="AY13" s="64">
        <v>0</v>
      </c>
      <c r="AZ13" s="64">
        <v>0</v>
      </c>
      <c r="BA13" s="64"/>
      <c r="BB13" s="64"/>
      <c r="BC13" s="64"/>
      <c r="BD13" s="64"/>
      <c r="BE13" s="64">
        <v>23554</v>
      </c>
      <c r="BF13" s="64">
        <v>6</v>
      </c>
      <c r="BG13" s="64">
        <v>0</v>
      </c>
      <c r="BH13" s="64">
        <v>0</v>
      </c>
      <c r="BI13" s="64">
        <v>0</v>
      </c>
      <c r="BJ13" s="64">
        <v>0</v>
      </c>
      <c r="BK13" s="64">
        <v>0</v>
      </c>
      <c r="BL13" s="64">
        <v>0</v>
      </c>
      <c r="BM13" s="64">
        <v>0</v>
      </c>
      <c r="BN13" s="64">
        <v>0</v>
      </c>
      <c r="BO13" s="64">
        <v>0</v>
      </c>
      <c r="BP13" s="64">
        <v>0</v>
      </c>
      <c r="BQ13" s="64">
        <v>0</v>
      </c>
      <c r="BR13" s="64">
        <v>0</v>
      </c>
      <c r="BS13" s="64">
        <v>0</v>
      </c>
      <c r="BT13" s="64">
        <v>0</v>
      </c>
      <c r="BU13" s="64">
        <v>0</v>
      </c>
      <c r="BV13" s="64">
        <v>0</v>
      </c>
      <c r="BW13" s="64">
        <v>0</v>
      </c>
      <c r="BX13" s="64">
        <v>0</v>
      </c>
      <c r="BY13" s="64">
        <v>0</v>
      </c>
      <c r="BZ13" s="64">
        <v>0</v>
      </c>
      <c r="CA13" s="64">
        <v>0</v>
      </c>
      <c r="CB13" s="64">
        <v>0</v>
      </c>
      <c r="CC13" s="64">
        <v>0</v>
      </c>
      <c r="CD13" s="64">
        <v>0</v>
      </c>
      <c r="CE13" s="64">
        <v>0</v>
      </c>
      <c r="CF13" s="64">
        <v>0</v>
      </c>
      <c r="CG13" s="64">
        <v>637</v>
      </c>
      <c r="CH13" s="64">
        <v>0</v>
      </c>
      <c r="CI13" s="19">
        <v>0</v>
      </c>
      <c r="CJ13" s="19">
        <v>0</v>
      </c>
      <c r="CK13" s="19">
        <v>0</v>
      </c>
      <c r="CL13" s="19">
        <v>0</v>
      </c>
      <c r="CM13" s="19">
        <v>0</v>
      </c>
      <c r="CN13" s="19">
        <v>10</v>
      </c>
      <c r="CO13" s="19"/>
      <c r="CP13" s="19"/>
      <c r="CQ13" s="19"/>
      <c r="CR13" s="19"/>
      <c r="CS13" s="19">
        <v>0</v>
      </c>
      <c r="CT13" s="19">
        <v>0</v>
      </c>
      <c r="CU13" s="19">
        <v>0</v>
      </c>
      <c r="CV13" s="19">
        <v>0</v>
      </c>
      <c r="CW13" s="19">
        <v>0</v>
      </c>
      <c r="CX13" s="19">
        <v>360</v>
      </c>
      <c r="CY13" s="19"/>
      <c r="CZ13" s="19"/>
      <c r="DA13" s="19">
        <v>0</v>
      </c>
      <c r="DB13" s="19">
        <v>0</v>
      </c>
      <c r="DC13" s="19">
        <v>0</v>
      </c>
      <c r="DD13" s="19">
        <v>0</v>
      </c>
      <c r="DE13" s="19">
        <v>0</v>
      </c>
      <c r="DF13" s="19">
        <v>0</v>
      </c>
      <c r="DG13" s="19">
        <v>0</v>
      </c>
      <c r="DH13" s="19">
        <v>0</v>
      </c>
      <c r="DI13" s="19">
        <v>0</v>
      </c>
      <c r="DJ13" s="19">
        <v>0</v>
      </c>
      <c r="DK13" s="19">
        <v>0</v>
      </c>
      <c r="DL13" s="19">
        <v>0</v>
      </c>
      <c r="DM13" s="19">
        <v>128</v>
      </c>
      <c r="DN13" s="19">
        <v>0</v>
      </c>
      <c r="DO13" s="19">
        <v>0</v>
      </c>
      <c r="DP13" s="19">
        <v>60</v>
      </c>
      <c r="DQ13" s="19">
        <v>0</v>
      </c>
      <c r="DR13" s="19">
        <v>0</v>
      </c>
      <c r="DS13" s="19">
        <v>0</v>
      </c>
      <c r="DT13" s="19">
        <v>0</v>
      </c>
      <c r="DU13" s="19">
        <v>0</v>
      </c>
      <c r="DV13" s="19">
        <v>0</v>
      </c>
      <c r="DW13" s="19">
        <v>0</v>
      </c>
      <c r="DX13" s="19">
        <v>0</v>
      </c>
      <c r="DY13" s="19">
        <v>0</v>
      </c>
      <c r="DZ13" s="19">
        <v>0</v>
      </c>
      <c r="EA13" s="19">
        <v>0</v>
      </c>
      <c r="EB13" s="19">
        <v>0</v>
      </c>
      <c r="EC13" s="19">
        <v>0</v>
      </c>
      <c r="ED13" s="19">
        <v>0</v>
      </c>
      <c r="EE13" s="19">
        <v>0</v>
      </c>
      <c r="EF13" s="19">
        <v>0</v>
      </c>
      <c r="EG13" s="19">
        <v>0</v>
      </c>
      <c r="EH13" s="19">
        <v>51555</v>
      </c>
      <c r="EJ13" s="68">
        <f t="shared" si="0"/>
        <v>0</v>
      </c>
      <c r="EL13">
        <v>51555</v>
      </c>
    </row>
    <row r="14" spans="1:142">
      <c r="A14" s="48" t="s">
        <v>912</v>
      </c>
      <c r="B14" t="s">
        <v>59</v>
      </c>
      <c r="C14" s="67">
        <v>10</v>
      </c>
      <c r="D14" s="64">
        <v>0</v>
      </c>
      <c r="E14" s="64">
        <v>0</v>
      </c>
      <c r="F14" s="64">
        <v>0</v>
      </c>
      <c r="G14" s="64">
        <v>0</v>
      </c>
      <c r="H14" s="64">
        <v>0</v>
      </c>
      <c r="I14" s="64">
        <v>0</v>
      </c>
      <c r="J14" s="64">
        <v>0</v>
      </c>
      <c r="K14" s="64">
        <v>0</v>
      </c>
      <c r="L14" s="64">
        <v>0</v>
      </c>
      <c r="M14" s="64">
        <v>0</v>
      </c>
      <c r="N14" s="64">
        <v>0</v>
      </c>
      <c r="O14" s="64">
        <v>0</v>
      </c>
      <c r="P14" s="64">
        <v>0</v>
      </c>
      <c r="Q14" s="64">
        <v>0</v>
      </c>
      <c r="R14" s="64">
        <v>0</v>
      </c>
      <c r="S14" s="64">
        <v>0</v>
      </c>
      <c r="T14" s="64">
        <v>104</v>
      </c>
      <c r="U14" s="64">
        <v>0</v>
      </c>
      <c r="V14" s="64">
        <v>0</v>
      </c>
      <c r="W14" s="64">
        <v>0</v>
      </c>
      <c r="X14" s="64">
        <v>976</v>
      </c>
      <c r="Y14" s="64">
        <v>283</v>
      </c>
      <c r="Z14" s="64">
        <v>1623</v>
      </c>
      <c r="AA14" s="64">
        <v>37</v>
      </c>
      <c r="AB14" s="64">
        <v>0</v>
      </c>
      <c r="AC14" s="64">
        <v>1116</v>
      </c>
      <c r="AD14" s="64">
        <v>386</v>
      </c>
      <c r="AE14" s="64">
        <v>26916</v>
      </c>
      <c r="AF14" s="64">
        <v>71593</v>
      </c>
      <c r="AG14" s="64">
        <v>14813</v>
      </c>
      <c r="AH14" s="64">
        <v>15876</v>
      </c>
      <c r="AI14" s="64">
        <v>36394</v>
      </c>
      <c r="AJ14" s="64">
        <v>34710</v>
      </c>
      <c r="AK14" s="64">
        <v>99617</v>
      </c>
      <c r="AL14" s="64">
        <v>2382</v>
      </c>
      <c r="AM14" s="64">
        <v>0</v>
      </c>
      <c r="AN14" s="64">
        <v>0</v>
      </c>
      <c r="AO14" s="64">
        <v>0</v>
      </c>
      <c r="AP14" s="64">
        <v>0</v>
      </c>
      <c r="AQ14" s="64">
        <v>0</v>
      </c>
      <c r="AR14" s="64">
        <v>35</v>
      </c>
      <c r="AS14" s="64">
        <v>16</v>
      </c>
      <c r="AT14" s="64">
        <v>0</v>
      </c>
      <c r="AU14" s="64">
        <v>0</v>
      </c>
      <c r="AV14" s="64">
        <v>0</v>
      </c>
      <c r="AW14" s="64">
        <v>0</v>
      </c>
      <c r="AX14" s="64">
        <v>0</v>
      </c>
      <c r="AY14" s="64">
        <v>0</v>
      </c>
      <c r="AZ14" s="64">
        <v>0</v>
      </c>
      <c r="BA14" s="64"/>
      <c r="BB14" s="64"/>
      <c r="BC14" s="64"/>
      <c r="BD14" s="64"/>
      <c r="BE14" s="64">
        <v>6081</v>
      </c>
      <c r="BF14" s="64">
        <v>106</v>
      </c>
      <c r="BG14" s="64">
        <v>499</v>
      </c>
      <c r="BH14" s="64">
        <v>713</v>
      </c>
      <c r="BI14" s="64">
        <v>0</v>
      </c>
      <c r="BJ14" s="64">
        <v>8</v>
      </c>
      <c r="BK14" s="64">
        <v>1860</v>
      </c>
      <c r="BL14" s="64">
        <v>0</v>
      </c>
      <c r="BM14" s="64">
        <v>246</v>
      </c>
      <c r="BN14" s="64">
        <v>343</v>
      </c>
      <c r="BO14" s="64">
        <v>15</v>
      </c>
      <c r="BP14" s="64">
        <v>44</v>
      </c>
      <c r="BQ14" s="64">
        <v>0</v>
      </c>
      <c r="BR14" s="64">
        <v>0</v>
      </c>
      <c r="BS14" s="64">
        <v>0</v>
      </c>
      <c r="BT14" s="64">
        <v>0</v>
      </c>
      <c r="BU14" s="64">
        <v>0</v>
      </c>
      <c r="BV14" s="64">
        <v>0</v>
      </c>
      <c r="BW14" s="64">
        <v>0</v>
      </c>
      <c r="BX14" s="64">
        <v>248</v>
      </c>
      <c r="BY14" s="64">
        <v>0</v>
      </c>
      <c r="BZ14" s="64">
        <v>0</v>
      </c>
      <c r="CA14" s="64">
        <v>0</v>
      </c>
      <c r="CB14" s="64">
        <v>0</v>
      </c>
      <c r="CC14" s="64">
        <v>0</v>
      </c>
      <c r="CD14" s="64">
        <v>0</v>
      </c>
      <c r="CE14" s="64">
        <v>0</v>
      </c>
      <c r="CF14" s="64">
        <v>0</v>
      </c>
      <c r="CG14" s="64">
        <v>46</v>
      </c>
      <c r="CH14" s="64">
        <v>0</v>
      </c>
      <c r="CI14" s="19">
        <v>0</v>
      </c>
      <c r="CJ14" s="19">
        <v>0</v>
      </c>
      <c r="CK14" s="19">
        <v>0</v>
      </c>
      <c r="CL14" s="19">
        <v>0</v>
      </c>
      <c r="CM14" s="19">
        <v>0</v>
      </c>
      <c r="CN14" s="19">
        <v>0</v>
      </c>
      <c r="CO14" s="19"/>
      <c r="CP14" s="19"/>
      <c r="CQ14" s="19"/>
      <c r="CR14" s="19"/>
      <c r="CS14" s="19">
        <v>0</v>
      </c>
      <c r="CT14" s="19">
        <v>0</v>
      </c>
      <c r="CU14" s="19">
        <v>0</v>
      </c>
      <c r="CV14" s="19">
        <v>0</v>
      </c>
      <c r="CW14" s="19">
        <v>0</v>
      </c>
      <c r="CX14" s="19">
        <v>6703</v>
      </c>
      <c r="CY14" s="19"/>
      <c r="CZ14" s="19"/>
      <c r="DA14" s="19">
        <v>0</v>
      </c>
      <c r="DB14" s="19">
        <v>0</v>
      </c>
      <c r="DC14" s="19">
        <v>0</v>
      </c>
      <c r="DD14" s="19">
        <v>0</v>
      </c>
      <c r="DE14" s="19">
        <v>0</v>
      </c>
      <c r="DF14" s="19">
        <v>0</v>
      </c>
      <c r="DG14" s="19">
        <v>0</v>
      </c>
      <c r="DH14" s="19">
        <v>0</v>
      </c>
      <c r="DI14" s="19">
        <v>0</v>
      </c>
      <c r="DJ14" s="19">
        <v>0</v>
      </c>
      <c r="DK14" s="19">
        <v>0</v>
      </c>
      <c r="DL14" s="19">
        <v>0</v>
      </c>
      <c r="DM14" s="19">
        <v>899</v>
      </c>
      <c r="DN14" s="19">
        <v>0</v>
      </c>
      <c r="DO14" s="19">
        <v>0</v>
      </c>
      <c r="DP14" s="19">
        <v>255</v>
      </c>
      <c r="DQ14" s="19">
        <v>0</v>
      </c>
      <c r="DR14" s="19">
        <v>0</v>
      </c>
      <c r="DS14" s="19">
        <v>0</v>
      </c>
      <c r="DT14" s="19">
        <v>0</v>
      </c>
      <c r="DU14" s="19">
        <v>0</v>
      </c>
      <c r="DV14" s="19">
        <v>0</v>
      </c>
      <c r="DW14" s="19">
        <v>0</v>
      </c>
      <c r="DX14" s="19">
        <v>0</v>
      </c>
      <c r="DY14" s="19">
        <v>0</v>
      </c>
      <c r="DZ14" s="19">
        <v>0</v>
      </c>
      <c r="EA14" s="19">
        <v>0</v>
      </c>
      <c r="EB14" s="19">
        <v>0</v>
      </c>
      <c r="EC14" s="19">
        <v>0</v>
      </c>
      <c r="ED14" s="19">
        <v>0</v>
      </c>
      <c r="EE14" s="19">
        <v>0</v>
      </c>
      <c r="EF14" s="19">
        <v>0</v>
      </c>
      <c r="EG14" s="19">
        <v>0</v>
      </c>
      <c r="EH14" s="19">
        <v>324943</v>
      </c>
      <c r="EJ14" s="68">
        <f t="shared" si="0"/>
        <v>0</v>
      </c>
      <c r="EL14">
        <v>324943</v>
      </c>
    </row>
    <row r="15" spans="1:142">
      <c r="A15" s="48" t="s">
        <v>913</v>
      </c>
      <c r="B15" t="s">
        <v>60</v>
      </c>
      <c r="C15" s="69">
        <v>11</v>
      </c>
      <c r="D15" s="64">
        <v>0</v>
      </c>
      <c r="E15" s="64">
        <v>0</v>
      </c>
      <c r="F15" s="64">
        <v>0</v>
      </c>
      <c r="G15" s="64">
        <v>0</v>
      </c>
      <c r="H15" s="64">
        <v>0</v>
      </c>
      <c r="I15" s="64">
        <v>0</v>
      </c>
      <c r="J15" s="64">
        <v>0</v>
      </c>
      <c r="K15" s="64">
        <v>0</v>
      </c>
      <c r="L15" s="64">
        <v>0</v>
      </c>
      <c r="M15" s="64">
        <v>0</v>
      </c>
      <c r="N15" s="64">
        <v>0</v>
      </c>
      <c r="O15" s="64">
        <v>0</v>
      </c>
      <c r="P15" s="64">
        <v>0</v>
      </c>
      <c r="Q15" s="64">
        <v>0</v>
      </c>
      <c r="R15" s="64">
        <v>0</v>
      </c>
      <c r="S15" s="64">
        <v>0</v>
      </c>
      <c r="T15" s="64">
        <v>0</v>
      </c>
      <c r="U15" s="64">
        <v>0</v>
      </c>
      <c r="V15" s="64">
        <v>0</v>
      </c>
      <c r="W15" s="64">
        <v>0</v>
      </c>
      <c r="X15" s="64">
        <v>0</v>
      </c>
      <c r="Y15" s="64">
        <v>0</v>
      </c>
      <c r="Z15" s="64">
        <v>0</v>
      </c>
      <c r="AA15" s="64">
        <v>0</v>
      </c>
      <c r="AB15" s="64">
        <v>0</v>
      </c>
      <c r="AC15" s="64">
        <v>0</v>
      </c>
      <c r="AD15" s="64">
        <v>8</v>
      </c>
      <c r="AE15" s="64">
        <v>632</v>
      </c>
      <c r="AF15" s="64">
        <v>0</v>
      </c>
      <c r="AG15" s="64">
        <v>0</v>
      </c>
      <c r="AH15" s="64">
        <v>0</v>
      </c>
      <c r="AI15" s="64">
        <v>74</v>
      </c>
      <c r="AJ15" s="64">
        <v>0</v>
      </c>
      <c r="AK15" s="64">
        <v>341</v>
      </c>
      <c r="AL15" s="64">
        <v>75877</v>
      </c>
      <c r="AM15" s="64">
        <v>0</v>
      </c>
      <c r="AN15" s="64">
        <v>0</v>
      </c>
      <c r="AO15" s="64">
        <v>0</v>
      </c>
      <c r="AP15" s="64">
        <v>0</v>
      </c>
      <c r="AQ15" s="64">
        <v>0</v>
      </c>
      <c r="AR15" s="64">
        <v>0</v>
      </c>
      <c r="AS15" s="64">
        <v>0</v>
      </c>
      <c r="AT15" s="64">
        <v>0</v>
      </c>
      <c r="AU15" s="64">
        <v>0</v>
      </c>
      <c r="AV15" s="64">
        <v>0</v>
      </c>
      <c r="AW15" s="64">
        <v>0</v>
      </c>
      <c r="AX15" s="64">
        <v>0</v>
      </c>
      <c r="AY15" s="64">
        <v>0</v>
      </c>
      <c r="AZ15" s="64">
        <v>0</v>
      </c>
      <c r="BA15" s="64"/>
      <c r="BB15" s="64"/>
      <c r="BC15" s="64"/>
      <c r="BD15" s="64"/>
      <c r="BE15" s="64">
        <v>148</v>
      </c>
      <c r="BF15" s="64">
        <v>0</v>
      </c>
      <c r="BG15" s="64">
        <v>0</v>
      </c>
      <c r="BH15" s="64">
        <v>0</v>
      </c>
      <c r="BI15" s="64">
        <v>0</v>
      </c>
      <c r="BJ15" s="64">
        <v>0</v>
      </c>
      <c r="BK15" s="64">
        <v>68</v>
      </c>
      <c r="BL15" s="64">
        <v>0</v>
      </c>
      <c r="BM15" s="64">
        <v>0</v>
      </c>
      <c r="BN15" s="64">
        <v>0</v>
      </c>
      <c r="BO15" s="64">
        <v>0</v>
      </c>
      <c r="BP15" s="64">
        <v>0</v>
      </c>
      <c r="BQ15" s="64">
        <v>0</v>
      </c>
      <c r="BR15" s="64">
        <v>0</v>
      </c>
      <c r="BS15" s="64">
        <v>0</v>
      </c>
      <c r="BT15" s="64">
        <v>0</v>
      </c>
      <c r="BU15" s="64">
        <v>0</v>
      </c>
      <c r="BV15" s="64">
        <v>0</v>
      </c>
      <c r="BW15" s="64">
        <v>0</v>
      </c>
      <c r="BX15" s="64">
        <v>195</v>
      </c>
      <c r="BY15" s="64">
        <v>0</v>
      </c>
      <c r="BZ15" s="64">
        <v>0</v>
      </c>
      <c r="CA15" s="64">
        <v>0</v>
      </c>
      <c r="CB15" s="64">
        <v>0</v>
      </c>
      <c r="CC15" s="64">
        <v>0</v>
      </c>
      <c r="CD15" s="64">
        <v>0</v>
      </c>
      <c r="CE15" s="64">
        <v>0</v>
      </c>
      <c r="CF15" s="64">
        <v>0</v>
      </c>
      <c r="CG15" s="64">
        <v>94</v>
      </c>
      <c r="CH15" s="64">
        <v>0</v>
      </c>
      <c r="CI15" s="19">
        <v>0</v>
      </c>
      <c r="CJ15" s="19">
        <v>0</v>
      </c>
      <c r="CK15" s="19">
        <v>0</v>
      </c>
      <c r="CL15" s="19">
        <v>0</v>
      </c>
      <c r="CM15" s="19">
        <v>0</v>
      </c>
      <c r="CN15" s="19">
        <v>0</v>
      </c>
      <c r="CO15" s="19"/>
      <c r="CP15" s="19"/>
      <c r="CQ15" s="19"/>
      <c r="CR15" s="19"/>
      <c r="CS15" s="19">
        <v>0</v>
      </c>
      <c r="CT15" s="19">
        <v>7</v>
      </c>
      <c r="CU15" s="19">
        <v>0</v>
      </c>
      <c r="CV15" s="19">
        <v>0</v>
      </c>
      <c r="CW15" s="19">
        <v>0</v>
      </c>
      <c r="CX15" s="19">
        <v>710</v>
      </c>
      <c r="CY15" s="19"/>
      <c r="CZ15" s="19"/>
      <c r="DA15" s="19">
        <v>0</v>
      </c>
      <c r="DB15" s="19">
        <v>0</v>
      </c>
      <c r="DC15" s="19">
        <v>0</v>
      </c>
      <c r="DD15" s="19">
        <v>0</v>
      </c>
      <c r="DE15" s="19">
        <v>0</v>
      </c>
      <c r="DF15" s="19">
        <v>0</v>
      </c>
      <c r="DG15" s="19">
        <v>0</v>
      </c>
      <c r="DH15" s="19">
        <v>0</v>
      </c>
      <c r="DI15" s="19">
        <v>0</v>
      </c>
      <c r="DJ15" s="19">
        <v>0</v>
      </c>
      <c r="DK15" s="19">
        <v>0</v>
      </c>
      <c r="DL15" s="19">
        <v>0</v>
      </c>
      <c r="DM15" s="19">
        <v>383</v>
      </c>
      <c r="DN15" s="19">
        <v>0</v>
      </c>
      <c r="DO15" s="19">
        <v>0</v>
      </c>
      <c r="DP15" s="19">
        <v>7</v>
      </c>
      <c r="DQ15" s="19">
        <v>0</v>
      </c>
      <c r="DR15" s="19">
        <v>0</v>
      </c>
      <c r="DS15" s="19">
        <v>0</v>
      </c>
      <c r="DT15" s="19">
        <v>0</v>
      </c>
      <c r="DU15" s="19">
        <v>0</v>
      </c>
      <c r="DV15" s="19">
        <v>0</v>
      </c>
      <c r="DW15" s="19">
        <v>0</v>
      </c>
      <c r="DX15" s="19">
        <v>0</v>
      </c>
      <c r="DY15" s="19">
        <v>0</v>
      </c>
      <c r="DZ15" s="19">
        <v>0</v>
      </c>
      <c r="EA15" s="19">
        <v>0</v>
      </c>
      <c r="EB15" s="19">
        <v>0</v>
      </c>
      <c r="EC15" s="19">
        <v>0</v>
      </c>
      <c r="ED15" s="19">
        <v>0</v>
      </c>
      <c r="EE15" s="19">
        <v>0</v>
      </c>
      <c r="EF15" s="19">
        <v>0</v>
      </c>
      <c r="EG15" s="19">
        <v>0</v>
      </c>
      <c r="EH15" s="19">
        <v>78544</v>
      </c>
      <c r="EJ15" s="68">
        <f t="shared" si="0"/>
        <v>0</v>
      </c>
      <c r="EL15">
        <v>78544</v>
      </c>
    </row>
    <row r="16" spans="1:142">
      <c r="A16" s="48" t="s">
        <v>914</v>
      </c>
      <c r="B16" t="s">
        <v>61</v>
      </c>
      <c r="C16" s="67">
        <v>12</v>
      </c>
      <c r="D16" s="64">
        <v>0</v>
      </c>
      <c r="E16" s="64">
        <v>0</v>
      </c>
      <c r="F16" s="64">
        <v>0</v>
      </c>
      <c r="G16" s="64">
        <v>0</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64">
        <v>0</v>
      </c>
      <c r="AB16" s="64">
        <v>0</v>
      </c>
      <c r="AC16" s="64">
        <v>0</v>
      </c>
      <c r="AD16" s="64">
        <v>0</v>
      </c>
      <c r="AE16" s="64">
        <v>0</v>
      </c>
      <c r="AF16" s="64">
        <v>0</v>
      </c>
      <c r="AG16" s="64">
        <v>0</v>
      </c>
      <c r="AH16" s="64">
        <v>0</v>
      </c>
      <c r="AI16" s="64">
        <v>0</v>
      </c>
      <c r="AJ16" s="64">
        <v>0</v>
      </c>
      <c r="AK16" s="64">
        <v>0</v>
      </c>
      <c r="AL16" s="64">
        <v>0</v>
      </c>
      <c r="AM16" s="64">
        <v>15452</v>
      </c>
      <c r="AN16" s="64">
        <v>0</v>
      </c>
      <c r="AO16" s="64">
        <v>0</v>
      </c>
      <c r="AP16" s="64">
        <v>0</v>
      </c>
      <c r="AQ16" s="64">
        <v>0</v>
      </c>
      <c r="AR16" s="64">
        <v>0</v>
      </c>
      <c r="AS16" s="64">
        <v>0</v>
      </c>
      <c r="AT16" s="64">
        <v>0</v>
      </c>
      <c r="AU16" s="64">
        <v>0</v>
      </c>
      <c r="AV16" s="64">
        <v>0</v>
      </c>
      <c r="AW16" s="64">
        <v>0</v>
      </c>
      <c r="AX16" s="64">
        <v>0</v>
      </c>
      <c r="AY16" s="64">
        <v>0</v>
      </c>
      <c r="AZ16" s="64">
        <v>0</v>
      </c>
      <c r="BA16" s="64"/>
      <c r="BB16" s="64"/>
      <c r="BC16" s="64"/>
      <c r="BD16" s="64"/>
      <c r="BE16" s="64">
        <v>0</v>
      </c>
      <c r="BF16" s="64">
        <v>0</v>
      </c>
      <c r="BG16" s="64">
        <v>0</v>
      </c>
      <c r="BH16" s="64">
        <v>0</v>
      </c>
      <c r="BI16" s="64">
        <v>0</v>
      </c>
      <c r="BJ16" s="64">
        <v>0</v>
      </c>
      <c r="BK16" s="64">
        <v>0</v>
      </c>
      <c r="BL16" s="64">
        <v>0</v>
      </c>
      <c r="BM16" s="64">
        <v>0</v>
      </c>
      <c r="BN16" s="64">
        <v>0</v>
      </c>
      <c r="BO16" s="64">
        <v>0</v>
      </c>
      <c r="BP16" s="64">
        <v>0</v>
      </c>
      <c r="BQ16" s="64">
        <v>0</v>
      </c>
      <c r="BR16" s="64">
        <v>0</v>
      </c>
      <c r="BS16" s="64">
        <v>0</v>
      </c>
      <c r="BT16" s="64">
        <v>0</v>
      </c>
      <c r="BU16" s="64">
        <v>0</v>
      </c>
      <c r="BV16" s="64">
        <v>0</v>
      </c>
      <c r="BW16" s="64">
        <v>0</v>
      </c>
      <c r="BX16" s="64">
        <v>0</v>
      </c>
      <c r="BY16" s="64">
        <v>0</v>
      </c>
      <c r="BZ16" s="64">
        <v>0</v>
      </c>
      <c r="CA16" s="64">
        <v>0</v>
      </c>
      <c r="CB16" s="64">
        <v>0</v>
      </c>
      <c r="CC16" s="64">
        <v>0</v>
      </c>
      <c r="CD16" s="64">
        <v>0</v>
      </c>
      <c r="CE16" s="64">
        <v>0</v>
      </c>
      <c r="CF16" s="64">
        <v>0</v>
      </c>
      <c r="CG16" s="64">
        <v>61</v>
      </c>
      <c r="CH16" s="64">
        <v>0</v>
      </c>
      <c r="CI16" s="19">
        <v>0</v>
      </c>
      <c r="CJ16" s="19">
        <v>0</v>
      </c>
      <c r="CK16" s="19">
        <v>0</v>
      </c>
      <c r="CL16" s="19">
        <v>0</v>
      </c>
      <c r="CM16" s="19">
        <v>0</v>
      </c>
      <c r="CN16" s="19">
        <v>0</v>
      </c>
      <c r="CO16" s="19"/>
      <c r="CP16" s="19"/>
      <c r="CQ16" s="19"/>
      <c r="CR16" s="19"/>
      <c r="CS16" s="19">
        <v>0</v>
      </c>
      <c r="CT16" s="19">
        <v>0</v>
      </c>
      <c r="CU16" s="19">
        <v>0</v>
      </c>
      <c r="CV16" s="19">
        <v>0</v>
      </c>
      <c r="CW16" s="19">
        <v>0</v>
      </c>
      <c r="CX16" s="19">
        <v>99</v>
      </c>
      <c r="CY16" s="19"/>
      <c r="CZ16" s="19"/>
      <c r="DA16" s="19">
        <v>0</v>
      </c>
      <c r="DB16" s="19">
        <v>0</v>
      </c>
      <c r="DC16" s="19">
        <v>0</v>
      </c>
      <c r="DD16" s="19">
        <v>0</v>
      </c>
      <c r="DE16" s="19">
        <v>0</v>
      </c>
      <c r="DF16" s="19">
        <v>0</v>
      </c>
      <c r="DG16" s="19">
        <v>0</v>
      </c>
      <c r="DH16" s="19">
        <v>0</v>
      </c>
      <c r="DI16" s="19">
        <v>0</v>
      </c>
      <c r="DJ16" s="19">
        <v>0</v>
      </c>
      <c r="DK16" s="19">
        <v>0</v>
      </c>
      <c r="DL16" s="19">
        <v>0</v>
      </c>
      <c r="DM16" s="19">
        <v>6</v>
      </c>
      <c r="DN16" s="19">
        <v>0</v>
      </c>
      <c r="DO16" s="19">
        <v>0</v>
      </c>
      <c r="DP16" s="19">
        <v>76</v>
      </c>
      <c r="DQ16" s="19">
        <v>0</v>
      </c>
      <c r="DR16" s="19">
        <v>0</v>
      </c>
      <c r="DS16" s="19">
        <v>0</v>
      </c>
      <c r="DT16" s="19">
        <v>0</v>
      </c>
      <c r="DU16" s="19">
        <v>0</v>
      </c>
      <c r="DV16" s="19">
        <v>0</v>
      </c>
      <c r="DW16" s="19">
        <v>0</v>
      </c>
      <c r="DX16" s="19">
        <v>0</v>
      </c>
      <c r="DY16" s="19">
        <v>0</v>
      </c>
      <c r="DZ16" s="19">
        <v>0</v>
      </c>
      <c r="EA16" s="19">
        <v>0</v>
      </c>
      <c r="EB16" s="19">
        <v>0</v>
      </c>
      <c r="EC16" s="19">
        <v>0</v>
      </c>
      <c r="ED16" s="19">
        <v>0</v>
      </c>
      <c r="EE16" s="19">
        <v>0</v>
      </c>
      <c r="EF16" s="19">
        <v>0</v>
      </c>
      <c r="EG16" s="19">
        <v>0</v>
      </c>
      <c r="EH16" s="19">
        <v>15694</v>
      </c>
      <c r="EJ16" s="68">
        <f t="shared" si="0"/>
        <v>0</v>
      </c>
      <c r="EL16">
        <v>15694</v>
      </c>
    </row>
    <row r="17" spans="1:142">
      <c r="A17" s="48" t="s">
        <v>915</v>
      </c>
      <c r="B17" t="s">
        <v>62</v>
      </c>
      <c r="C17" s="67">
        <v>13</v>
      </c>
      <c r="D17" s="64">
        <v>0</v>
      </c>
      <c r="E17" s="64">
        <v>0</v>
      </c>
      <c r="F17" s="64">
        <v>0</v>
      </c>
      <c r="G17" s="64">
        <v>0</v>
      </c>
      <c r="H17" s="64">
        <v>0</v>
      </c>
      <c r="I17" s="64">
        <v>0</v>
      </c>
      <c r="J17" s="64">
        <v>0</v>
      </c>
      <c r="K17" s="64">
        <v>0</v>
      </c>
      <c r="L17" s="64">
        <v>0</v>
      </c>
      <c r="M17" s="64">
        <v>0</v>
      </c>
      <c r="N17" s="64">
        <v>0</v>
      </c>
      <c r="O17" s="64">
        <v>0</v>
      </c>
      <c r="P17" s="64">
        <v>0</v>
      </c>
      <c r="Q17" s="64">
        <v>0</v>
      </c>
      <c r="R17" s="64">
        <v>0</v>
      </c>
      <c r="S17" s="64">
        <v>0</v>
      </c>
      <c r="T17" s="64">
        <v>0</v>
      </c>
      <c r="U17" s="64">
        <v>0</v>
      </c>
      <c r="V17" s="64">
        <v>0</v>
      </c>
      <c r="W17" s="64">
        <v>0</v>
      </c>
      <c r="X17" s="64">
        <v>0</v>
      </c>
      <c r="Y17" s="64">
        <v>0</v>
      </c>
      <c r="Z17" s="64">
        <v>0</v>
      </c>
      <c r="AA17" s="64">
        <v>0</v>
      </c>
      <c r="AB17" s="64">
        <v>0</v>
      </c>
      <c r="AC17" s="64">
        <v>0</v>
      </c>
      <c r="AD17" s="64">
        <v>0</v>
      </c>
      <c r="AE17" s="64">
        <v>0</v>
      </c>
      <c r="AF17" s="64">
        <v>13</v>
      </c>
      <c r="AG17" s="64">
        <v>0</v>
      </c>
      <c r="AH17" s="64">
        <v>0</v>
      </c>
      <c r="AI17" s="64">
        <v>0</v>
      </c>
      <c r="AJ17" s="64">
        <v>0</v>
      </c>
      <c r="AK17" s="64">
        <v>0</v>
      </c>
      <c r="AL17" s="64">
        <v>0</v>
      </c>
      <c r="AM17" s="64">
        <v>0</v>
      </c>
      <c r="AN17" s="64">
        <v>9690</v>
      </c>
      <c r="AO17" s="64">
        <v>18640</v>
      </c>
      <c r="AP17" s="64">
        <v>23497</v>
      </c>
      <c r="AQ17" s="64">
        <v>406</v>
      </c>
      <c r="AR17" s="64">
        <v>51</v>
      </c>
      <c r="AS17" s="64">
        <v>15</v>
      </c>
      <c r="AT17" s="64">
        <v>0</v>
      </c>
      <c r="AU17" s="64">
        <v>9</v>
      </c>
      <c r="AV17" s="64">
        <v>16</v>
      </c>
      <c r="AW17" s="64">
        <v>0</v>
      </c>
      <c r="AX17" s="64">
        <v>0</v>
      </c>
      <c r="AY17" s="64">
        <v>0</v>
      </c>
      <c r="AZ17" s="64">
        <v>0</v>
      </c>
      <c r="BA17" s="64"/>
      <c r="BB17" s="64"/>
      <c r="BC17" s="64"/>
      <c r="BD17" s="64"/>
      <c r="BE17" s="64">
        <v>0</v>
      </c>
      <c r="BF17" s="64">
        <v>6</v>
      </c>
      <c r="BG17" s="64">
        <v>0</v>
      </c>
      <c r="BH17" s="64">
        <v>10</v>
      </c>
      <c r="BI17" s="64">
        <v>483</v>
      </c>
      <c r="BJ17" s="64">
        <v>0</v>
      </c>
      <c r="BK17" s="64">
        <v>0</v>
      </c>
      <c r="BL17" s="64">
        <v>0</v>
      </c>
      <c r="BM17" s="64">
        <v>0</v>
      </c>
      <c r="BN17" s="64">
        <v>0</v>
      </c>
      <c r="BO17" s="64">
        <v>31</v>
      </c>
      <c r="BP17" s="64">
        <v>346</v>
      </c>
      <c r="BQ17" s="64">
        <v>0</v>
      </c>
      <c r="BR17" s="64">
        <v>0</v>
      </c>
      <c r="BS17" s="64">
        <v>55</v>
      </c>
      <c r="BT17" s="64">
        <v>0</v>
      </c>
      <c r="BU17" s="64">
        <v>8</v>
      </c>
      <c r="BV17" s="64">
        <v>26</v>
      </c>
      <c r="BW17" s="64">
        <v>0</v>
      </c>
      <c r="BX17" s="64">
        <v>131</v>
      </c>
      <c r="BY17" s="64">
        <v>0</v>
      </c>
      <c r="BZ17" s="64">
        <v>0</v>
      </c>
      <c r="CA17" s="64">
        <v>0</v>
      </c>
      <c r="CB17" s="64">
        <v>0</v>
      </c>
      <c r="CC17" s="64">
        <v>44</v>
      </c>
      <c r="CD17" s="64">
        <v>0</v>
      </c>
      <c r="CE17" s="64">
        <v>13</v>
      </c>
      <c r="CF17" s="64">
        <v>7</v>
      </c>
      <c r="CG17" s="64">
        <v>14</v>
      </c>
      <c r="CH17" s="64">
        <v>0</v>
      </c>
      <c r="CI17" s="19">
        <v>63</v>
      </c>
      <c r="CJ17" s="19">
        <v>168</v>
      </c>
      <c r="CK17" s="19">
        <v>0</v>
      </c>
      <c r="CL17" s="19">
        <v>7</v>
      </c>
      <c r="CM17" s="19">
        <v>288</v>
      </c>
      <c r="CN17" s="19">
        <v>0</v>
      </c>
      <c r="CO17" s="19"/>
      <c r="CP17" s="19"/>
      <c r="CQ17" s="19"/>
      <c r="CR17" s="19"/>
      <c r="CS17" s="19">
        <v>0</v>
      </c>
      <c r="CT17" s="19">
        <v>0</v>
      </c>
      <c r="CU17" s="19">
        <v>0</v>
      </c>
      <c r="CV17" s="19">
        <v>0</v>
      </c>
      <c r="CW17" s="19">
        <v>0</v>
      </c>
      <c r="CX17" s="19">
        <v>275</v>
      </c>
      <c r="CY17" s="19"/>
      <c r="CZ17" s="19"/>
      <c r="DA17" s="19">
        <v>0</v>
      </c>
      <c r="DB17" s="19">
        <v>0</v>
      </c>
      <c r="DC17" s="19">
        <v>0</v>
      </c>
      <c r="DD17" s="19">
        <v>0</v>
      </c>
      <c r="DE17" s="19">
        <v>0</v>
      </c>
      <c r="DF17" s="19">
        <v>0</v>
      </c>
      <c r="DG17" s="19">
        <v>0</v>
      </c>
      <c r="DH17" s="19">
        <v>0</v>
      </c>
      <c r="DI17" s="19">
        <v>0</v>
      </c>
      <c r="DJ17" s="19">
        <v>0</v>
      </c>
      <c r="DK17" s="19">
        <v>0</v>
      </c>
      <c r="DL17" s="19">
        <v>0</v>
      </c>
      <c r="DM17" s="19">
        <v>442</v>
      </c>
      <c r="DN17" s="19">
        <v>0</v>
      </c>
      <c r="DO17" s="19">
        <v>0</v>
      </c>
      <c r="DP17" s="19">
        <v>39</v>
      </c>
      <c r="DQ17" s="19">
        <v>0</v>
      </c>
      <c r="DR17" s="19">
        <v>0</v>
      </c>
      <c r="DS17" s="19">
        <v>0</v>
      </c>
      <c r="DT17" s="19">
        <v>0</v>
      </c>
      <c r="DU17" s="19">
        <v>0</v>
      </c>
      <c r="DV17" s="19">
        <v>0</v>
      </c>
      <c r="DW17" s="19">
        <v>0</v>
      </c>
      <c r="DX17" s="19">
        <v>0</v>
      </c>
      <c r="DY17" s="19">
        <v>0</v>
      </c>
      <c r="DZ17" s="19">
        <v>0</v>
      </c>
      <c r="EA17" s="19">
        <v>0</v>
      </c>
      <c r="EB17" s="19">
        <v>0</v>
      </c>
      <c r="EC17" s="19">
        <v>0</v>
      </c>
      <c r="ED17" s="19">
        <v>0</v>
      </c>
      <c r="EE17" s="19">
        <v>0</v>
      </c>
      <c r="EF17" s="19">
        <v>0</v>
      </c>
      <c r="EG17" s="19">
        <v>0</v>
      </c>
      <c r="EH17" s="19">
        <v>54793</v>
      </c>
      <c r="EJ17" s="68">
        <f t="shared" si="0"/>
        <v>0</v>
      </c>
      <c r="EL17">
        <v>54793</v>
      </c>
    </row>
    <row r="18" spans="1:142">
      <c r="A18" s="48" t="s">
        <v>916</v>
      </c>
      <c r="B18" t="s">
        <v>63</v>
      </c>
      <c r="C18" s="69">
        <v>14</v>
      </c>
      <c r="D18" s="64">
        <v>0</v>
      </c>
      <c r="E18" s="64">
        <v>0</v>
      </c>
      <c r="F18" s="64">
        <v>0</v>
      </c>
      <c r="G18" s="64">
        <v>0</v>
      </c>
      <c r="H18" s="64">
        <v>0</v>
      </c>
      <c r="I18" s="64">
        <v>0</v>
      </c>
      <c r="J18" s="64">
        <v>0</v>
      </c>
      <c r="K18" s="64">
        <v>0</v>
      </c>
      <c r="L18" s="64">
        <v>0</v>
      </c>
      <c r="M18" s="64">
        <v>0</v>
      </c>
      <c r="N18" s="64">
        <v>0</v>
      </c>
      <c r="O18" s="64">
        <v>0</v>
      </c>
      <c r="P18" s="64">
        <v>0</v>
      </c>
      <c r="Q18" s="64">
        <v>0</v>
      </c>
      <c r="R18" s="64">
        <v>0</v>
      </c>
      <c r="S18" s="64">
        <v>0</v>
      </c>
      <c r="T18" s="64">
        <v>0</v>
      </c>
      <c r="U18" s="64">
        <v>0</v>
      </c>
      <c r="V18" s="64">
        <v>0</v>
      </c>
      <c r="W18" s="64">
        <v>0</v>
      </c>
      <c r="X18" s="64">
        <v>0</v>
      </c>
      <c r="Y18" s="64">
        <v>0</v>
      </c>
      <c r="Z18" s="64">
        <v>0</v>
      </c>
      <c r="AA18" s="64">
        <v>0</v>
      </c>
      <c r="AB18" s="64">
        <v>0</v>
      </c>
      <c r="AC18" s="64">
        <v>0</v>
      </c>
      <c r="AD18" s="64">
        <v>0</v>
      </c>
      <c r="AE18" s="64">
        <v>0</v>
      </c>
      <c r="AF18" s="64">
        <v>0</v>
      </c>
      <c r="AG18" s="64">
        <v>0</v>
      </c>
      <c r="AH18" s="64">
        <v>0</v>
      </c>
      <c r="AI18" s="64">
        <v>0</v>
      </c>
      <c r="AJ18" s="64">
        <v>0</v>
      </c>
      <c r="AK18" s="64">
        <v>0</v>
      </c>
      <c r="AL18" s="64">
        <v>0</v>
      </c>
      <c r="AM18" s="64">
        <v>0</v>
      </c>
      <c r="AN18" s="64">
        <v>6</v>
      </c>
      <c r="AO18" s="64">
        <v>443</v>
      </c>
      <c r="AP18" s="64">
        <v>126</v>
      </c>
      <c r="AQ18" s="64">
        <v>64788</v>
      </c>
      <c r="AR18" s="64">
        <v>278</v>
      </c>
      <c r="AS18" s="64">
        <v>0</v>
      </c>
      <c r="AT18" s="64">
        <v>0</v>
      </c>
      <c r="AU18" s="64">
        <v>0</v>
      </c>
      <c r="AV18" s="64">
        <v>0</v>
      </c>
      <c r="AW18" s="64">
        <v>0</v>
      </c>
      <c r="AX18" s="64">
        <v>0</v>
      </c>
      <c r="AY18" s="64">
        <v>0</v>
      </c>
      <c r="AZ18" s="64">
        <v>0</v>
      </c>
      <c r="BA18" s="64"/>
      <c r="BB18" s="64"/>
      <c r="BC18" s="64"/>
      <c r="BD18" s="64"/>
      <c r="BE18" s="64">
        <v>0</v>
      </c>
      <c r="BF18" s="64">
        <v>0</v>
      </c>
      <c r="BG18" s="64">
        <v>0</v>
      </c>
      <c r="BH18" s="64">
        <v>0</v>
      </c>
      <c r="BI18" s="64">
        <v>0</v>
      </c>
      <c r="BJ18" s="64">
        <v>0</v>
      </c>
      <c r="BK18" s="64">
        <v>0</v>
      </c>
      <c r="BL18" s="64">
        <v>0</v>
      </c>
      <c r="BM18" s="64">
        <v>0</v>
      </c>
      <c r="BN18" s="64">
        <v>0</v>
      </c>
      <c r="BO18" s="64">
        <v>0</v>
      </c>
      <c r="BP18" s="64">
        <v>12</v>
      </c>
      <c r="BQ18" s="64">
        <v>0</v>
      </c>
      <c r="BR18" s="64">
        <v>0</v>
      </c>
      <c r="BS18" s="64">
        <v>0</v>
      </c>
      <c r="BT18" s="64">
        <v>0</v>
      </c>
      <c r="BU18" s="64">
        <v>0</v>
      </c>
      <c r="BV18" s="64">
        <v>0</v>
      </c>
      <c r="BW18" s="64">
        <v>0</v>
      </c>
      <c r="BX18" s="64">
        <v>0</v>
      </c>
      <c r="BY18" s="64">
        <v>0</v>
      </c>
      <c r="BZ18" s="64">
        <v>0</v>
      </c>
      <c r="CA18" s="64">
        <v>0</v>
      </c>
      <c r="CB18" s="64">
        <v>0</v>
      </c>
      <c r="CC18" s="64">
        <v>0</v>
      </c>
      <c r="CD18" s="64">
        <v>0</v>
      </c>
      <c r="CE18" s="64">
        <v>0</v>
      </c>
      <c r="CF18" s="64">
        <v>0</v>
      </c>
      <c r="CG18" s="64">
        <v>6</v>
      </c>
      <c r="CH18" s="64">
        <v>0</v>
      </c>
      <c r="CI18" s="19">
        <v>0</v>
      </c>
      <c r="CJ18" s="19">
        <v>0</v>
      </c>
      <c r="CK18" s="19">
        <v>0</v>
      </c>
      <c r="CL18" s="19">
        <v>0</v>
      </c>
      <c r="CM18" s="19">
        <v>160</v>
      </c>
      <c r="CN18" s="19">
        <v>0</v>
      </c>
      <c r="CO18" s="19"/>
      <c r="CP18" s="19"/>
      <c r="CQ18" s="19"/>
      <c r="CR18" s="19"/>
      <c r="CS18" s="19">
        <v>0</v>
      </c>
      <c r="CT18" s="19">
        <v>0</v>
      </c>
      <c r="CU18" s="19">
        <v>0</v>
      </c>
      <c r="CV18" s="19">
        <v>0</v>
      </c>
      <c r="CW18" s="19">
        <v>0</v>
      </c>
      <c r="CX18" s="19">
        <v>449</v>
      </c>
      <c r="CY18" s="19"/>
      <c r="CZ18" s="19"/>
      <c r="DA18" s="19">
        <v>0</v>
      </c>
      <c r="DB18" s="19">
        <v>0</v>
      </c>
      <c r="DC18" s="19">
        <v>0</v>
      </c>
      <c r="DD18" s="19">
        <v>0</v>
      </c>
      <c r="DE18" s="19">
        <v>0</v>
      </c>
      <c r="DF18" s="19">
        <v>0</v>
      </c>
      <c r="DG18" s="19">
        <v>0</v>
      </c>
      <c r="DH18" s="19">
        <v>0</v>
      </c>
      <c r="DI18" s="19">
        <v>0</v>
      </c>
      <c r="DJ18" s="19">
        <v>0</v>
      </c>
      <c r="DK18" s="19">
        <v>0</v>
      </c>
      <c r="DL18" s="19">
        <v>0</v>
      </c>
      <c r="DM18" s="19">
        <v>80</v>
      </c>
      <c r="DN18" s="19">
        <v>0</v>
      </c>
      <c r="DO18" s="19">
        <v>0</v>
      </c>
      <c r="DP18" s="19">
        <v>84</v>
      </c>
      <c r="DQ18" s="19">
        <v>0</v>
      </c>
      <c r="DR18" s="19">
        <v>0</v>
      </c>
      <c r="DS18" s="19">
        <v>0</v>
      </c>
      <c r="DT18" s="19">
        <v>0</v>
      </c>
      <c r="DU18" s="19">
        <v>0</v>
      </c>
      <c r="DV18" s="19">
        <v>0</v>
      </c>
      <c r="DW18" s="19">
        <v>0</v>
      </c>
      <c r="DX18" s="19">
        <v>0</v>
      </c>
      <c r="DY18" s="19">
        <v>0</v>
      </c>
      <c r="DZ18" s="19">
        <v>0</v>
      </c>
      <c r="EA18" s="19">
        <v>0</v>
      </c>
      <c r="EB18" s="19">
        <v>0</v>
      </c>
      <c r="EC18" s="19">
        <v>0</v>
      </c>
      <c r="ED18" s="19">
        <v>0</v>
      </c>
      <c r="EE18" s="19">
        <v>0</v>
      </c>
      <c r="EF18" s="19">
        <v>0</v>
      </c>
      <c r="EG18" s="19">
        <v>0</v>
      </c>
      <c r="EH18" s="19">
        <v>66432</v>
      </c>
      <c r="EJ18" s="68">
        <f t="shared" si="0"/>
        <v>0</v>
      </c>
      <c r="EL18">
        <v>66432</v>
      </c>
    </row>
    <row r="19" spans="1:142">
      <c r="A19" s="48" t="s">
        <v>917</v>
      </c>
      <c r="B19" t="s">
        <v>64</v>
      </c>
      <c r="C19" s="67">
        <v>15</v>
      </c>
      <c r="D19" s="64">
        <v>0</v>
      </c>
      <c r="E19" s="64">
        <v>0</v>
      </c>
      <c r="F19" s="64">
        <v>0</v>
      </c>
      <c r="G19" s="64">
        <v>0</v>
      </c>
      <c r="H19" s="64">
        <v>0</v>
      </c>
      <c r="I19" s="64">
        <v>0</v>
      </c>
      <c r="J19" s="64">
        <v>0</v>
      </c>
      <c r="K19" s="64">
        <v>0</v>
      </c>
      <c r="L19" s="64">
        <v>0</v>
      </c>
      <c r="M19" s="64">
        <v>0</v>
      </c>
      <c r="N19" s="64">
        <v>0</v>
      </c>
      <c r="O19" s="64">
        <v>0</v>
      </c>
      <c r="P19" s="64">
        <v>0</v>
      </c>
      <c r="Q19" s="64">
        <v>0</v>
      </c>
      <c r="R19" s="64">
        <v>0</v>
      </c>
      <c r="S19" s="64">
        <v>0</v>
      </c>
      <c r="T19" s="64">
        <v>0</v>
      </c>
      <c r="U19" s="64">
        <v>0</v>
      </c>
      <c r="V19" s="64">
        <v>0</v>
      </c>
      <c r="W19" s="64">
        <v>0</v>
      </c>
      <c r="X19" s="64">
        <v>201</v>
      </c>
      <c r="Y19" s="64">
        <v>0</v>
      </c>
      <c r="Z19" s="64">
        <v>0</v>
      </c>
      <c r="AA19" s="64">
        <v>0</v>
      </c>
      <c r="AB19" s="64">
        <v>0</v>
      </c>
      <c r="AC19" s="64">
        <v>0</v>
      </c>
      <c r="AD19" s="64">
        <v>0</v>
      </c>
      <c r="AE19" s="64">
        <v>0</v>
      </c>
      <c r="AF19" s="64">
        <v>0</v>
      </c>
      <c r="AG19" s="64">
        <v>0</v>
      </c>
      <c r="AH19" s="64">
        <v>0</v>
      </c>
      <c r="AI19" s="64">
        <v>0</v>
      </c>
      <c r="AJ19" s="64">
        <v>0</v>
      </c>
      <c r="AK19" s="64">
        <v>0</v>
      </c>
      <c r="AL19" s="64">
        <v>0</v>
      </c>
      <c r="AM19" s="64">
        <v>0</v>
      </c>
      <c r="AN19" s="64">
        <v>0</v>
      </c>
      <c r="AO19" s="64">
        <v>0</v>
      </c>
      <c r="AP19" s="64">
        <v>56</v>
      </c>
      <c r="AQ19" s="64">
        <v>112</v>
      </c>
      <c r="AR19" s="64">
        <v>42802</v>
      </c>
      <c r="AS19" s="64">
        <v>0</v>
      </c>
      <c r="AT19" s="64">
        <v>0</v>
      </c>
      <c r="AU19" s="64">
        <v>0</v>
      </c>
      <c r="AV19" s="64">
        <v>15</v>
      </c>
      <c r="AW19" s="64">
        <v>0</v>
      </c>
      <c r="AX19" s="64">
        <v>0</v>
      </c>
      <c r="AY19" s="64">
        <v>0</v>
      </c>
      <c r="AZ19" s="64">
        <v>0</v>
      </c>
      <c r="BA19" s="64"/>
      <c r="BB19" s="64"/>
      <c r="BC19" s="64"/>
      <c r="BD19" s="64"/>
      <c r="BE19" s="64">
        <v>0</v>
      </c>
      <c r="BF19" s="64">
        <v>0</v>
      </c>
      <c r="BG19" s="64">
        <v>0</v>
      </c>
      <c r="BH19" s="64">
        <v>0</v>
      </c>
      <c r="BI19" s="64">
        <v>0</v>
      </c>
      <c r="BJ19" s="64">
        <v>0</v>
      </c>
      <c r="BK19" s="64">
        <v>13</v>
      </c>
      <c r="BL19" s="64">
        <v>0</v>
      </c>
      <c r="BM19" s="64">
        <v>0</v>
      </c>
      <c r="BN19" s="64">
        <v>0</v>
      </c>
      <c r="BO19" s="64">
        <v>60</v>
      </c>
      <c r="BP19" s="64">
        <v>98</v>
      </c>
      <c r="BQ19" s="64">
        <v>0</v>
      </c>
      <c r="BR19" s="64">
        <v>0</v>
      </c>
      <c r="BS19" s="64">
        <v>0</v>
      </c>
      <c r="BT19" s="64">
        <v>0</v>
      </c>
      <c r="BU19" s="64">
        <v>0</v>
      </c>
      <c r="BV19" s="64">
        <v>0</v>
      </c>
      <c r="BW19" s="64">
        <v>0</v>
      </c>
      <c r="BX19" s="64">
        <v>7</v>
      </c>
      <c r="BY19" s="64">
        <v>0</v>
      </c>
      <c r="BZ19" s="64">
        <v>0</v>
      </c>
      <c r="CA19" s="64">
        <v>0</v>
      </c>
      <c r="CB19" s="64">
        <v>0</v>
      </c>
      <c r="CC19" s="64">
        <v>0</v>
      </c>
      <c r="CD19" s="64">
        <v>0</v>
      </c>
      <c r="CE19" s="64">
        <v>0</v>
      </c>
      <c r="CF19" s="64">
        <v>0</v>
      </c>
      <c r="CG19" s="64">
        <v>9</v>
      </c>
      <c r="CH19" s="64">
        <v>0</v>
      </c>
      <c r="CI19" s="19">
        <v>0</v>
      </c>
      <c r="CJ19" s="19">
        <v>34</v>
      </c>
      <c r="CK19" s="19">
        <v>0</v>
      </c>
      <c r="CL19" s="19">
        <v>0</v>
      </c>
      <c r="CM19" s="19">
        <v>16</v>
      </c>
      <c r="CN19" s="19">
        <v>0</v>
      </c>
      <c r="CO19" s="19"/>
      <c r="CP19" s="19"/>
      <c r="CQ19" s="19"/>
      <c r="CR19" s="19"/>
      <c r="CS19" s="19">
        <v>0</v>
      </c>
      <c r="CT19" s="19">
        <v>0</v>
      </c>
      <c r="CU19" s="19">
        <v>0</v>
      </c>
      <c r="CV19" s="19">
        <v>0</v>
      </c>
      <c r="CW19" s="19">
        <v>0</v>
      </c>
      <c r="CX19" s="19">
        <v>36</v>
      </c>
      <c r="CY19" s="19"/>
      <c r="CZ19" s="19"/>
      <c r="DA19" s="19">
        <v>0</v>
      </c>
      <c r="DB19" s="19">
        <v>0</v>
      </c>
      <c r="DC19" s="19">
        <v>0</v>
      </c>
      <c r="DD19" s="19">
        <v>0</v>
      </c>
      <c r="DE19" s="19">
        <v>0</v>
      </c>
      <c r="DF19" s="19">
        <v>0</v>
      </c>
      <c r="DG19" s="19">
        <v>0</v>
      </c>
      <c r="DH19" s="19">
        <v>0</v>
      </c>
      <c r="DI19" s="19">
        <v>0</v>
      </c>
      <c r="DJ19" s="19">
        <v>0</v>
      </c>
      <c r="DK19" s="19">
        <v>0</v>
      </c>
      <c r="DL19" s="19">
        <v>0</v>
      </c>
      <c r="DM19" s="19">
        <v>14</v>
      </c>
      <c r="DN19" s="19">
        <v>0</v>
      </c>
      <c r="DO19" s="19">
        <v>0</v>
      </c>
      <c r="DP19" s="19">
        <v>375</v>
      </c>
      <c r="DQ19" s="19">
        <v>0</v>
      </c>
      <c r="DR19" s="19">
        <v>0</v>
      </c>
      <c r="DS19" s="19">
        <v>0</v>
      </c>
      <c r="DT19" s="19">
        <v>0</v>
      </c>
      <c r="DU19" s="19">
        <v>0</v>
      </c>
      <c r="DV19" s="19">
        <v>0</v>
      </c>
      <c r="DW19" s="19">
        <v>0</v>
      </c>
      <c r="DX19" s="19">
        <v>0</v>
      </c>
      <c r="DY19" s="19">
        <v>0</v>
      </c>
      <c r="DZ19" s="19">
        <v>0</v>
      </c>
      <c r="EA19" s="19">
        <v>0</v>
      </c>
      <c r="EB19" s="19">
        <v>0</v>
      </c>
      <c r="EC19" s="19">
        <v>0</v>
      </c>
      <c r="ED19" s="19">
        <v>0</v>
      </c>
      <c r="EE19" s="19">
        <v>0</v>
      </c>
      <c r="EF19" s="19">
        <v>0</v>
      </c>
      <c r="EG19" s="19">
        <v>0</v>
      </c>
      <c r="EH19" s="19">
        <v>43848</v>
      </c>
      <c r="EJ19" s="68">
        <f t="shared" si="0"/>
        <v>0</v>
      </c>
      <c r="EL19">
        <v>43848</v>
      </c>
    </row>
    <row r="20" spans="1:142">
      <c r="A20" s="48" t="s">
        <v>918</v>
      </c>
      <c r="B20" t="s">
        <v>65</v>
      </c>
      <c r="C20" s="67">
        <v>16</v>
      </c>
      <c r="D20" s="64">
        <v>0</v>
      </c>
      <c r="E20" s="64">
        <v>0</v>
      </c>
      <c r="F20" s="64">
        <v>0</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64">
        <v>0</v>
      </c>
      <c r="AA20" s="64">
        <v>0</v>
      </c>
      <c r="AB20" s="64">
        <v>0</v>
      </c>
      <c r="AC20" s="64">
        <v>0</v>
      </c>
      <c r="AD20" s="64">
        <v>0</v>
      </c>
      <c r="AE20" s="64">
        <v>6</v>
      </c>
      <c r="AF20" s="64">
        <v>0</v>
      </c>
      <c r="AG20" s="64">
        <v>0</v>
      </c>
      <c r="AH20" s="64">
        <v>0</v>
      </c>
      <c r="AI20" s="64">
        <v>19</v>
      </c>
      <c r="AJ20" s="64">
        <v>0</v>
      </c>
      <c r="AK20" s="64">
        <v>0</v>
      </c>
      <c r="AL20" s="64">
        <v>0</v>
      </c>
      <c r="AM20" s="64">
        <v>0</v>
      </c>
      <c r="AN20" s="64">
        <v>0</v>
      </c>
      <c r="AO20" s="64">
        <v>0</v>
      </c>
      <c r="AP20" s="64">
        <v>0</v>
      </c>
      <c r="AQ20" s="64">
        <v>0</v>
      </c>
      <c r="AR20" s="64">
        <v>0</v>
      </c>
      <c r="AS20" s="64">
        <v>31532</v>
      </c>
      <c r="AT20" s="64">
        <v>0</v>
      </c>
      <c r="AU20" s="64">
        <v>9</v>
      </c>
      <c r="AV20" s="64">
        <v>0</v>
      </c>
      <c r="AW20" s="64">
        <v>0</v>
      </c>
      <c r="AX20" s="64">
        <v>0</v>
      </c>
      <c r="AY20" s="64">
        <v>0</v>
      </c>
      <c r="AZ20" s="64">
        <v>0</v>
      </c>
      <c r="BA20" s="64"/>
      <c r="BB20" s="64"/>
      <c r="BC20" s="64"/>
      <c r="BD20" s="64"/>
      <c r="BE20" s="64">
        <v>0</v>
      </c>
      <c r="BF20" s="64">
        <v>0</v>
      </c>
      <c r="BG20" s="64">
        <v>0</v>
      </c>
      <c r="BH20" s="64">
        <v>0</v>
      </c>
      <c r="BI20" s="64">
        <v>0</v>
      </c>
      <c r="BJ20" s="64">
        <v>0</v>
      </c>
      <c r="BK20" s="64">
        <v>0</v>
      </c>
      <c r="BL20" s="64">
        <v>0</v>
      </c>
      <c r="BM20" s="64">
        <v>0</v>
      </c>
      <c r="BN20" s="64">
        <v>0</v>
      </c>
      <c r="BO20" s="64">
        <v>0</v>
      </c>
      <c r="BP20" s="64">
        <v>14</v>
      </c>
      <c r="BQ20" s="64">
        <v>0</v>
      </c>
      <c r="BR20" s="64">
        <v>0</v>
      </c>
      <c r="BS20" s="64">
        <v>0</v>
      </c>
      <c r="BT20" s="64">
        <v>0</v>
      </c>
      <c r="BU20" s="64">
        <v>0</v>
      </c>
      <c r="BV20" s="64">
        <v>0</v>
      </c>
      <c r="BW20" s="64">
        <v>0</v>
      </c>
      <c r="BX20" s="64">
        <v>36</v>
      </c>
      <c r="BY20" s="64">
        <v>0</v>
      </c>
      <c r="BZ20" s="64">
        <v>0</v>
      </c>
      <c r="CA20" s="64">
        <v>0</v>
      </c>
      <c r="CB20" s="64">
        <v>0</v>
      </c>
      <c r="CC20" s="64">
        <v>0</v>
      </c>
      <c r="CD20" s="64">
        <v>0</v>
      </c>
      <c r="CE20" s="64">
        <v>0</v>
      </c>
      <c r="CF20" s="64">
        <v>0</v>
      </c>
      <c r="CG20" s="64">
        <v>11</v>
      </c>
      <c r="CH20" s="64">
        <v>0</v>
      </c>
      <c r="CI20" s="19">
        <v>0</v>
      </c>
      <c r="CJ20" s="19">
        <v>0</v>
      </c>
      <c r="CK20" s="19">
        <v>0</v>
      </c>
      <c r="CL20" s="19">
        <v>51</v>
      </c>
      <c r="CM20" s="19">
        <v>25</v>
      </c>
      <c r="CN20" s="19">
        <v>0</v>
      </c>
      <c r="CO20" s="19"/>
      <c r="CP20" s="19"/>
      <c r="CQ20" s="19"/>
      <c r="CR20" s="19"/>
      <c r="CS20" s="19">
        <v>0</v>
      </c>
      <c r="CT20" s="19">
        <v>0</v>
      </c>
      <c r="CU20" s="19">
        <v>0</v>
      </c>
      <c r="CV20" s="19">
        <v>0</v>
      </c>
      <c r="CW20" s="19">
        <v>0</v>
      </c>
      <c r="CX20" s="19">
        <v>59</v>
      </c>
      <c r="CY20" s="19"/>
      <c r="CZ20" s="19"/>
      <c r="DA20" s="19">
        <v>0</v>
      </c>
      <c r="DB20" s="19">
        <v>0</v>
      </c>
      <c r="DC20" s="19">
        <v>0</v>
      </c>
      <c r="DD20" s="19">
        <v>0</v>
      </c>
      <c r="DE20" s="19">
        <v>0</v>
      </c>
      <c r="DF20" s="19">
        <v>0</v>
      </c>
      <c r="DG20" s="19">
        <v>0</v>
      </c>
      <c r="DH20" s="19">
        <v>0</v>
      </c>
      <c r="DI20" s="19">
        <v>0</v>
      </c>
      <c r="DJ20" s="19">
        <v>0</v>
      </c>
      <c r="DK20" s="19">
        <v>0</v>
      </c>
      <c r="DL20" s="19">
        <v>0</v>
      </c>
      <c r="DM20" s="19">
        <v>882</v>
      </c>
      <c r="DN20" s="19">
        <v>0</v>
      </c>
      <c r="DO20" s="19">
        <v>0</v>
      </c>
      <c r="DP20" s="19">
        <v>43</v>
      </c>
      <c r="DQ20" s="19">
        <v>0</v>
      </c>
      <c r="DR20" s="19">
        <v>0</v>
      </c>
      <c r="DS20" s="19">
        <v>0</v>
      </c>
      <c r="DT20" s="19">
        <v>0</v>
      </c>
      <c r="DU20" s="19">
        <v>0</v>
      </c>
      <c r="DV20" s="19">
        <v>0</v>
      </c>
      <c r="DW20" s="19">
        <v>0</v>
      </c>
      <c r="DX20" s="19">
        <v>0</v>
      </c>
      <c r="DY20" s="19">
        <v>0</v>
      </c>
      <c r="DZ20" s="19">
        <v>0</v>
      </c>
      <c r="EA20" s="19">
        <v>0</v>
      </c>
      <c r="EB20" s="19">
        <v>0</v>
      </c>
      <c r="EC20" s="19">
        <v>0</v>
      </c>
      <c r="ED20" s="19">
        <v>0</v>
      </c>
      <c r="EE20" s="19">
        <v>0</v>
      </c>
      <c r="EF20" s="19">
        <v>0</v>
      </c>
      <c r="EG20" s="19">
        <v>0</v>
      </c>
      <c r="EH20" s="19">
        <v>32687</v>
      </c>
      <c r="EJ20" s="68">
        <f t="shared" si="0"/>
        <v>0</v>
      </c>
      <c r="EL20">
        <v>32687</v>
      </c>
    </row>
    <row r="21" spans="1:142">
      <c r="A21" s="48" t="s">
        <v>919</v>
      </c>
      <c r="B21" t="s">
        <v>66</v>
      </c>
      <c r="C21" s="69">
        <v>17</v>
      </c>
      <c r="D21" s="64">
        <v>0</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64">
        <v>0</v>
      </c>
      <c r="W21" s="64">
        <v>0</v>
      </c>
      <c r="X21" s="64">
        <v>0</v>
      </c>
      <c r="Y21" s="64">
        <v>0</v>
      </c>
      <c r="Z21" s="64">
        <v>0</v>
      </c>
      <c r="AA21" s="64">
        <v>0</v>
      </c>
      <c r="AB21" s="64">
        <v>0</v>
      </c>
      <c r="AC21" s="64">
        <v>0</v>
      </c>
      <c r="AD21" s="64">
        <v>0</v>
      </c>
      <c r="AE21" s="64">
        <v>0</v>
      </c>
      <c r="AF21" s="64">
        <v>0</v>
      </c>
      <c r="AG21" s="64">
        <v>0</v>
      </c>
      <c r="AH21" s="64">
        <v>0</v>
      </c>
      <c r="AI21" s="64">
        <v>13</v>
      </c>
      <c r="AJ21" s="64">
        <v>0</v>
      </c>
      <c r="AK21" s="64">
        <v>0</v>
      </c>
      <c r="AL21" s="64">
        <v>0</v>
      </c>
      <c r="AM21" s="64">
        <v>0</v>
      </c>
      <c r="AN21" s="64">
        <v>0</v>
      </c>
      <c r="AO21" s="64">
        <v>0</v>
      </c>
      <c r="AP21" s="64">
        <v>15</v>
      </c>
      <c r="AQ21" s="64">
        <v>0</v>
      </c>
      <c r="AR21" s="64">
        <v>20</v>
      </c>
      <c r="AS21" s="64">
        <v>28</v>
      </c>
      <c r="AT21" s="64">
        <v>38289</v>
      </c>
      <c r="AU21" s="64">
        <v>67845</v>
      </c>
      <c r="AV21" s="64">
        <v>285</v>
      </c>
      <c r="AW21" s="64">
        <v>0</v>
      </c>
      <c r="AX21" s="64">
        <v>0</v>
      </c>
      <c r="AY21" s="64">
        <v>0</v>
      </c>
      <c r="AZ21" s="64">
        <v>0</v>
      </c>
      <c r="BA21" s="64"/>
      <c r="BB21" s="64"/>
      <c r="BC21" s="64"/>
      <c r="BD21" s="64"/>
      <c r="BE21" s="64">
        <v>0</v>
      </c>
      <c r="BF21" s="64">
        <v>9</v>
      </c>
      <c r="BG21" s="64">
        <v>0</v>
      </c>
      <c r="BH21" s="64">
        <v>0</v>
      </c>
      <c r="BI21" s="64">
        <v>6</v>
      </c>
      <c r="BJ21" s="64">
        <v>0</v>
      </c>
      <c r="BK21" s="64">
        <v>23</v>
      </c>
      <c r="BL21" s="64">
        <v>0</v>
      </c>
      <c r="BM21" s="64">
        <v>151</v>
      </c>
      <c r="BN21" s="64">
        <v>0</v>
      </c>
      <c r="BO21" s="64">
        <v>0</v>
      </c>
      <c r="BP21" s="64">
        <v>376</v>
      </c>
      <c r="BQ21" s="64">
        <v>0</v>
      </c>
      <c r="BR21" s="64">
        <v>0</v>
      </c>
      <c r="BS21" s="64">
        <v>0</v>
      </c>
      <c r="BT21" s="64">
        <v>0</v>
      </c>
      <c r="BU21" s="64">
        <v>0</v>
      </c>
      <c r="BV21" s="64">
        <v>25</v>
      </c>
      <c r="BW21" s="64">
        <v>0</v>
      </c>
      <c r="BX21" s="64">
        <v>18</v>
      </c>
      <c r="BY21" s="64">
        <v>0</v>
      </c>
      <c r="BZ21" s="64">
        <v>14</v>
      </c>
      <c r="CA21" s="64">
        <v>0</v>
      </c>
      <c r="CB21" s="64">
        <v>0</v>
      </c>
      <c r="CC21" s="64">
        <v>0</v>
      </c>
      <c r="CD21" s="64">
        <v>0</v>
      </c>
      <c r="CE21" s="64">
        <v>0</v>
      </c>
      <c r="CF21" s="64">
        <v>0</v>
      </c>
      <c r="CG21" s="64">
        <v>35</v>
      </c>
      <c r="CH21" s="64">
        <v>0</v>
      </c>
      <c r="CI21" s="19">
        <v>0</v>
      </c>
      <c r="CJ21" s="19">
        <v>0</v>
      </c>
      <c r="CK21" s="19">
        <v>0</v>
      </c>
      <c r="CL21" s="19">
        <v>0</v>
      </c>
      <c r="CM21" s="19">
        <v>67</v>
      </c>
      <c r="CN21" s="19">
        <v>84</v>
      </c>
      <c r="CO21" s="19"/>
      <c r="CP21" s="19"/>
      <c r="CQ21" s="19"/>
      <c r="CR21" s="19"/>
      <c r="CS21" s="19">
        <v>0</v>
      </c>
      <c r="CT21" s="19">
        <v>0</v>
      </c>
      <c r="CU21" s="19">
        <v>0</v>
      </c>
      <c r="CV21" s="19">
        <v>0</v>
      </c>
      <c r="CW21" s="19">
        <v>0</v>
      </c>
      <c r="CX21" s="19">
        <v>104</v>
      </c>
      <c r="CY21" s="19"/>
      <c r="CZ21" s="19"/>
      <c r="DA21" s="19">
        <v>0</v>
      </c>
      <c r="DB21" s="19">
        <v>0</v>
      </c>
      <c r="DC21" s="19">
        <v>0</v>
      </c>
      <c r="DD21" s="19">
        <v>0</v>
      </c>
      <c r="DE21" s="19">
        <v>0</v>
      </c>
      <c r="DF21" s="19">
        <v>0</v>
      </c>
      <c r="DG21" s="19">
        <v>0</v>
      </c>
      <c r="DH21" s="19">
        <v>0</v>
      </c>
      <c r="DI21" s="19">
        <v>0</v>
      </c>
      <c r="DJ21" s="19">
        <v>0</v>
      </c>
      <c r="DK21" s="19">
        <v>0</v>
      </c>
      <c r="DL21" s="19">
        <v>0</v>
      </c>
      <c r="DM21" s="19">
        <v>1999</v>
      </c>
      <c r="DN21" s="19">
        <v>0</v>
      </c>
      <c r="DO21" s="19">
        <v>0</v>
      </c>
      <c r="DP21" s="19">
        <v>189</v>
      </c>
      <c r="DQ21" s="19">
        <v>0</v>
      </c>
      <c r="DR21" s="19">
        <v>0</v>
      </c>
      <c r="DS21" s="19">
        <v>0</v>
      </c>
      <c r="DT21" s="19">
        <v>0</v>
      </c>
      <c r="DU21" s="19">
        <v>0</v>
      </c>
      <c r="DV21" s="19">
        <v>0</v>
      </c>
      <c r="DW21" s="19">
        <v>0</v>
      </c>
      <c r="DX21" s="19">
        <v>0</v>
      </c>
      <c r="DY21" s="19">
        <v>0</v>
      </c>
      <c r="DZ21" s="19">
        <v>0</v>
      </c>
      <c r="EA21" s="19">
        <v>0</v>
      </c>
      <c r="EB21" s="19">
        <v>0</v>
      </c>
      <c r="EC21" s="19">
        <v>0</v>
      </c>
      <c r="ED21" s="19">
        <v>0</v>
      </c>
      <c r="EE21" s="19">
        <v>0</v>
      </c>
      <c r="EF21" s="19">
        <v>0</v>
      </c>
      <c r="EG21" s="19">
        <v>0</v>
      </c>
      <c r="EH21" s="19">
        <v>109595</v>
      </c>
      <c r="EJ21" s="68">
        <f t="shared" si="0"/>
        <v>0</v>
      </c>
      <c r="EL21">
        <v>109595</v>
      </c>
    </row>
    <row r="22" spans="1:142">
      <c r="A22" s="48" t="s">
        <v>920</v>
      </c>
      <c r="B22" t="s">
        <v>67</v>
      </c>
      <c r="C22" s="67">
        <v>18</v>
      </c>
      <c r="D22" s="64">
        <v>0</v>
      </c>
      <c r="E22" s="64">
        <v>0</v>
      </c>
      <c r="F22" s="64">
        <v>0</v>
      </c>
      <c r="G22" s="64">
        <v>0</v>
      </c>
      <c r="H22" s="64">
        <v>0</v>
      </c>
      <c r="I22" s="64">
        <v>0</v>
      </c>
      <c r="J22" s="64">
        <v>0</v>
      </c>
      <c r="K22" s="64">
        <v>0</v>
      </c>
      <c r="L22" s="64">
        <v>0</v>
      </c>
      <c r="M22" s="64">
        <v>0</v>
      </c>
      <c r="N22" s="64">
        <v>0</v>
      </c>
      <c r="O22" s="64">
        <v>0</v>
      </c>
      <c r="P22" s="64">
        <v>0</v>
      </c>
      <c r="Q22" s="64">
        <v>0</v>
      </c>
      <c r="R22" s="64">
        <v>0</v>
      </c>
      <c r="S22" s="64">
        <v>0</v>
      </c>
      <c r="T22" s="64">
        <v>0</v>
      </c>
      <c r="U22" s="64">
        <v>0</v>
      </c>
      <c r="V22" s="64">
        <v>0</v>
      </c>
      <c r="W22" s="64">
        <v>0</v>
      </c>
      <c r="X22" s="64">
        <v>0</v>
      </c>
      <c r="Y22" s="64">
        <v>0</v>
      </c>
      <c r="Z22" s="64">
        <v>0</v>
      </c>
      <c r="AA22" s="64">
        <v>0</v>
      </c>
      <c r="AB22" s="64">
        <v>0</v>
      </c>
      <c r="AC22" s="64">
        <v>0</v>
      </c>
      <c r="AD22" s="64">
        <v>0</v>
      </c>
      <c r="AE22" s="64">
        <v>0</v>
      </c>
      <c r="AF22" s="64">
        <v>0</v>
      </c>
      <c r="AG22" s="64">
        <v>0</v>
      </c>
      <c r="AH22" s="64">
        <v>0</v>
      </c>
      <c r="AI22" s="64">
        <v>0</v>
      </c>
      <c r="AJ22" s="64">
        <v>0</v>
      </c>
      <c r="AK22" s="64">
        <v>0</v>
      </c>
      <c r="AL22" s="64">
        <v>0</v>
      </c>
      <c r="AM22" s="64">
        <v>0</v>
      </c>
      <c r="AN22" s="64">
        <v>0</v>
      </c>
      <c r="AO22" s="64">
        <v>0</v>
      </c>
      <c r="AP22" s="64">
        <v>8</v>
      </c>
      <c r="AQ22" s="64">
        <v>0</v>
      </c>
      <c r="AR22" s="64">
        <v>0</v>
      </c>
      <c r="AS22" s="64">
        <v>0</v>
      </c>
      <c r="AT22" s="64">
        <v>0</v>
      </c>
      <c r="AU22" s="64">
        <v>612</v>
      </c>
      <c r="AV22" s="64">
        <v>18955</v>
      </c>
      <c r="AW22" s="64">
        <v>0</v>
      </c>
      <c r="AX22" s="64">
        <v>0</v>
      </c>
      <c r="AY22" s="64">
        <v>0</v>
      </c>
      <c r="AZ22" s="64">
        <v>0</v>
      </c>
      <c r="BA22" s="64"/>
      <c r="BB22" s="64"/>
      <c r="BC22" s="64"/>
      <c r="BD22" s="64"/>
      <c r="BE22" s="64">
        <v>0</v>
      </c>
      <c r="BF22" s="64">
        <v>0</v>
      </c>
      <c r="BG22" s="64">
        <v>0</v>
      </c>
      <c r="BH22" s="64">
        <v>0</v>
      </c>
      <c r="BI22" s="64">
        <v>0</v>
      </c>
      <c r="BJ22" s="64">
        <v>0</v>
      </c>
      <c r="BK22" s="64">
        <v>0</v>
      </c>
      <c r="BL22" s="64">
        <v>32</v>
      </c>
      <c r="BM22" s="64">
        <v>0</v>
      </c>
      <c r="BN22" s="64">
        <v>0</v>
      </c>
      <c r="BO22" s="64">
        <v>0</v>
      </c>
      <c r="BP22" s="64">
        <v>104</v>
      </c>
      <c r="BQ22" s="64">
        <v>0</v>
      </c>
      <c r="BR22" s="64">
        <v>0</v>
      </c>
      <c r="BS22" s="64">
        <v>0</v>
      </c>
      <c r="BT22" s="64">
        <v>0</v>
      </c>
      <c r="BU22" s="64">
        <v>0</v>
      </c>
      <c r="BV22" s="64">
        <v>0</v>
      </c>
      <c r="BW22" s="64">
        <v>0</v>
      </c>
      <c r="BX22" s="64">
        <v>0</v>
      </c>
      <c r="BY22" s="64">
        <v>0</v>
      </c>
      <c r="BZ22" s="64">
        <v>0</v>
      </c>
      <c r="CA22" s="64">
        <v>0</v>
      </c>
      <c r="CB22" s="64">
        <v>0</v>
      </c>
      <c r="CC22" s="64">
        <v>0</v>
      </c>
      <c r="CD22" s="64">
        <v>0</v>
      </c>
      <c r="CE22" s="64">
        <v>0</v>
      </c>
      <c r="CF22" s="64">
        <v>0</v>
      </c>
      <c r="CG22" s="64">
        <v>3</v>
      </c>
      <c r="CH22" s="64">
        <v>0</v>
      </c>
      <c r="CI22" s="19">
        <v>0</v>
      </c>
      <c r="CJ22" s="19">
        <v>0</v>
      </c>
      <c r="CK22" s="19">
        <v>0</v>
      </c>
      <c r="CL22" s="19">
        <v>0</v>
      </c>
      <c r="CM22" s="19">
        <v>236</v>
      </c>
      <c r="CN22" s="19">
        <v>0</v>
      </c>
      <c r="CO22" s="19"/>
      <c r="CP22" s="19"/>
      <c r="CQ22" s="19"/>
      <c r="CR22" s="19"/>
      <c r="CS22" s="19">
        <v>0</v>
      </c>
      <c r="CT22" s="19">
        <v>0</v>
      </c>
      <c r="CU22" s="19">
        <v>0</v>
      </c>
      <c r="CV22" s="19">
        <v>0</v>
      </c>
      <c r="CW22" s="19">
        <v>0</v>
      </c>
      <c r="CX22" s="19">
        <v>134</v>
      </c>
      <c r="CY22" s="19"/>
      <c r="CZ22" s="19"/>
      <c r="DA22" s="19">
        <v>0</v>
      </c>
      <c r="DB22" s="19">
        <v>0</v>
      </c>
      <c r="DC22" s="19">
        <v>0</v>
      </c>
      <c r="DD22" s="19">
        <v>0</v>
      </c>
      <c r="DE22" s="19">
        <v>0</v>
      </c>
      <c r="DF22" s="19">
        <v>0</v>
      </c>
      <c r="DG22" s="19">
        <v>0</v>
      </c>
      <c r="DH22" s="19">
        <v>0</v>
      </c>
      <c r="DI22" s="19">
        <v>0</v>
      </c>
      <c r="DJ22" s="19">
        <v>0</v>
      </c>
      <c r="DK22" s="19">
        <v>0</v>
      </c>
      <c r="DL22" s="19">
        <v>0</v>
      </c>
      <c r="DM22" s="19">
        <v>1239</v>
      </c>
      <c r="DN22" s="19">
        <v>0</v>
      </c>
      <c r="DO22" s="19">
        <v>0</v>
      </c>
      <c r="DP22" s="19">
        <v>10</v>
      </c>
      <c r="DQ22" s="19">
        <v>0</v>
      </c>
      <c r="DR22" s="19">
        <v>0</v>
      </c>
      <c r="DS22" s="19">
        <v>0</v>
      </c>
      <c r="DT22" s="19">
        <v>0</v>
      </c>
      <c r="DU22" s="19">
        <v>0</v>
      </c>
      <c r="DV22" s="19">
        <v>0</v>
      </c>
      <c r="DW22" s="19">
        <v>0</v>
      </c>
      <c r="DX22" s="19">
        <v>0</v>
      </c>
      <c r="DY22" s="19">
        <v>0</v>
      </c>
      <c r="DZ22" s="19">
        <v>0</v>
      </c>
      <c r="EA22" s="19">
        <v>0</v>
      </c>
      <c r="EB22" s="19">
        <v>0</v>
      </c>
      <c r="EC22" s="19">
        <v>0</v>
      </c>
      <c r="ED22" s="19">
        <v>0</v>
      </c>
      <c r="EE22" s="19">
        <v>0</v>
      </c>
      <c r="EF22" s="19">
        <v>0</v>
      </c>
      <c r="EG22" s="19">
        <v>0</v>
      </c>
      <c r="EH22" s="19">
        <v>21333</v>
      </c>
      <c r="EJ22" s="68">
        <f t="shared" si="0"/>
        <v>0</v>
      </c>
      <c r="EL22">
        <v>21333</v>
      </c>
    </row>
    <row r="23" spans="1:142">
      <c r="A23" s="48"/>
      <c r="B23" s="64" t="s">
        <v>220</v>
      </c>
      <c r="C23" s="67">
        <v>19</v>
      </c>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K23" s="64"/>
      <c r="BL23" s="64"/>
      <c r="BM23" s="64"/>
      <c r="BN23" s="64"/>
      <c r="BO23" s="64"/>
      <c r="BP23" s="64"/>
      <c r="BQ23" s="64"/>
      <c r="BR23" s="64"/>
      <c r="BS23" s="64"/>
      <c r="BT23" s="64"/>
      <c r="BU23" s="64"/>
      <c r="BV23" s="64"/>
      <c r="BW23" s="64"/>
      <c r="BX23" s="64"/>
      <c r="BY23" s="64"/>
      <c r="BZ23" s="64"/>
      <c r="CA23" s="64"/>
      <c r="CB23" s="64"/>
      <c r="CC23" s="64"/>
      <c r="CD23" s="64"/>
      <c r="CE23" s="64"/>
      <c r="CF23" s="64"/>
      <c r="CG23" s="64"/>
      <c r="CH23" s="64"/>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J23" s="68"/>
      <c r="EL23">
        <v>433811.30527779856</v>
      </c>
    </row>
    <row r="24" spans="1:142">
      <c r="A24" s="48"/>
      <c r="B24" s="64" t="s">
        <v>43</v>
      </c>
      <c r="C24" s="69">
        <v>20</v>
      </c>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4"/>
      <c r="BQ24" s="64"/>
      <c r="BR24" s="64"/>
      <c r="BS24" s="64"/>
      <c r="BT24" s="64"/>
      <c r="BU24" s="64"/>
      <c r="BV24" s="64"/>
      <c r="BW24" s="64"/>
      <c r="BX24" s="64"/>
      <c r="BY24" s="64"/>
      <c r="BZ24" s="64"/>
      <c r="CA24" s="64"/>
      <c r="CB24" s="64"/>
      <c r="CC24" s="64"/>
      <c r="CD24" s="64"/>
      <c r="CE24" s="64"/>
      <c r="CF24" s="64"/>
      <c r="CG24" s="64"/>
      <c r="CH24" s="64"/>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J24" s="68"/>
      <c r="EL24">
        <v>10385.83455189626</v>
      </c>
    </row>
    <row r="25" spans="1:142">
      <c r="A25" s="48"/>
      <c r="B25" s="64" t="s">
        <v>221</v>
      </c>
      <c r="C25" s="67">
        <v>21</v>
      </c>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c r="BV25" s="64"/>
      <c r="BW25" s="64"/>
      <c r="BX25" s="64"/>
      <c r="BY25" s="64"/>
      <c r="BZ25" s="64"/>
      <c r="CA25" s="64"/>
      <c r="CB25" s="64"/>
      <c r="CC25" s="64"/>
      <c r="CD25" s="64"/>
      <c r="CE25" s="64"/>
      <c r="CF25" s="64"/>
      <c r="CG25" s="64"/>
      <c r="CH25" s="64"/>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J25" s="68"/>
      <c r="EL25">
        <v>3303.8601703052173</v>
      </c>
    </row>
    <row r="26" spans="1:142">
      <c r="A26" s="48" t="s">
        <v>921</v>
      </c>
      <c r="B26" t="s">
        <v>69</v>
      </c>
      <c r="C26" s="67">
        <v>22</v>
      </c>
      <c r="D26" s="64">
        <v>0</v>
      </c>
      <c r="E26" s="64">
        <v>0</v>
      </c>
      <c r="F26" s="64">
        <v>0</v>
      </c>
      <c r="G26" s="64">
        <v>0</v>
      </c>
      <c r="H26" s="64">
        <v>0</v>
      </c>
      <c r="I26" s="64">
        <v>0</v>
      </c>
      <c r="J26" s="64">
        <v>0</v>
      </c>
      <c r="K26" s="64">
        <v>0</v>
      </c>
      <c r="L26" s="64">
        <v>0</v>
      </c>
      <c r="M26" s="64">
        <v>0</v>
      </c>
      <c r="N26" s="64">
        <v>0</v>
      </c>
      <c r="O26" s="64">
        <v>0</v>
      </c>
      <c r="P26" s="64">
        <v>0</v>
      </c>
      <c r="Q26" s="64">
        <v>0</v>
      </c>
      <c r="R26" s="64">
        <v>0</v>
      </c>
      <c r="S26" s="64">
        <v>0</v>
      </c>
      <c r="T26" s="64">
        <v>0</v>
      </c>
      <c r="U26" s="64">
        <v>0</v>
      </c>
      <c r="V26" s="64">
        <v>0</v>
      </c>
      <c r="W26" s="64">
        <v>0</v>
      </c>
      <c r="X26" s="64">
        <v>0</v>
      </c>
      <c r="Y26" s="64">
        <v>0</v>
      </c>
      <c r="Z26" s="64">
        <v>0</v>
      </c>
      <c r="AA26" s="64">
        <v>0</v>
      </c>
      <c r="AB26" s="64">
        <v>0</v>
      </c>
      <c r="AC26" s="64">
        <v>0</v>
      </c>
      <c r="AD26" s="64">
        <v>5484</v>
      </c>
      <c r="AE26" s="64">
        <v>0</v>
      </c>
      <c r="AF26" s="64">
        <v>791</v>
      </c>
      <c r="AG26" s="64">
        <v>0</v>
      </c>
      <c r="AH26" s="64">
        <v>0</v>
      </c>
      <c r="AI26" s="64">
        <v>166</v>
      </c>
      <c r="AJ26" s="64">
        <v>0</v>
      </c>
      <c r="AK26" s="64">
        <v>20</v>
      </c>
      <c r="AL26" s="64">
        <v>119</v>
      </c>
      <c r="AM26" s="64">
        <v>0</v>
      </c>
      <c r="AN26" s="64">
        <v>0</v>
      </c>
      <c r="AO26" s="64">
        <v>0</v>
      </c>
      <c r="AP26" s="64">
        <v>0</v>
      </c>
      <c r="AQ26" s="64">
        <v>0</v>
      </c>
      <c r="AR26" s="64">
        <v>0</v>
      </c>
      <c r="AS26" s="64">
        <v>0</v>
      </c>
      <c r="AT26" s="64">
        <v>0</v>
      </c>
      <c r="AU26" s="64">
        <v>0</v>
      </c>
      <c r="AV26" s="64">
        <v>0</v>
      </c>
      <c r="AW26" s="64">
        <v>0</v>
      </c>
      <c r="AX26" s="64">
        <v>0</v>
      </c>
      <c r="AY26" s="64">
        <v>0</v>
      </c>
      <c r="AZ26" s="64">
        <v>0</v>
      </c>
      <c r="BA26" s="64"/>
      <c r="BB26" s="64"/>
      <c r="BC26" s="64"/>
      <c r="BD26" s="64"/>
      <c r="BE26" s="64">
        <v>47445</v>
      </c>
      <c r="BF26" s="64">
        <v>19</v>
      </c>
      <c r="BG26" s="64">
        <v>0</v>
      </c>
      <c r="BH26" s="64">
        <v>39</v>
      </c>
      <c r="BI26" s="64">
        <v>0</v>
      </c>
      <c r="BJ26" s="64">
        <v>0</v>
      </c>
      <c r="BK26" s="64">
        <v>0</v>
      </c>
      <c r="BL26" s="64">
        <v>0</v>
      </c>
      <c r="BM26" s="64">
        <v>183</v>
      </c>
      <c r="BN26" s="64">
        <v>0</v>
      </c>
      <c r="BO26" s="64">
        <v>0</v>
      </c>
      <c r="BP26" s="64">
        <v>31</v>
      </c>
      <c r="BQ26" s="64">
        <v>0</v>
      </c>
      <c r="BR26" s="64">
        <v>0</v>
      </c>
      <c r="BS26" s="64">
        <v>0</v>
      </c>
      <c r="BT26" s="64">
        <v>0</v>
      </c>
      <c r="BU26" s="64">
        <v>0</v>
      </c>
      <c r="BV26" s="64">
        <v>0</v>
      </c>
      <c r="BW26" s="64">
        <v>0</v>
      </c>
      <c r="BX26" s="64">
        <v>0</v>
      </c>
      <c r="BY26" s="64">
        <v>0</v>
      </c>
      <c r="BZ26" s="64">
        <v>0</v>
      </c>
      <c r="CA26" s="64">
        <v>0</v>
      </c>
      <c r="CB26" s="64">
        <v>0</v>
      </c>
      <c r="CC26" s="64">
        <v>0</v>
      </c>
      <c r="CD26" s="64">
        <v>0</v>
      </c>
      <c r="CE26" s="64">
        <v>0</v>
      </c>
      <c r="CF26" s="64">
        <v>0</v>
      </c>
      <c r="CG26" s="64">
        <v>164</v>
      </c>
      <c r="CH26" s="64">
        <v>0</v>
      </c>
      <c r="CI26" s="19">
        <v>0</v>
      </c>
      <c r="CJ26" s="19">
        <v>0</v>
      </c>
      <c r="CK26" s="19">
        <v>0</v>
      </c>
      <c r="CL26" s="19">
        <v>0</v>
      </c>
      <c r="CM26" s="19">
        <v>0</v>
      </c>
      <c r="CN26" s="19">
        <v>18</v>
      </c>
      <c r="CO26" s="19"/>
      <c r="CP26" s="19"/>
      <c r="CQ26" s="19"/>
      <c r="CR26" s="19"/>
      <c r="CS26" s="19">
        <v>0</v>
      </c>
      <c r="CT26" s="19">
        <v>0</v>
      </c>
      <c r="CU26" s="19">
        <v>0</v>
      </c>
      <c r="CV26" s="19">
        <v>0</v>
      </c>
      <c r="CW26" s="19">
        <v>0</v>
      </c>
      <c r="CX26" s="19">
        <v>87</v>
      </c>
      <c r="CY26" s="19"/>
      <c r="CZ26" s="19"/>
      <c r="DA26" s="19">
        <v>0</v>
      </c>
      <c r="DB26" s="19">
        <v>0</v>
      </c>
      <c r="DC26" s="19">
        <v>0</v>
      </c>
      <c r="DD26" s="19">
        <v>0</v>
      </c>
      <c r="DE26" s="19">
        <v>0</v>
      </c>
      <c r="DF26" s="19">
        <v>0</v>
      </c>
      <c r="DG26" s="19">
        <v>0</v>
      </c>
      <c r="DH26" s="19">
        <v>0</v>
      </c>
      <c r="DI26" s="19">
        <v>0</v>
      </c>
      <c r="DJ26" s="19">
        <v>0</v>
      </c>
      <c r="DK26" s="19">
        <v>0</v>
      </c>
      <c r="DL26" s="19">
        <v>0</v>
      </c>
      <c r="DM26" s="19">
        <v>71</v>
      </c>
      <c r="DN26" s="19">
        <v>0</v>
      </c>
      <c r="DO26" s="19">
        <v>0</v>
      </c>
      <c r="DP26" s="19">
        <v>0</v>
      </c>
      <c r="DQ26" s="19">
        <v>0</v>
      </c>
      <c r="DR26" s="19">
        <v>0</v>
      </c>
      <c r="DS26" s="19">
        <v>0</v>
      </c>
      <c r="DT26" s="19">
        <v>0</v>
      </c>
      <c r="DU26" s="19">
        <v>0</v>
      </c>
      <c r="DV26" s="19">
        <v>0</v>
      </c>
      <c r="DW26" s="19">
        <v>0</v>
      </c>
      <c r="DX26" s="19">
        <v>0</v>
      </c>
      <c r="DY26" s="19">
        <v>0</v>
      </c>
      <c r="DZ26" s="19">
        <v>0</v>
      </c>
      <c r="EA26" s="19">
        <v>0</v>
      </c>
      <c r="EB26" s="19">
        <v>0</v>
      </c>
      <c r="EC26" s="19">
        <v>0</v>
      </c>
      <c r="ED26" s="19">
        <v>0</v>
      </c>
      <c r="EE26" s="19">
        <v>0</v>
      </c>
      <c r="EF26" s="19">
        <v>0</v>
      </c>
      <c r="EG26" s="19">
        <v>0</v>
      </c>
      <c r="EH26" s="19">
        <v>54637</v>
      </c>
      <c r="EJ26" s="68">
        <f t="shared" ref="EJ26:EJ43" si="1">EH26-SUM(D26:EG26)</f>
        <v>0</v>
      </c>
      <c r="EL26">
        <v>54637</v>
      </c>
    </row>
    <row r="27" spans="1:142">
      <c r="A27" s="48" t="s">
        <v>922</v>
      </c>
      <c r="B27" t="s">
        <v>70</v>
      </c>
      <c r="C27" s="69">
        <v>23</v>
      </c>
      <c r="D27" s="64">
        <v>0</v>
      </c>
      <c r="E27" s="64">
        <v>0</v>
      </c>
      <c r="F27" s="64">
        <v>0</v>
      </c>
      <c r="G27" s="64">
        <v>0</v>
      </c>
      <c r="H27" s="64">
        <v>0</v>
      </c>
      <c r="I27" s="64">
        <v>0</v>
      </c>
      <c r="J27" s="64">
        <v>0</v>
      </c>
      <c r="K27" s="64">
        <v>0</v>
      </c>
      <c r="L27" s="64">
        <v>0</v>
      </c>
      <c r="M27" s="64">
        <v>0</v>
      </c>
      <c r="N27" s="64">
        <v>0</v>
      </c>
      <c r="O27" s="64">
        <v>0</v>
      </c>
      <c r="P27" s="64">
        <v>0</v>
      </c>
      <c r="Q27" s="64">
        <v>0</v>
      </c>
      <c r="R27" s="64">
        <v>0</v>
      </c>
      <c r="S27" s="64">
        <v>0</v>
      </c>
      <c r="T27" s="64">
        <v>254</v>
      </c>
      <c r="U27" s="64">
        <v>0</v>
      </c>
      <c r="V27" s="64">
        <v>9</v>
      </c>
      <c r="W27" s="64">
        <v>18</v>
      </c>
      <c r="X27" s="64">
        <v>95</v>
      </c>
      <c r="Y27" s="64">
        <v>0</v>
      </c>
      <c r="Z27" s="64">
        <v>0</v>
      </c>
      <c r="AA27" s="64">
        <v>0</v>
      </c>
      <c r="AB27" s="64">
        <v>10</v>
      </c>
      <c r="AC27" s="64">
        <v>0</v>
      </c>
      <c r="AD27" s="64">
        <v>0</v>
      </c>
      <c r="AE27" s="64">
        <v>0</v>
      </c>
      <c r="AF27" s="64">
        <v>138</v>
      </c>
      <c r="AG27" s="64">
        <v>0</v>
      </c>
      <c r="AH27" s="64">
        <v>0</v>
      </c>
      <c r="AI27" s="64">
        <v>79</v>
      </c>
      <c r="AJ27" s="64">
        <v>32</v>
      </c>
      <c r="AK27" s="64">
        <v>130</v>
      </c>
      <c r="AL27" s="64">
        <v>0</v>
      </c>
      <c r="AM27" s="64">
        <v>0</v>
      </c>
      <c r="AN27" s="64">
        <v>34</v>
      </c>
      <c r="AO27" s="64">
        <v>0</v>
      </c>
      <c r="AP27" s="64">
        <v>11</v>
      </c>
      <c r="AQ27" s="64">
        <v>0</v>
      </c>
      <c r="AR27" s="64">
        <v>14</v>
      </c>
      <c r="AS27" s="64">
        <v>0</v>
      </c>
      <c r="AT27" s="64">
        <v>0</v>
      </c>
      <c r="AU27" s="64">
        <v>0</v>
      </c>
      <c r="AV27" s="64">
        <v>7</v>
      </c>
      <c r="AW27" s="64">
        <v>0</v>
      </c>
      <c r="AX27" s="64">
        <v>0</v>
      </c>
      <c r="AY27" s="64">
        <v>0</v>
      </c>
      <c r="AZ27" s="64">
        <v>0</v>
      </c>
      <c r="BA27" s="64"/>
      <c r="BB27" s="64"/>
      <c r="BC27" s="64"/>
      <c r="BD27" s="64"/>
      <c r="BE27" s="64">
        <v>77</v>
      </c>
      <c r="BF27" s="64">
        <v>30475</v>
      </c>
      <c r="BG27" s="64">
        <v>49230</v>
      </c>
      <c r="BH27" s="64">
        <v>42722</v>
      </c>
      <c r="BI27" s="64">
        <v>42746</v>
      </c>
      <c r="BJ27" s="64">
        <v>232</v>
      </c>
      <c r="BK27" s="64">
        <v>2732</v>
      </c>
      <c r="BL27" s="64">
        <v>471</v>
      </c>
      <c r="BM27" s="64">
        <v>1127</v>
      </c>
      <c r="BN27" s="64">
        <v>121</v>
      </c>
      <c r="BO27" s="64">
        <v>105</v>
      </c>
      <c r="BP27" s="64">
        <v>409</v>
      </c>
      <c r="BQ27" s="64">
        <v>0</v>
      </c>
      <c r="BR27" s="64">
        <v>0</v>
      </c>
      <c r="BS27" s="64">
        <v>88</v>
      </c>
      <c r="BT27" s="64">
        <v>105</v>
      </c>
      <c r="BU27" s="64">
        <v>0</v>
      </c>
      <c r="BV27" s="64">
        <v>9</v>
      </c>
      <c r="BW27" s="64">
        <v>0</v>
      </c>
      <c r="BX27" s="64">
        <v>0</v>
      </c>
      <c r="BY27" s="64">
        <v>0</v>
      </c>
      <c r="BZ27" s="64">
        <v>0</v>
      </c>
      <c r="CA27" s="64">
        <v>0</v>
      </c>
      <c r="CB27" s="64">
        <v>0</v>
      </c>
      <c r="CC27" s="64">
        <v>0</v>
      </c>
      <c r="CD27" s="64">
        <v>0</v>
      </c>
      <c r="CE27" s="64">
        <v>0</v>
      </c>
      <c r="CF27" s="64">
        <v>0</v>
      </c>
      <c r="CG27" s="64">
        <v>139</v>
      </c>
      <c r="CH27" s="64">
        <v>0</v>
      </c>
      <c r="CI27" s="19">
        <v>0</v>
      </c>
      <c r="CJ27" s="19">
        <v>19</v>
      </c>
      <c r="CK27" s="19">
        <v>0</v>
      </c>
      <c r="CL27" s="19">
        <v>0</v>
      </c>
      <c r="CM27" s="19">
        <v>76</v>
      </c>
      <c r="CN27" s="19">
        <v>0</v>
      </c>
      <c r="CO27" s="19"/>
      <c r="CP27" s="19"/>
      <c r="CQ27" s="19"/>
      <c r="CR27" s="19"/>
      <c r="CS27" s="19">
        <v>0</v>
      </c>
      <c r="CT27" s="19">
        <v>0</v>
      </c>
      <c r="CU27" s="19">
        <v>0</v>
      </c>
      <c r="CV27" s="19">
        <v>0</v>
      </c>
      <c r="CW27" s="19">
        <v>0</v>
      </c>
      <c r="CX27" s="19">
        <v>665</v>
      </c>
      <c r="CY27" s="19"/>
      <c r="CZ27" s="19"/>
      <c r="DA27" s="19">
        <v>0</v>
      </c>
      <c r="DB27" s="19">
        <v>0</v>
      </c>
      <c r="DC27" s="19">
        <v>0</v>
      </c>
      <c r="DD27" s="19">
        <v>0</v>
      </c>
      <c r="DE27" s="19">
        <v>0</v>
      </c>
      <c r="DF27" s="19">
        <v>0</v>
      </c>
      <c r="DG27" s="19">
        <v>0</v>
      </c>
      <c r="DH27" s="19">
        <v>0</v>
      </c>
      <c r="DI27" s="19">
        <v>0</v>
      </c>
      <c r="DJ27" s="19">
        <v>0</v>
      </c>
      <c r="DK27" s="19">
        <v>0</v>
      </c>
      <c r="DL27" s="19">
        <v>0</v>
      </c>
      <c r="DM27" s="19">
        <v>3023</v>
      </c>
      <c r="DN27" s="19">
        <v>0</v>
      </c>
      <c r="DO27" s="19">
        <v>0</v>
      </c>
      <c r="DP27" s="19">
        <v>658</v>
      </c>
      <c r="DQ27" s="19">
        <v>0</v>
      </c>
      <c r="DR27" s="19">
        <v>0</v>
      </c>
      <c r="DS27" s="19">
        <v>0</v>
      </c>
      <c r="DT27" s="19">
        <v>0</v>
      </c>
      <c r="DU27" s="19">
        <v>0</v>
      </c>
      <c r="DV27" s="19">
        <v>0</v>
      </c>
      <c r="DW27" s="19">
        <v>0</v>
      </c>
      <c r="DX27" s="19">
        <v>0</v>
      </c>
      <c r="DY27" s="19">
        <v>0</v>
      </c>
      <c r="DZ27" s="19">
        <v>0</v>
      </c>
      <c r="EA27" s="19">
        <v>0</v>
      </c>
      <c r="EB27" s="19">
        <v>0</v>
      </c>
      <c r="EC27" s="19">
        <v>0</v>
      </c>
      <c r="ED27" s="19">
        <v>0</v>
      </c>
      <c r="EE27" s="19">
        <v>0</v>
      </c>
      <c r="EF27" s="19">
        <v>0</v>
      </c>
      <c r="EG27" s="19">
        <v>0</v>
      </c>
      <c r="EH27" s="19">
        <v>179506</v>
      </c>
      <c r="EJ27" s="68">
        <f t="shared" si="1"/>
        <v>3446</v>
      </c>
      <c r="EL27">
        <v>179506</v>
      </c>
    </row>
    <row r="28" spans="1:142">
      <c r="A28" s="48" t="s">
        <v>923</v>
      </c>
      <c r="B28" t="s">
        <v>71</v>
      </c>
      <c r="C28" s="67">
        <v>24</v>
      </c>
      <c r="D28" s="64">
        <v>0</v>
      </c>
      <c r="E28" s="64">
        <v>0</v>
      </c>
      <c r="F28" s="64">
        <v>0</v>
      </c>
      <c r="G28" s="64">
        <v>0</v>
      </c>
      <c r="H28" s="64">
        <v>0</v>
      </c>
      <c r="I28" s="64">
        <v>0</v>
      </c>
      <c r="J28" s="64">
        <v>0</v>
      </c>
      <c r="K28" s="64">
        <v>0</v>
      </c>
      <c r="L28" s="64">
        <v>0</v>
      </c>
      <c r="M28" s="64">
        <v>0</v>
      </c>
      <c r="N28" s="64">
        <v>0</v>
      </c>
      <c r="O28" s="64">
        <v>0</v>
      </c>
      <c r="P28" s="64">
        <v>0</v>
      </c>
      <c r="Q28" s="64">
        <v>0</v>
      </c>
      <c r="R28" s="64">
        <v>0</v>
      </c>
      <c r="S28" s="64">
        <v>0</v>
      </c>
      <c r="T28" s="64">
        <v>18</v>
      </c>
      <c r="U28" s="64">
        <v>0</v>
      </c>
      <c r="V28" s="64">
        <v>0</v>
      </c>
      <c r="W28" s="64">
        <v>0</v>
      </c>
      <c r="X28" s="64">
        <v>0</v>
      </c>
      <c r="Y28" s="64">
        <v>0</v>
      </c>
      <c r="Z28" s="64">
        <v>0</v>
      </c>
      <c r="AA28" s="64">
        <v>0</v>
      </c>
      <c r="AB28" s="64">
        <v>0</v>
      </c>
      <c r="AC28" s="64">
        <v>0</v>
      </c>
      <c r="AD28" s="64">
        <v>8</v>
      </c>
      <c r="AE28" s="64">
        <v>56</v>
      </c>
      <c r="AF28" s="64">
        <v>21</v>
      </c>
      <c r="AG28" s="64">
        <v>0</v>
      </c>
      <c r="AH28" s="64">
        <v>0</v>
      </c>
      <c r="AI28" s="64">
        <v>0</v>
      </c>
      <c r="AJ28" s="64">
        <v>16</v>
      </c>
      <c r="AK28" s="64">
        <v>407</v>
      </c>
      <c r="AL28" s="64">
        <v>27</v>
      </c>
      <c r="AM28" s="64">
        <v>0</v>
      </c>
      <c r="AN28" s="64">
        <v>0</v>
      </c>
      <c r="AO28" s="64">
        <v>0</v>
      </c>
      <c r="AP28" s="64">
        <v>20</v>
      </c>
      <c r="AQ28" s="64">
        <v>0</v>
      </c>
      <c r="AR28" s="64">
        <v>67</v>
      </c>
      <c r="AS28" s="64">
        <v>13</v>
      </c>
      <c r="AT28" s="64">
        <v>0</v>
      </c>
      <c r="AU28" s="64">
        <v>0</v>
      </c>
      <c r="AV28" s="64">
        <v>15</v>
      </c>
      <c r="AW28" s="64">
        <v>0</v>
      </c>
      <c r="AX28" s="64">
        <v>0</v>
      </c>
      <c r="AY28" s="64">
        <v>0</v>
      </c>
      <c r="AZ28" s="64">
        <v>0</v>
      </c>
      <c r="BA28" s="64"/>
      <c r="BB28" s="64"/>
      <c r="BC28" s="64"/>
      <c r="BD28" s="64"/>
      <c r="BE28" s="64">
        <v>20</v>
      </c>
      <c r="BF28" s="64">
        <v>1161</v>
      </c>
      <c r="BG28" s="64">
        <v>407</v>
      </c>
      <c r="BH28" s="64">
        <v>2198</v>
      </c>
      <c r="BI28" s="64">
        <v>1877</v>
      </c>
      <c r="BJ28" s="64">
        <v>38273</v>
      </c>
      <c r="BK28" s="64">
        <v>22797</v>
      </c>
      <c r="BL28" s="64">
        <v>15747</v>
      </c>
      <c r="BM28" s="64">
        <v>828</v>
      </c>
      <c r="BN28" s="64">
        <v>178</v>
      </c>
      <c r="BO28" s="64">
        <v>80</v>
      </c>
      <c r="BP28" s="64">
        <v>53</v>
      </c>
      <c r="BQ28" s="64">
        <v>14</v>
      </c>
      <c r="BR28" s="64">
        <v>21</v>
      </c>
      <c r="BS28" s="64">
        <v>159</v>
      </c>
      <c r="BT28" s="64">
        <v>173</v>
      </c>
      <c r="BU28" s="64">
        <v>0</v>
      </c>
      <c r="BV28" s="64">
        <v>32</v>
      </c>
      <c r="BW28" s="64">
        <v>0</v>
      </c>
      <c r="BX28" s="64">
        <v>43</v>
      </c>
      <c r="BY28" s="64">
        <v>0</v>
      </c>
      <c r="BZ28" s="64">
        <v>0</v>
      </c>
      <c r="CA28" s="64">
        <v>0</v>
      </c>
      <c r="CB28" s="64">
        <v>0</v>
      </c>
      <c r="CC28" s="64">
        <v>9</v>
      </c>
      <c r="CD28" s="64">
        <v>0</v>
      </c>
      <c r="CE28" s="64">
        <v>10</v>
      </c>
      <c r="CF28" s="64">
        <v>0</v>
      </c>
      <c r="CG28" s="64">
        <v>22</v>
      </c>
      <c r="CH28" s="64">
        <v>0</v>
      </c>
      <c r="CI28" s="19">
        <v>0</v>
      </c>
      <c r="CJ28" s="19">
        <v>83</v>
      </c>
      <c r="CK28" s="19">
        <v>0</v>
      </c>
      <c r="CL28" s="19">
        <v>0</v>
      </c>
      <c r="CM28" s="19">
        <v>76</v>
      </c>
      <c r="CN28" s="19">
        <v>0</v>
      </c>
      <c r="CO28" s="19"/>
      <c r="CP28" s="19"/>
      <c r="CQ28" s="19"/>
      <c r="CR28" s="19"/>
      <c r="CS28" s="19">
        <v>0</v>
      </c>
      <c r="CT28" s="19">
        <v>0</v>
      </c>
      <c r="CU28" s="19">
        <v>0</v>
      </c>
      <c r="CV28" s="19">
        <v>0</v>
      </c>
      <c r="CW28" s="19">
        <v>0</v>
      </c>
      <c r="CX28" s="19">
        <v>781</v>
      </c>
      <c r="CY28" s="19"/>
      <c r="CZ28" s="19"/>
      <c r="DA28" s="19">
        <v>0</v>
      </c>
      <c r="DB28" s="19">
        <v>0</v>
      </c>
      <c r="DC28" s="19">
        <v>0</v>
      </c>
      <c r="DD28" s="19">
        <v>0</v>
      </c>
      <c r="DE28" s="19">
        <v>0</v>
      </c>
      <c r="DF28" s="19">
        <v>0</v>
      </c>
      <c r="DG28" s="19">
        <v>0</v>
      </c>
      <c r="DH28" s="19">
        <v>0</v>
      </c>
      <c r="DI28" s="19">
        <v>0</v>
      </c>
      <c r="DJ28" s="19">
        <v>0</v>
      </c>
      <c r="DK28" s="19">
        <v>0</v>
      </c>
      <c r="DL28" s="19">
        <v>0</v>
      </c>
      <c r="DM28" s="19">
        <v>1447</v>
      </c>
      <c r="DN28" s="19">
        <v>0</v>
      </c>
      <c r="DO28" s="19">
        <v>0</v>
      </c>
      <c r="DP28" s="19">
        <v>1018</v>
      </c>
      <c r="DQ28" s="19">
        <v>0</v>
      </c>
      <c r="DR28" s="19">
        <v>0</v>
      </c>
      <c r="DS28" s="19">
        <v>0</v>
      </c>
      <c r="DT28" s="19">
        <v>0</v>
      </c>
      <c r="DU28" s="19">
        <v>0</v>
      </c>
      <c r="DV28" s="19">
        <v>0</v>
      </c>
      <c r="DW28" s="19">
        <v>0</v>
      </c>
      <c r="DX28" s="19">
        <v>0</v>
      </c>
      <c r="DY28" s="19">
        <v>0</v>
      </c>
      <c r="DZ28" s="19">
        <v>0</v>
      </c>
      <c r="EA28" s="19">
        <v>0</v>
      </c>
      <c r="EB28" s="19">
        <v>0</v>
      </c>
      <c r="EC28" s="19">
        <v>0</v>
      </c>
      <c r="ED28" s="19">
        <v>0</v>
      </c>
      <c r="EE28" s="19">
        <v>0</v>
      </c>
      <c r="EF28" s="19">
        <v>0</v>
      </c>
      <c r="EG28" s="19">
        <v>0</v>
      </c>
      <c r="EH28" s="19">
        <v>88308</v>
      </c>
      <c r="EJ28" s="68">
        <f t="shared" si="1"/>
        <v>133</v>
      </c>
      <c r="EL28">
        <v>88308</v>
      </c>
    </row>
    <row r="29" spans="1:142">
      <c r="A29" s="48" t="s">
        <v>924</v>
      </c>
      <c r="B29" t="s">
        <v>72</v>
      </c>
      <c r="C29" s="67">
        <v>25</v>
      </c>
      <c r="D29" s="64">
        <v>0</v>
      </c>
      <c r="E29" s="64">
        <v>0</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55</v>
      </c>
      <c r="Y29" s="64">
        <v>0</v>
      </c>
      <c r="Z29" s="64">
        <v>0</v>
      </c>
      <c r="AA29" s="64">
        <v>0</v>
      </c>
      <c r="AB29" s="64">
        <v>0</v>
      </c>
      <c r="AC29" s="64">
        <v>0</v>
      </c>
      <c r="AD29" s="64">
        <v>0</v>
      </c>
      <c r="AE29" s="64">
        <v>0</v>
      </c>
      <c r="AF29" s="64">
        <v>36</v>
      </c>
      <c r="AG29" s="64">
        <v>0</v>
      </c>
      <c r="AH29" s="64">
        <v>0</v>
      </c>
      <c r="AI29" s="64">
        <v>42</v>
      </c>
      <c r="AJ29" s="64">
        <v>13</v>
      </c>
      <c r="AK29" s="64">
        <v>163</v>
      </c>
      <c r="AL29" s="64">
        <v>0</v>
      </c>
      <c r="AM29" s="64">
        <v>0</v>
      </c>
      <c r="AN29" s="64">
        <v>0</v>
      </c>
      <c r="AO29" s="64">
        <v>0</v>
      </c>
      <c r="AP29" s="64">
        <v>60</v>
      </c>
      <c r="AQ29" s="64">
        <v>0</v>
      </c>
      <c r="AR29" s="64">
        <v>42</v>
      </c>
      <c r="AS29" s="64">
        <v>0</v>
      </c>
      <c r="AT29" s="64">
        <v>0</v>
      </c>
      <c r="AU29" s="64">
        <v>305</v>
      </c>
      <c r="AV29" s="64">
        <v>199</v>
      </c>
      <c r="AW29" s="64">
        <v>0</v>
      </c>
      <c r="AX29" s="64">
        <v>0</v>
      </c>
      <c r="AY29" s="64">
        <v>0</v>
      </c>
      <c r="AZ29" s="64">
        <v>0</v>
      </c>
      <c r="BA29" s="64"/>
      <c r="BB29" s="64"/>
      <c r="BC29" s="64"/>
      <c r="BD29" s="64"/>
      <c r="BE29" s="64">
        <v>168</v>
      </c>
      <c r="BF29" s="64">
        <v>380</v>
      </c>
      <c r="BG29" s="64">
        <v>0</v>
      </c>
      <c r="BH29" s="64">
        <v>621</v>
      </c>
      <c r="BI29" s="64">
        <v>156</v>
      </c>
      <c r="BJ29" s="64">
        <v>1184</v>
      </c>
      <c r="BK29" s="64">
        <v>368</v>
      </c>
      <c r="BL29" s="64">
        <v>108</v>
      </c>
      <c r="BM29" s="64">
        <v>44059</v>
      </c>
      <c r="BN29" s="64">
        <v>423</v>
      </c>
      <c r="BO29" s="64">
        <v>0</v>
      </c>
      <c r="BP29" s="64">
        <v>93</v>
      </c>
      <c r="BQ29" s="64">
        <v>0</v>
      </c>
      <c r="BR29" s="64">
        <v>0</v>
      </c>
      <c r="BS29" s="64">
        <v>10</v>
      </c>
      <c r="BT29" s="64">
        <v>0</v>
      </c>
      <c r="BU29" s="64">
        <v>0</v>
      </c>
      <c r="BV29" s="64">
        <v>6</v>
      </c>
      <c r="BW29" s="64">
        <v>0</v>
      </c>
      <c r="BX29" s="64">
        <v>259</v>
      </c>
      <c r="BY29" s="64">
        <v>0</v>
      </c>
      <c r="BZ29" s="64">
        <v>0</v>
      </c>
      <c r="CA29" s="64">
        <v>0</v>
      </c>
      <c r="CB29" s="64">
        <v>0</v>
      </c>
      <c r="CC29" s="64">
        <v>0</v>
      </c>
      <c r="CD29" s="64">
        <v>0</v>
      </c>
      <c r="CE29" s="64">
        <v>0</v>
      </c>
      <c r="CF29" s="64">
        <v>0</v>
      </c>
      <c r="CG29" s="64">
        <v>46</v>
      </c>
      <c r="CH29" s="64">
        <v>0</v>
      </c>
      <c r="CI29" s="19">
        <v>0</v>
      </c>
      <c r="CJ29" s="19">
        <v>0</v>
      </c>
      <c r="CK29" s="19">
        <v>0</v>
      </c>
      <c r="CL29" s="19">
        <v>0</v>
      </c>
      <c r="CM29" s="19">
        <v>547</v>
      </c>
      <c r="CN29" s="19">
        <v>0</v>
      </c>
      <c r="CO29" s="19"/>
      <c r="CP29" s="19"/>
      <c r="CQ29" s="19"/>
      <c r="CR29" s="19"/>
      <c r="CS29" s="19">
        <v>0</v>
      </c>
      <c r="CT29" s="19">
        <v>0</v>
      </c>
      <c r="CU29" s="19">
        <v>0</v>
      </c>
      <c r="CV29" s="19">
        <v>0</v>
      </c>
      <c r="CW29" s="19">
        <v>0</v>
      </c>
      <c r="CX29" s="19">
        <v>285</v>
      </c>
      <c r="CY29" s="19"/>
      <c r="CZ29" s="19"/>
      <c r="DA29" s="19">
        <v>0</v>
      </c>
      <c r="DB29" s="19">
        <v>0</v>
      </c>
      <c r="DC29" s="19">
        <v>0</v>
      </c>
      <c r="DD29" s="19">
        <v>0</v>
      </c>
      <c r="DE29" s="19">
        <v>0</v>
      </c>
      <c r="DF29" s="19">
        <v>0</v>
      </c>
      <c r="DG29" s="19">
        <v>0</v>
      </c>
      <c r="DH29" s="19">
        <v>0</v>
      </c>
      <c r="DI29" s="19">
        <v>0</v>
      </c>
      <c r="DJ29" s="19">
        <v>0</v>
      </c>
      <c r="DK29" s="19">
        <v>0</v>
      </c>
      <c r="DL29" s="19">
        <v>0</v>
      </c>
      <c r="DM29" s="19">
        <v>38</v>
      </c>
      <c r="DN29" s="19">
        <v>0</v>
      </c>
      <c r="DO29" s="19">
        <v>0</v>
      </c>
      <c r="DP29" s="19">
        <v>450</v>
      </c>
      <c r="DQ29" s="19">
        <v>0</v>
      </c>
      <c r="DR29" s="19">
        <v>0</v>
      </c>
      <c r="DS29" s="19">
        <v>0</v>
      </c>
      <c r="DT29" s="19">
        <v>0</v>
      </c>
      <c r="DU29" s="19">
        <v>0</v>
      </c>
      <c r="DV29" s="19">
        <v>0</v>
      </c>
      <c r="DW29" s="19">
        <v>0</v>
      </c>
      <c r="DX29" s="19">
        <v>0</v>
      </c>
      <c r="DY29" s="19">
        <v>0</v>
      </c>
      <c r="DZ29" s="19">
        <v>0</v>
      </c>
      <c r="EA29" s="19">
        <v>0</v>
      </c>
      <c r="EB29" s="19">
        <v>0</v>
      </c>
      <c r="EC29" s="19">
        <v>0</v>
      </c>
      <c r="ED29" s="19">
        <v>0</v>
      </c>
      <c r="EE29" s="19">
        <v>0</v>
      </c>
      <c r="EF29" s="19">
        <v>0</v>
      </c>
      <c r="EG29" s="19">
        <v>0</v>
      </c>
      <c r="EH29" s="19">
        <v>50176</v>
      </c>
      <c r="EJ29" s="68">
        <f t="shared" si="1"/>
        <v>60</v>
      </c>
      <c r="EL29">
        <v>50176</v>
      </c>
    </row>
    <row r="30" spans="1:142">
      <c r="A30" s="48" t="s">
        <v>925</v>
      </c>
      <c r="B30" t="s">
        <v>73</v>
      </c>
      <c r="C30" s="69">
        <v>26</v>
      </c>
      <c r="D30" s="64">
        <v>0</v>
      </c>
      <c r="E30" s="64">
        <v>0</v>
      </c>
      <c r="F30" s="64">
        <v>0</v>
      </c>
      <c r="G30" s="64">
        <v>0</v>
      </c>
      <c r="H30" s="64">
        <v>0</v>
      </c>
      <c r="I30" s="64">
        <v>0</v>
      </c>
      <c r="J30" s="64">
        <v>0</v>
      </c>
      <c r="K30" s="64">
        <v>0</v>
      </c>
      <c r="L30" s="64">
        <v>0</v>
      </c>
      <c r="M30" s="64">
        <v>0</v>
      </c>
      <c r="N30" s="64">
        <v>0</v>
      </c>
      <c r="O30" s="64">
        <v>0</v>
      </c>
      <c r="P30" s="64">
        <v>0</v>
      </c>
      <c r="Q30" s="64">
        <v>0</v>
      </c>
      <c r="R30" s="64">
        <v>0</v>
      </c>
      <c r="S30" s="64">
        <v>0</v>
      </c>
      <c r="T30" s="64">
        <v>0</v>
      </c>
      <c r="U30" s="64">
        <v>0</v>
      </c>
      <c r="V30" s="64">
        <v>0</v>
      </c>
      <c r="W30" s="64">
        <v>0</v>
      </c>
      <c r="X30" s="64">
        <v>0</v>
      </c>
      <c r="Y30" s="64">
        <v>0</v>
      </c>
      <c r="Z30" s="64">
        <v>0</v>
      </c>
      <c r="AA30" s="64">
        <v>0</v>
      </c>
      <c r="AB30" s="64">
        <v>0</v>
      </c>
      <c r="AC30" s="64">
        <v>0</v>
      </c>
      <c r="AD30" s="64">
        <v>0</v>
      </c>
      <c r="AE30" s="64">
        <v>0</v>
      </c>
      <c r="AF30" s="64">
        <v>0</v>
      </c>
      <c r="AG30" s="64">
        <v>0</v>
      </c>
      <c r="AH30" s="64">
        <v>0</v>
      </c>
      <c r="AI30" s="64">
        <v>0</v>
      </c>
      <c r="AJ30" s="64">
        <v>106</v>
      </c>
      <c r="AK30" s="64">
        <v>699</v>
      </c>
      <c r="AL30" s="64">
        <v>42</v>
      </c>
      <c r="AM30" s="64">
        <v>0</v>
      </c>
      <c r="AN30" s="64">
        <v>0</v>
      </c>
      <c r="AO30" s="64">
        <v>0</v>
      </c>
      <c r="AP30" s="64">
        <v>0</v>
      </c>
      <c r="AQ30" s="64">
        <v>0</v>
      </c>
      <c r="AR30" s="64">
        <v>0</v>
      </c>
      <c r="AS30" s="64">
        <v>0</v>
      </c>
      <c r="AT30" s="64">
        <v>0</v>
      </c>
      <c r="AU30" s="64">
        <v>0</v>
      </c>
      <c r="AV30" s="64">
        <v>0</v>
      </c>
      <c r="AW30" s="64">
        <v>0</v>
      </c>
      <c r="AX30" s="64">
        <v>0</v>
      </c>
      <c r="AY30" s="64">
        <v>0</v>
      </c>
      <c r="AZ30" s="64">
        <v>0</v>
      </c>
      <c r="BA30" s="64"/>
      <c r="BB30" s="64"/>
      <c r="BC30" s="64"/>
      <c r="BD30" s="64"/>
      <c r="BE30" s="64">
        <v>0</v>
      </c>
      <c r="BF30" s="64">
        <v>41</v>
      </c>
      <c r="BG30" s="64">
        <v>0</v>
      </c>
      <c r="BH30" s="64">
        <v>314</v>
      </c>
      <c r="BI30" s="64">
        <v>22</v>
      </c>
      <c r="BJ30" s="64">
        <v>342</v>
      </c>
      <c r="BK30" s="64">
        <v>313</v>
      </c>
      <c r="BL30" s="64">
        <v>0</v>
      </c>
      <c r="BM30" s="64">
        <v>633</v>
      </c>
      <c r="BN30" s="64">
        <v>69831</v>
      </c>
      <c r="BO30" s="64">
        <v>10</v>
      </c>
      <c r="BP30" s="64">
        <v>0</v>
      </c>
      <c r="BQ30" s="64">
        <v>0</v>
      </c>
      <c r="BR30" s="64">
        <v>0</v>
      </c>
      <c r="BS30" s="64">
        <v>0</v>
      </c>
      <c r="BT30" s="64">
        <v>0</v>
      </c>
      <c r="BU30" s="64">
        <v>0</v>
      </c>
      <c r="BV30" s="64">
        <v>0</v>
      </c>
      <c r="BW30" s="64">
        <v>0</v>
      </c>
      <c r="BX30" s="64">
        <v>0</v>
      </c>
      <c r="BY30" s="64">
        <v>0</v>
      </c>
      <c r="BZ30" s="64">
        <v>0</v>
      </c>
      <c r="CA30" s="64">
        <v>0</v>
      </c>
      <c r="CB30" s="64">
        <v>0</v>
      </c>
      <c r="CC30" s="64">
        <v>0</v>
      </c>
      <c r="CD30" s="64">
        <v>0</v>
      </c>
      <c r="CE30" s="64">
        <v>0</v>
      </c>
      <c r="CF30" s="64">
        <v>0</v>
      </c>
      <c r="CG30" s="64">
        <v>9</v>
      </c>
      <c r="CH30" s="64">
        <v>0</v>
      </c>
      <c r="CI30" s="19">
        <v>0</v>
      </c>
      <c r="CJ30" s="19">
        <v>0</v>
      </c>
      <c r="CK30" s="19">
        <v>0</v>
      </c>
      <c r="CL30" s="19">
        <v>0</v>
      </c>
      <c r="CM30" s="19">
        <v>1813</v>
      </c>
      <c r="CN30" s="19">
        <v>0</v>
      </c>
      <c r="CO30" s="19"/>
      <c r="CP30" s="19"/>
      <c r="CQ30" s="19"/>
      <c r="CR30" s="19"/>
      <c r="CS30" s="19">
        <v>0</v>
      </c>
      <c r="CT30" s="19">
        <v>0</v>
      </c>
      <c r="CU30" s="19">
        <v>0</v>
      </c>
      <c r="CV30" s="19">
        <v>0</v>
      </c>
      <c r="CW30" s="19">
        <v>0</v>
      </c>
      <c r="CX30" s="19">
        <v>400</v>
      </c>
      <c r="CY30" s="19"/>
      <c r="CZ30" s="19"/>
      <c r="DA30" s="19">
        <v>0</v>
      </c>
      <c r="DB30" s="19">
        <v>0</v>
      </c>
      <c r="DC30" s="19">
        <v>0</v>
      </c>
      <c r="DD30" s="19">
        <v>0</v>
      </c>
      <c r="DE30" s="19">
        <v>0</v>
      </c>
      <c r="DF30" s="19">
        <v>0</v>
      </c>
      <c r="DG30" s="19">
        <v>0</v>
      </c>
      <c r="DH30" s="19">
        <v>0</v>
      </c>
      <c r="DI30" s="19">
        <v>0</v>
      </c>
      <c r="DJ30" s="19">
        <v>0</v>
      </c>
      <c r="DK30" s="19">
        <v>0</v>
      </c>
      <c r="DL30" s="19">
        <v>0</v>
      </c>
      <c r="DM30" s="19">
        <v>442</v>
      </c>
      <c r="DN30" s="19">
        <v>0</v>
      </c>
      <c r="DO30" s="19">
        <v>0</v>
      </c>
      <c r="DP30" s="19">
        <v>1227</v>
      </c>
      <c r="DQ30" s="19">
        <v>0</v>
      </c>
      <c r="DR30" s="19">
        <v>0</v>
      </c>
      <c r="DS30" s="19">
        <v>0</v>
      </c>
      <c r="DT30" s="19">
        <v>0</v>
      </c>
      <c r="DU30" s="19">
        <v>0</v>
      </c>
      <c r="DV30" s="19">
        <v>0</v>
      </c>
      <c r="DW30" s="19">
        <v>0</v>
      </c>
      <c r="DX30" s="19">
        <v>0</v>
      </c>
      <c r="DY30" s="19">
        <v>0</v>
      </c>
      <c r="DZ30" s="19">
        <v>0</v>
      </c>
      <c r="EA30" s="19">
        <v>0</v>
      </c>
      <c r="EB30" s="19">
        <v>0</v>
      </c>
      <c r="EC30" s="19">
        <v>0</v>
      </c>
      <c r="ED30" s="19">
        <v>0</v>
      </c>
      <c r="EE30" s="19">
        <v>0</v>
      </c>
      <c r="EF30" s="19">
        <v>0</v>
      </c>
      <c r="EG30" s="19">
        <v>0</v>
      </c>
      <c r="EH30" s="19">
        <v>76244</v>
      </c>
      <c r="EJ30" s="68">
        <f t="shared" si="1"/>
        <v>0</v>
      </c>
      <c r="EL30">
        <v>76244</v>
      </c>
    </row>
    <row r="31" spans="1:142">
      <c r="A31" s="48" t="s">
        <v>926</v>
      </c>
      <c r="B31" t="s">
        <v>74</v>
      </c>
      <c r="C31" s="67">
        <v>27</v>
      </c>
      <c r="D31" s="64">
        <v>0</v>
      </c>
      <c r="E31" s="64">
        <v>0</v>
      </c>
      <c r="F31" s="64">
        <v>0</v>
      </c>
      <c r="G31" s="64">
        <v>0</v>
      </c>
      <c r="H31" s="64">
        <v>0</v>
      </c>
      <c r="I31" s="64">
        <v>0</v>
      </c>
      <c r="J31" s="64">
        <v>0</v>
      </c>
      <c r="K31" s="64">
        <v>0</v>
      </c>
      <c r="L31" s="64">
        <v>0</v>
      </c>
      <c r="M31" s="64">
        <v>0</v>
      </c>
      <c r="N31" s="64">
        <v>0</v>
      </c>
      <c r="O31" s="64">
        <v>0</v>
      </c>
      <c r="P31" s="64">
        <v>0</v>
      </c>
      <c r="Q31" s="64">
        <v>0</v>
      </c>
      <c r="R31" s="64">
        <v>0</v>
      </c>
      <c r="S31" s="64">
        <v>0</v>
      </c>
      <c r="T31" s="64">
        <v>0</v>
      </c>
      <c r="U31" s="64">
        <v>0</v>
      </c>
      <c r="V31" s="64">
        <v>0</v>
      </c>
      <c r="W31" s="64">
        <v>0</v>
      </c>
      <c r="X31" s="64">
        <v>0</v>
      </c>
      <c r="Y31" s="64">
        <v>0</v>
      </c>
      <c r="Z31" s="64">
        <v>0</v>
      </c>
      <c r="AA31" s="64">
        <v>0</v>
      </c>
      <c r="AB31" s="64">
        <v>0</v>
      </c>
      <c r="AC31" s="64">
        <v>0</v>
      </c>
      <c r="AD31" s="64">
        <v>0</v>
      </c>
      <c r="AE31" s="64">
        <v>0</v>
      </c>
      <c r="AF31" s="64">
        <v>0</v>
      </c>
      <c r="AG31" s="64">
        <v>0</v>
      </c>
      <c r="AH31" s="64">
        <v>0</v>
      </c>
      <c r="AI31" s="64">
        <v>0</v>
      </c>
      <c r="AJ31" s="64">
        <v>0</v>
      </c>
      <c r="AK31" s="64">
        <v>8</v>
      </c>
      <c r="AL31" s="64">
        <v>0</v>
      </c>
      <c r="AM31" s="64">
        <v>0</v>
      </c>
      <c r="AN31" s="64">
        <v>0</v>
      </c>
      <c r="AO31" s="64">
        <v>160</v>
      </c>
      <c r="AP31" s="64">
        <v>1055</v>
      </c>
      <c r="AQ31" s="64">
        <v>12</v>
      </c>
      <c r="AR31" s="64">
        <v>192</v>
      </c>
      <c r="AS31" s="64">
        <v>32</v>
      </c>
      <c r="AT31" s="64">
        <v>0</v>
      </c>
      <c r="AU31" s="64">
        <v>484</v>
      </c>
      <c r="AV31" s="64">
        <v>90</v>
      </c>
      <c r="AW31" s="64">
        <v>0</v>
      </c>
      <c r="AX31" s="64">
        <v>0</v>
      </c>
      <c r="AY31" s="64">
        <v>0</v>
      </c>
      <c r="AZ31" s="64">
        <v>0</v>
      </c>
      <c r="BA31" s="64"/>
      <c r="BB31" s="64"/>
      <c r="BC31" s="64"/>
      <c r="BD31" s="64"/>
      <c r="BE31" s="64">
        <v>0</v>
      </c>
      <c r="BF31" s="64">
        <v>51</v>
      </c>
      <c r="BG31" s="64">
        <v>6</v>
      </c>
      <c r="BH31" s="64">
        <v>36</v>
      </c>
      <c r="BI31" s="64">
        <v>744</v>
      </c>
      <c r="BJ31" s="64">
        <v>0</v>
      </c>
      <c r="BK31" s="64">
        <v>150</v>
      </c>
      <c r="BL31" s="64">
        <v>11</v>
      </c>
      <c r="BM31" s="64">
        <v>21</v>
      </c>
      <c r="BN31" s="64">
        <v>19</v>
      </c>
      <c r="BO31" s="64">
        <v>29361</v>
      </c>
      <c r="BP31" s="64">
        <v>79753</v>
      </c>
      <c r="BQ31" s="64">
        <v>0</v>
      </c>
      <c r="BR31" s="64">
        <v>39</v>
      </c>
      <c r="BS31" s="64">
        <v>106</v>
      </c>
      <c r="BT31" s="64">
        <v>0</v>
      </c>
      <c r="BU31" s="64">
        <v>415</v>
      </c>
      <c r="BV31" s="64">
        <v>153</v>
      </c>
      <c r="BW31" s="64">
        <v>20</v>
      </c>
      <c r="BX31" s="64">
        <v>469</v>
      </c>
      <c r="BY31" s="64">
        <v>0</v>
      </c>
      <c r="BZ31" s="64">
        <v>0</v>
      </c>
      <c r="CA31" s="64">
        <v>201</v>
      </c>
      <c r="CB31" s="64">
        <v>19</v>
      </c>
      <c r="CC31" s="64">
        <v>259</v>
      </c>
      <c r="CD31" s="64">
        <v>351</v>
      </c>
      <c r="CE31" s="64">
        <v>74</v>
      </c>
      <c r="CF31" s="64">
        <v>8</v>
      </c>
      <c r="CG31" s="64">
        <v>821</v>
      </c>
      <c r="CH31" s="64">
        <v>0</v>
      </c>
      <c r="CI31" s="19">
        <v>177</v>
      </c>
      <c r="CJ31" s="19">
        <v>1126</v>
      </c>
      <c r="CK31" s="19">
        <v>149</v>
      </c>
      <c r="CL31" s="19">
        <v>313</v>
      </c>
      <c r="CM31" s="19">
        <v>850</v>
      </c>
      <c r="CN31" s="19">
        <v>22</v>
      </c>
      <c r="CO31" s="19"/>
      <c r="CP31" s="19"/>
      <c r="CQ31" s="19"/>
      <c r="CR31" s="19"/>
      <c r="CS31" s="19">
        <v>0</v>
      </c>
      <c r="CT31" s="19">
        <v>0</v>
      </c>
      <c r="CU31" s="19">
        <v>0</v>
      </c>
      <c r="CV31" s="19">
        <v>0</v>
      </c>
      <c r="CW31" s="19">
        <v>0</v>
      </c>
      <c r="CX31" s="19">
        <v>622</v>
      </c>
      <c r="CY31" s="19"/>
      <c r="CZ31" s="19"/>
      <c r="DA31" s="19">
        <v>0</v>
      </c>
      <c r="DB31" s="19">
        <v>0</v>
      </c>
      <c r="DC31" s="19">
        <v>0</v>
      </c>
      <c r="DD31" s="19">
        <v>0</v>
      </c>
      <c r="DE31" s="19">
        <v>0</v>
      </c>
      <c r="DF31" s="19">
        <v>0</v>
      </c>
      <c r="DG31" s="19">
        <v>0</v>
      </c>
      <c r="DH31" s="19">
        <v>0</v>
      </c>
      <c r="DI31" s="19">
        <v>0</v>
      </c>
      <c r="DJ31" s="19">
        <v>0</v>
      </c>
      <c r="DK31" s="19">
        <v>0</v>
      </c>
      <c r="DL31" s="19">
        <v>0</v>
      </c>
      <c r="DM31" s="19">
        <v>2336</v>
      </c>
      <c r="DN31" s="19">
        <v>0</v>
      </c>
      <c r="DO31" s="19">
        <v>0</v>
      </c>
      <c r="DP31" s="19">
        <v>502</v>
      </c>
      <c r="DQ31" s="19">
        <v>0</v>
      </c>
      <c r="DR31" s="19">
        <v>0</v>
      </c>
      <c r="DS31" s="19">
        <v>0</v>
      </c>
      <c r="DT31" s="19">
        <v>0</v>
      </c>
      <c r="DU31" s="19">
        <v>0</v>
      </c>
      <c r="DV31" s="19">
        <v>0</v>
      </c>
      <c r="DW31" s="19">
        <v>0</v>
      </c>
      <c r="DX31" s="19">
        <v>0</v>
      </c>
      <c r="DY31" s="19">
        <v>0</v>
      </c>
      <c r="DZ31" s="19">
        <v>0</v>
      </c>
      <c r="EA31" s="19">
        <v>0</v>
      </c>
      <c r="EB31" s="19">
        <v>0</v>
      </c>
      <c r="EC31" s="19">
        <v>0</v>
      </c>
      <c r="ED31" s="19">
        <v>0</v>
      </c>
      <c r="EE31" s="19">
        <v>0</v>
      </c>
      <c r="EF31" s="19">
        <v>0</v>
      </c>
      <c r="EG31" s="19">
        <v>0</v>
      </c>
      <c r="EH31" s="19">
        <v>121217</v>
      </c>
      <c r="EJ31" s="68">
        <f t="shared" si="1"/>
        <v>0</v>
      </c>
      <c r="EL31">
        <v>121217</v>
      </c>
    </row>
    <row r="32" spans="1:142">
      <c r="A32" s="48" t="s">
        <v>927</v>
      </c>
      <c r="B32" t="s">
        <v>75</v>
      </c>
      <c r="C32" s="67">
        <v>28</v>
      </c>
      <c r="D32" s="64">
        <v>0</v>
      </c>
      <c r="E32" s="64">
        <v>0</v>
      </c>
      <c r="F32" s="64">
        <v>0</v>
      </c>
      <c r="G32" s="64">
        <v>0</v>
      </c>
      <c r="H32" s="64">
        <v>0</v>
      </c>
      <c r="I32" s="64">
        <v>0</v>
      </c>
      <c r="J32" s="64">
        <v>0</v>
      </c>
      <c r="K32" s="64">
        <v>0</v>
      </c>
      <c r="L32" s="64">
        <v>0</v>
      </c>
      <c r="M32" s="64">
        <v>0</v>
      </c>
      <c r="N32" s="64">
        <v>0</v>
      </c>
      <c r="O32" s="64">
        <v>0</v>
      </c>
      <c r="P32" s="64">
        <v>0</v>
      </c>
      <c r="Q32" s="64">
        <v>0</v>
      </c>
      <c r="R32" s="64">
        <v>0</v>
      </c>
      <c r="S32" s="64">
        <v>0</v>
      </c>
      <c r="T32" s="64">
        <v>817</v>
      </c>
      <c r="U32" s="64">
        <v>0</v>
      </c>
      <c r="V32" s="64">
        <v>7</v>
      </c>
      <c r="W32" s="64">
        <v>10</v>
      </c>
      <c r="X32" s="64">
        <v>0</v>
      </c>
      <c r="Y32" s="64">
        <v>0</v>
      </c>
      <c r="Z32" s="64">
        <v>0</v>
      </c>
      <c r="AA32" s="64">
        <v>0</v>
      </c>
      <c r="AB32" s="64">
        <v>0</v>
      </c>
      <c r="AC32" s="64">
        <v>0</v>
      </c>
      <c r="AD32" s="64">
        <v>0</v>
      </c>
      <c r="AE32" s="64">
        <v>0</v>
      </c>
      <c r="AF32" s="64">
        <v>0</v>
      </c>
      <c r="AG32" s="64">
        <v>0</v>
      </c>
      <c r="AH32" s="64">
        <v>0</v>
      </c>
      <c r="AI32" s="64">
        <v>0</v>
      </c>
      <c r="AJ32" s="64">
        <v>0</v>
      </c>
      <c r="AK32" s="64">
        <v>0</v>
      </c>
      <c r="AL32" s="64">
        <v>0</v>
      </c>
      <c r="AM32" s="64">
        <v>0</v>
      </c>
      <c r="AN32" s="64">
        <v>0</v>
      </c>
      <c r="AO32" s="64">
        <v>16</v>
      </c>
      <c r="AP32" s="64">
        <v>79</v>
      </c>
      <c r="AQ32" s="64">
        <v>0</v>
      </c>
      <c r="AR32" s="64">
        <v>0</v>
      </c>
      <c r="AS32" s="64">
        <v>0</v>
      </c>
      <c r="AT32" s="64">
        <v>0</v>
      </c>
      <c r="AU32" s="64">
        <v>61</v>
      </c>
      <c r="AV32" s="64">
        <v>0</v>
      </c>
      <c r="AW32" s="64">
        <v>0</v>
      </c>
      <c r="AX32" s="64">
        <v>0</v>
      </c>
      <c r="AY32" s="64">
        <v>0</v>
      </c>
      <c r="AZ32" s="64">
        <v>0</v>
      </c>
      <c r="BA32" s="64"/>
      <c r="BB32" s="64"/>
      <c r="BC32" s="64"/>
      <c r="BD32" s="64"/>
      <c r="BE32" s="64">
        <v>0</v>
      </c>
      <c r="BF32" s="64">
        <v>220</v>
      </c>
      <c r="BG32" s="64">
        <v>28</v>
      </c>
      <c r="BH32" s="64">
        <v>76</v>
      </c>
      <c r="BI32" s="64">
        <v>35</v>
      </c>
      <c r="BJ32" s="64">
        <v>0</v>
      </c>
      <c r="BK32" s="64">
        <v>399</v>
      </c>
      <c r="BL32" s="64">
        <v>357</v>
      </c>
      <c r="BM32" s="64">
        <v>15</v>
      </c>
      <c r="BN32" s="64">
        <v>241</v>
      </c>
      <c r="BO32" s="64">
        <v>0</v>
      </c>
      <c r="BP32" s="64">
        <v>303</v>
      </c>
      <c r="BQ32" s="64">
        <v>11338</v>
      </c>
      <c r="BR32" s="64">
        <v>19337</v>
      </c>
      <c r="BS32" s="64">
        <v>47191</v>
      </c>
      <c r="BT32" s="64">
        <v>0</v>
      </c>
      <c r="BU32" s="64">
        <v>17</v>
      </c>
      <c r="BV32" s="64">
        <v>14</v>
      </c>
      <c r="BW32" s="64">
        <v>0</v>
      </c>
      <c r="BX32" s="64">
        <v>87</v>
      </c>
      <c r="BY32" s="64">
        <v>0</v>
      </c>
      <c r="BZ32" s="64">
        <v>0</v>
      </c>
      <c r="CA32" s="64">
        <v>0</v>
      </c>
      <c r="CB32" s="64">
        <v>36</v>
      </c>
      <c r="CC32" s="64">
        <v>81</v>
      </c>
      <c r="CD32" s="64">
        <v>45</v>
      </c>
      <c r="CE32" s="64">
        <v>38</v>
      </c>
      <c r="CF32" s="64">
        <v>0</v>
      </c>
      <c r="CG32" s="64">
        <v>164</v>
      </c>
      <c r="CH32" s="64">
        <v>0</v>
      </c>
      <c r="CI32" s="19">
        <v>192</v>
      </c>
      <c r="CJ32" s="19">
        <v>94</v>
      </c>
      <c r="CK32" s="19">
        <v>0</v>
      </c>
      <c r="CL32" s="19">
        <v>8</v>
      </c>
      <c r="CM32" s="19">
        <v>106</v>
      </c>
      <c r="CN32" s="19">
        <v>0</v>
      </c>
      <c r="CO32" s="19"/>
      <c r="CP32" s="19"/>
      <c r="CQ32" s="19"/>
      <c r="CR32" s="19"/>
      <c r="CS32" s="19">
        <v>0</v>
      </c>
      <c r="CT32" s="19">
        <v>0</v>
      </c>
      <c r="CU32" s="19">
        <v>0</v>
      </c>
      <c r="CV32" s="19">
        <v>0</v>
      </c>
      <c r="CW32" s="19">
        <v>0</v>
      </c>
      <c r="CX32" s="19">
        <v>468</v>
      </c>
      <c r="CY32" s="19"/>
      <c r="CZ32" s="19"/>
      <c r="DA32" s="19">
        <v>0</v>
      </c>
      <c r="DB32" s="19">
        <v>0</v>
      </c>
      <c r="DC32" s="19">
        <v>0</v>
      </c>
      <c r="DD32" s="19">
        <v>0</v>
      </c>
      <c r="DE32" s="19">
        <v>0</v>
      </c>
      <c r="DF32" s="19">
        <v>0</v>
      </c>
      <c r="DG32" s="19">
        <v>0</v>
      </c>
      <c r="DH32" s="19">
        <v>0</v>
      </c>
      <c r="DI32" s="19">
        <v>0</v>
      </c>
      <c r="DJ32" s="19">
        <v>0</v>
      </c>
      <c r="DK32" s="19">
        <v>0</v>
      </c>
      <c r="DL32" s="19">
        <v>0</v>
      </c>
      <c r="DM32" s="19">
        <v>1406</v>
      </c>
      <c r="DN32" s="19">
        <v>0</v>
      </c>
      <c r="DO32" s="19">
        <v>0</v>
      </c>
      <c r="DP32" s="19">
        <v>587</v>
      </c>
      <c r="DQ32" s="19">
        <v>0</v>
      </c>
      <c r="DR32" s="19">
        <v>0</v>
      </c>
      <c r="DS32" s="19">
        <v>0</v>
      </c>
      <c r="DT32" s="19">
        <v>0</v>
      </c>
      <c r="DU32" s="19">
        <v>0</v>
      </c>
      <c r="DV32" s="19">
        <v>0</v>
      </c>
      <c r="DW32" s="19">
        <v>0</v>
      </c>
      <c r="DX32" s="19">
        <v>0</v>
      </c>
      <c r="DY32" s="19">
        <v>0</v>
      </c>
      <c r="DZ32" s="19">
        <v>0</v>
      </c>
      <c r="EA32" s="19">
        <v>0</v>
      </c>
      <c r="EB32" s="19">
        <v>0</v>
      </c>
      <c r="EC32" s="19">
        <v>0</v>
      </c>
      <c r="ED32" s="19">
        <v>0</v>
      </c>
      <c r="EE32" s="19">
        <v>0</v>
      </c>
      <c r="EF32" s="19">
        <v>0</v>
      </c>
      <c r="EG32" s="19">
        <v>0</v>
      </c>
      <c r="EH32" s="19">
        <v>83888</v>
      </c>
      <c r="EJ32" s="68">
        <f t="shared" si="1"/>
        <v>15</v>
      </c>
      <c r="EL32">
        <v>83888</v>
      </c>
    </row>
    <row r="33" spans="1:142">
      <c r="A33" s="48" t="s">
        <v>928</v>
      </c>
      <c r="B33" t="s">
        <v>76</v>
      </c>
      <c r="C33" s="69">
        <v>29</v>
      </c>
      <c r="D33" s="64">
        <v>0</v>
      </c>
      <c r="E33" s="64">
        <v>0</v>
      </c>
      <c r="F33" s="64">
        <v>0</v>
      </c>
      <c r="G33" s="64">
        <v>0</v>
      </c>
      <c r="H33" s="64">
        <v>0</v>
      </c>
      <c r="I33" s="64">
        <v>0</v>
      </c>
      <c r="J33" s="64">
        <v>0</v>
      </c>
      <c r="K33" s="64">
        <v>0</v>
      </c>
      <c r="L33" s="64">
        <v>0</v>
      </c>
      <c r="M33" s="64">
        <v>0</v>
      </c>
      <c r="N33" s="64">
        <v>0</v>
      </c>
      <c r="O33" s="64">
        <v>0</v>
      </c>
      <c r="P33" s="64">
        <v>0</v>
      </c>
      <c r="Q33" s="64">
        <v>0</v>
      </c>
      <c r="R33" s="64">
        <v>0</v>
      </c>
      <c r="S33" s="64">
        <v>0</v>
      </c>
      <c r="T33" s="64">
        <v>0</v>
      </c>
      <c r="U33" s="64">
        <v>0</v>
      </c>
      <c r="V33" s="64">
        <v>346</v>
      </c>
      <c r="W33" s="64">
        <v>0</v>
      </c>
      <c r="X33" s="64">
        <v>0</v>
      </c>
      <c r="Y33" s="64">
        <v>0</v>
      </c>
      <c r="Z33" s="64">
        <v>0</v>
      </c>
      <c r="AA33" s="64">
        <v>0</v>
      </c>
      <c r="AB33" s="64">
        <v>0</v>
      </c>
      <c r="AC33" s="64">
        <v>0</v>
      </c>
      <c r="AD33" s="64">
        <v>0</v>
      </c>
      <c r="AE33" s="64">
        <v>0</v>
      </c>
      <c r="AF33" s="64">
        <v>0</v>
      </c>
      <c r="AG33" s="64">
        <v>0</v>
      </c>
      <c r="AH33" s="64">
        <v>0</v>
      </c>
      <c r="AI33" s="64">
        <v>0</v>
      </c>
      <c r="AJ33" s="64">
        <v>0</v>
      </c>
      <c r="AK33" s="64">
        <v>0</v>
      </c>
      <c r="AL33" s="64">
        <v>0</v>
      </c>
      <c r="AM33" s="64">
        <v>0</v>
      </c>
      <c r="AN33" s="64">
        <v>0</v>
      </c>
      <c r="AO33" s="64">
        <v>0</v>
      </c>
      <c r="AP33" s="64">
        <v>0</v>
      </c>
      <c r="AQ33" s="64">
        <v>0</v>
      </c>
      <c r="AR33" s="64">
        <v>0</v>
      </c>
      <c r="AS33" s="64">
        <v>20</v>
      </c>
      <c r="AT33" s="64">
        <v>0</v>
      </c>
      <c r="AU33" s="64">
        <v>0</v>
      </c>
      <c r="AV33" s="64">
        <v>0</v>
      </c>
      <c r="AW33" s="64">
        <v>0</v>
      </c>
      <c r="AX33" s="64">
        <v>0</v>
      </c>
      <c r="AY33" s="64">
        <v>0</v>
      </c>
      <c r="AZ33" s="64">
        <v>0</v>
      </c>
      <c r="BA33" s="64"/>
      <c r="BB33" s="64"/>
      <c r="BC33" s="64"/>
      <c r="BD33" s="64"/>
      <c r="BE33" s="64">
        <v>0</v>
      </c>
      <c r="BF33" s="64">
        <v>182</v>
      </c>
      <c r="BG33" s="64">
        <v>0</v>
      </c>
      <c r="BH33" s="64">
        <v>46</v>
      </c>
      <c r="BI33" s="64">
        <v>335</v>
      </c>
      <c r="BJ33" s="64">
        <v>0</v>
      </c>
      <c r="BK33" s="64">
        <v>275</v>
      </c>
      <c r="BL33" s="64">
        <v>0</v>
      </c>
      <c r="BM33" s="64">
        <v>0</v>
      </c>
      <c r="BN33" s="64">
        <v>0</v>
      </c>
      <c r="BO33" s="64">
        <v>9</v>
      </c>
      <c r="BP33" s="64">
        <v>147</v>
      </c>
      <c r="BQ33" s="64">
        <v>437</v>
      </c>
      <c r="BR33" s="64">
        <v>0</v>
      </c>
      <c r="BS33" s="64">
        <v>0</v>
      </c>
      <c r="BT33" s="64">
        <v>18969</v>
      </c>
      <c r="BU33" s="64">
        <v>121464</v>
      </c>
      <c r="BV33" s="64">
        <v>516</v>
      </c>
      <c r="BW33" s="64">
        <v>0</v>
      </c>
      <c r="BX33" s="64">
        <v>3794</v>
      </c>
      <c r="BY33" s="64">
        <v>0</v>
      </c>
      <c r="BZ33" s="64">
        <v>0</v>
      </c>
      <c r="CA33" s="64">
        <v>0</v>
      </c>
      <c r="CB33" s="64">
        <v>0</v>
      </c>
      <c r="CC33" s="64">
        <v>9</v>
      </c>
      <c r="CD33" s="64">
        <v>0</v>
      </c>
      <c r="CE33" s="64">
        <v>62</v>
      </c>
      <c r="CF33" s="64">
        <v>122</v>
      </c>
      <c r="CG33" s="64">
        <v>216</v>
      </c>
      <c r="CH33" s="64">
        <v>0</v>
      </c>
      <c r="CI33" s="19">
        <v>0</v>
      </c>
      <c r="CJ33" s="19">
        <v>132</v>
      </c>
      <c r="CK33" s="19">
        <v>0</v>
      </c>
      <c r="CL33" s="19">
        <v>0</v>
      </c>
      <c r="CM33" s="19">
        <v>6</v>
      </c>
      <c r="CN33" s="19">
        <v>11</v>
      </c>
      <c r="CO33" s="19"/>
      <c r="CP33" s="19"/>
      <c r="CQ33" s="19"/>
      <c r="CR33" s="19"/>
      <c r="CS33" s="19">
        <v>0</v>
      </c>
      <c r="CT33" s="19">
        <v>0</v>
      </c>
      <c r="CU33" s="19">
        <v>0</v>
      </c>
      <c r="CV33" s="19">
        <v>0</v>
      </c>
      <c r="CW33" s="19">
        <v>0</v>
      </c>
      <c r="CX33" s="19">
        <v>70</v>
      </c>
      <c r="CY33" s="19"/>
      <c r="CZ33" s="19"/>
      <c r="DA33" s="19">
        <v>0</v>
      </c>
      <c r="DB33" s="19">
        <v>0</v>
      </c>
      <c r="DC33" s="19">
        <v>0</v>
      </c>
      <c r="DD33" s="19">
        <v>0</v>
      </c>
      <c r="DE33" s="19">
        <v>0</v>
      </c>
      <c r="DF33" s="19">
        <v>0</v>
      </c>
      <c r="DG33" s="19">
        <v>0</v>
      </c>
      <c r="DH33" s="19">
        <v>0</v>
      </c>
      <c r="DI33" s="19">
        <v>0</v>
      </c>
      <c r="DJ33" s="19">
        <v>0</v>
      </c>
      <c r="DK33" s="19">
        <v>0</v>
      </c>
      <c r="DL33" s="19">
        <v>0</v>
      </c>
      <c r="DM33" s="19">
        <v>2534</v>
      </c>
      <c r="DN33" s="19">
        <v>0</v>
      </c>
      <c r="DO33" s="19">
        <v>0</v>
      </c>
      <c r="DP33" s="19">
        <v>296</v>
      </c>
      <c r="DQ33" s="19">
        <v>0</v>
      </c>
      <c r="DR33" s="19">
        <v>0</v>
      </c>
      <c r="DS33" s="19">
        <v>0</v>
      </c>
      <c r="DT33" s="19">
        <v>0</v>
      </c>
      <c r="DU33" s="19">
        <v>0</v>
      </c>
      <c r="DV33" s="19">
        <v>0</v>
      </c>
      <c r="DW33" s="19">
        <v>0</v>
      </c>
      <c r="DX33" s="19">
        <v>0</v>
      </c>
      <c r="DY33" s="19">
        <v>0</v>
      </c>
      <c r="DZ33" s="19">
        <v>0</v>
      </c>
      <c r="EA33" s="19">
        <v>0</v>
      </c>
      <c r="EB33" s="19">
        <v>0</v>
      </c>
      <c r="EC33" s="19">
        <v>0</v>
      </c>
      <c r="ED33" s="19">
        <v>0</v>
      </c>
      <c r="EE33" s="19">
        <v>0</v>
      </c>
      <c r="EF33" s="19">
        <v>0</v>
      </c>
      <c r="EG33" s="19">
        <v>0</v>
      </c>
      <c r="EH33" s="19">
        <v>150065</v>
      </c>
      <c r="EJ33" s="68">
        <f t="shared" si="1"/>
        <v>67</v>
      </c>
      <c r="EL33">
        <v>150065</v>
      </c>
    </row>
    <row r="34" spans="1:142">
      <c r="A34" s="48" t="s">
        <v>929</v>
      </c>
      <c r="B34" t="s">
        <v>77</v>
      </c>
      <c r="C34" s="67">
        <v>30</v>
      </c>
      <c r="D34" s="64">
        <v>0</v>
      </c>
      <c r="E34" s="64">
        <v>0</v>
      </c>
      <c r="F34" s="64">
        <v>0</v>
      </c>
      <c r="G34" s="64">
        <v>0</v>
      </c>
      <c r="H34" s="64">
        <v>0</v>
      </c>
      <c r="I34" s="64">
        <v>0</v>
      </c>
      <c r="J34" s="64">
        <v>0</v>
      </c>
      <c r="K34" s="64">
        <v>0</v>
      </c>
      <c r="L34" s="64">
        <v>0</v>
      </c>
      <c r="M34" s="64">
        <v>0</v>
      </c>
      <c r="N34" s="64">
        <v>0</v>
      </c>
      <c r="O34" s="64">
        <v>0</v>
      </c>
      <c r="P34" s="64">
        <v>0</v>
      </c>
      <c r="Q34" s="64">
        <v>0</v>
      </c>
      <c r="R34" s="64">
        <v>0</v>
      </c>
      <c r="S34" s="64">
        <v>0</v>
      </c>
      <c r="T34" s="64">
        <v>0</v>
      </c>
      <c r="U34" s="64">
        <v>0</v>
      </c>
      <c r="V34" s="64">
        <v>0</v>
      </c>
      <c r="W34" s="64">
        <v>58</v>
      </c>
      <c r="X34" s="64">
        <v>0</v>
      </c>
      <c r="Y34" s="64">
        <v>0</v>
      </c>
      <c r="Z34" s="64">
        <v>0</v>
      </c>
      <c r="AA34" s="64">
        <v>0</v>
      </c>
      <c r="AB34" s="64">
        <v>0</v>
      </c>
      <c r="AC34" s="64">
        <v>0</v>
      </c>
      <c r="AD34" s="64">
        <v>0</v>
      </c>
      <c r="AE34" s="64">
        <v>0</v>
      </c>
      <c r="AF34" s="64">
        <v>0</v>
      </c>
      <c r="AG34" s="64">
        <v>0</v>
      </c>
      <c r="AH34" s="64">
        <v>0</v>
      </c>
      <c r="AI34" s="64">
        <v>0</v>
      </c>
      <c r="AJ34" s="64">
        <v>0</v>
      </c>
      <c r="AK34" s="64">
        <v>0</v>
      </c>
      <c r="AL34" s="64">
        <v>0</v>
      </c>
      <c r="AM34" s="64">
        <v>0</v>
      </c>
      <c r="AN34" s="64">
        <v>0</v>
      </c>
      <c r="AO34" s="64">
        <v>0</v>
      </c>
      <c r="AP34" s="64">
        <v>0</v>
      </c>
      <c r="AQ34" s="64">
        <v>0</v>
      </c>
      <c r="AR34" s="64">
        <v>0</v>
      </c>
      <c r="AS34" s="64">
        <v>0</v>
      </c>
      <c r="AT34" s="64">
        <v>0</v>
      </c>
      <c r="AU34" s="64">
        <v>7</v>
      </c>
      <c r="AV34" s="64">
        <v>0</v>
      </c>
      <c r="AW34" s="64">
        <v>0</v>
      </c>
      <c r="AX34" s="64">
        <v>0</v>
      </c>
      <c r="AY34" s="64">
        <v>0</v>
      </c>
      <c r="AZ34" s="64">
        <v>0</v>
      </c>
      <c r="BA34" s="64"/>
      <c r="BB34" s="64"/>
      <c r="BC34" s="64"/>
      <c r="BD34" s="64"/>
      <c r="BE34" s="64">
        <v>0</v>
      </c>
      <c r="BF34" s="64">
        <v>2902</v>
      </c>
      <c r="BG34" s="64">
        <v>0</v>
      </c>
      <c r="BH34" s="64">
        <v>0</v>
      </c>
      <c r="BI34" s="64">
        <v>0</v>
      </c>
      <c r="BJ34" s="64">
        <v>0</v>
      </c>
      <c r="BK34" s="64">
        <v>56</v>
      </c>
      <c r="BL34" s="64">
        <v>0</v>
      </c>
      <c r="BM34" s="64">
        <v>0</v>
      </c>
      <c r="BN34" s="64">
        <v>0</v>
      </c>
      <c r="BO34" s="64">
        <v>0</v>
      </c>
      <c r="BP34" s="64">
        <v>33</v>
      </c>
      <c r="BQ34" s="64">
        <v>0</v>
      </c>
      <c r="BR34" s="64">
        <v>0</v>
      </c>
      <c r="BS34" s="64">
        <v>10</v>
      </c>
      <c r="BT34" s="64">
        <v>99</v>
      </c>
      <c r="BU34" s="64">
        <v>314</v>
      </c>
      <c r="BV34" s="64">
        <v>57302</v>
      </c>
      <c r="BW34" s="64">
        <v>6812</v>
      </c>
      <c r="BX34" s="64">
        <v>600</v>
      </c>
      <c r="BY34" s="64">
        <v>0</v>
      </c>
      <c r="BZ34" s="64">
        <v>0</v>
      </c>
      <c r="CA34" s="64">
        <v>0</v>
      </c>
      <c r="CB34" s="64">
        <v>0</v>
      </c>
      <c r="CC34" s="64">
        <v>266</v>
      </c>
      <c r="CD34" s="64">
        <v>0</v>
      </c>
      <c r="CE34" s="64">
        <v>79</v>
      </c>
      <c r="CF34" s="64">
        <v>207</v>
      </c>
      <c r="CG34" s="64">
        <v>278</v>
      </c>
      <c r="CH34" s="64">
        <v>0</v>
      </c>
      <c r="CI34" s="19">
        <v>20</v>
      </c>
      <c r="CJ34" s="19">
        <v>450</v>
      </c>
      <c r="CK34" s="19">
        <v>62</v>
      </c>
      <c r="CL34" s="19">
        <v>0</v>
      </c>
      <c r="CM34" s="19">
        <v>150</v>
      </c>
      <c r="CN34" s="19">
        <v>0</v>
      </c>
      <c r="CO34" s="19"/>
      <c r="CP34" s="19"/>
      <c r="CQ34" s="19"/>
      <c r="CR34" s="19"/>
      <c r="CS34" s="19">
        <v>0</v>
      </c>
      <c r="CT34" s="19">
        <v>0</v>
      </c>
      <c r="CU34" s="19">
        <v>0</v>
      </c>
      <c r="CV34" s="19">
        <v>0</v>
      </c>
      <c r="CW34" s="19">
        <v>0</v>
      </c>
      <c r="CX34" s="19">
        <v>359</v>
      </c>
      <c r="CY34" s="19"/>
      <c r="CZ34" s="19"/>
      <c r="DA34" s="19">
        <v>0</v>
      </c>
      <c r="DB34" s="19">
        <v>0</v>
      </c>
      <c r="DC34" s="19">
        <v>0</v>
      </c>
      <c r="DD34" s="19">
        <v>0</v>
      </c>
      <c r="DE34" s="19">
        <v>0</v>
      </c>
      <c r="DF34" s="19">
        <v>0</v>
      </c>
      <c r="DG34" s="19">
        <v>0</v>
      </c>
      <c r="DH34" s="19">
        <v>0</v>
      </c>
      <c r="DI34" s="19">
        <v>0</v>
      </c>
      <c r="DJ34" s="19">
        <v>0</v>
      </c>
      <c r="DK34" s="19">
        <v>0</v>
      </c>
      <c r="DL34" s="19">
        <v>0</v>
      </c>
      <c r="DM34" s="19">
        <v>2982</v>
      </c>
      <c r="DN34" s="19">
        <v>0</v>
      </c>
      <c r="DO34" s="19">
        <v>0</v>
      </c>
      <c r="DP34" s="19">
        <v>102</v>
      </c>
      <c r="DQ34" s="19">
        <v>0</v>
      </c>
      <c r="DR34" s="19">
        <v>0</v>
      </c>
      <c r="DS34" s="19">
        <v>0</v>
      </c>
      <c r="DT34" s="19">
        <v>0</v>
      </c>
      <c r="DU34" s="19">
        <v>0</v>
      </c>
      <c r="DV34" s="19">
        <v>0</v>
      </c>
      <c r="DW34" s="19">
        <v>0</v>
      </c>
      <c r="DX34" s="19">
        <v>0</v>
      </c>
      <c r="DY34" s="19">
        <v>0</v>
      </c>
      <c r="DZ34" s="19">
        <v>0</v>
      </c>
      <c r="EA34" s="19">
        <v>0</v>
      </c>
      <c r="EB34" s="19">
        <v>0</v>
      </c>
      <c r="EC34" s="19">
        <v>0</v>
      </c>
      <c r="ED34" s="19">
        <v>0</v>
      </c>
      <c r="EE34" s="19">
        <v>0</v>
      </c>
      <c r="EF34" s="19">
        <v>0</v>
      </c>
      <c r="EG34" s="19">
        <v>0</v>
      </c>
      <c r="EH34" s="19">
        <v>73148</v>
      </c>
      <c r="EJ34" s="68">
        <f t="shared" si="1"/>
        <v>0</v>
      </c>
      <c r="EL34">
        <v>73148</v>
      </c>
    </row>
    <row r="35" spans="1:142">
      <c r="A35" s="48" t="s">
        <v>930</v>
      </c>
      <c r="B35" t="s">
        <v>78</v>
      </c>
      <c r="C35" s="67">
        <v>31</v>
      </c>
      <c r="D35" s="64">
        <v>0</v>
      </c>
      <c r="E35" s="64">
        <v>0</v>
      </c>
      <c r="F35" s="64">
        <v>0</v>
      </c>
      <c r="G35" s="64">
        <v>0</v>
      </c>
      <c r="H35" s="64">
        <v>0</v>
      </c>
      <c r="I35" s="64">
        <v>0</v>
      </c>
      <c r="J35" s="64">
        <v>0</v>
      </c>
      <c r="K35" s="64">
        <v>0</v>
      </c>
      <c r="L35" s="64">
        <v>0</v>
      </c>
      <c r="M35" s="64">
        <v>0</v>
      </c>
      <c r="N35" s="64">
        <v>0</v>
      </c>
      <c r="O35" s="64">
        <v>0</v>
      </c>
      <c r="P35" s="64">
        <v>0</v>
      </c>
      <c r="Q35" s="64">
        <v>0</v>
      </c>
      <c r="R35" s="64">
        <v>0</v>
      </c>
      <c r="S35" s="64">
        <v>0</v>
      </c>
      <c r="T35" s="64">
        <v>7</v>
      </c>
      <c r="U35" s="64">
        <v>0</v>
      </c>
      <c r="V35" s="64">
        <v>0</v>
      </c>
      <c r="W35" s="64">
        <v>0</v>
      </c>
      <c r="X35" s="64">
        <v>0</v>
      </c>
      <c r="Y35" s="64">
        <v>0</v>
      </c>
      <c r="Z35" s="64">
        <v>0</v>
      </c>
      <c r="AA35" s="64">
        <v>0</v>
      </c>
      <c r="AB35" s="64">
        <v>0</v>
      </c>
      <c r="AC35" s="64">
        <v>0</v>
      </c>
      <c r="AD35" s="64">
        <v>0</v>
      </c>
      <c r="AE35" s="64">
        <v>0</v>
      </c>
      <c r="AF35" s="64">
        <v>0</v>
      </c>
      <c r="AG35" s="64">
        <v>0</v>
      </c>
      <c r="AH35" s="64">
        <v>0</v>
      </c>
      <c r="AI35" s="64">
        <v>0</v>
      </c>
      <c r="AJ35" s="64">
        <v>0</v>
      </c>
      <c r="AK35" s="64">
        <v>0</v>
      </c>
      <c r="AL35" s="64">
        <v>0</v>
      </c>
      <c r="AM35" s="64">
        <v>0</v>
      </c>
      <c r="AN35" s="64">
        <v>0</v>
      </c>
      <c r="AO35" s="64">
        <v>0</v>
      </c>
      <c r="AP35" s="64">
        <v>30</v>
      </c>
      <c r="AQ35" s="64">
        <v>0</v>
      </c>
      <c r="AR35" s="64">
        <v>6</v>
      </c>
      <c r="AS35" s="64">
        <v>48</v>
      </c>
      <c r="AT35" s="64">
        <v>0</v>
      </c>
      <c r="AU35" s="64">
        <v>0</v>
      </c>
      <c r="AV35" s="64">
        <v>0</v>
      </c>
      <c r="AW35" s="64">
        <v>0</v>
      </c>
      <c r="AX35" s="64">
        <v>0</v>
      </c>
      <c r="AY35" s="64">
        <v>0</v>
      </c>
      <c r="AZ35" s="64">
        <v>0</v>
      </c>
      <c r="BA35" s="64"/>
      <c r="BB35" s="64"/>
      <c r="BC35" s="64"/>
      <c r="BD35" s="64"/>
      <c r="BE35" s="64">
        <v>0</v>
      </c>
      <c r="BF35" s="64">
        <v>94</v>
      </c>
      <c r="BG35" s="64">
        <v>12</v>
      </c>
      <c r="BH35" s="64">
        <v>6</v>
      </c>
      <c r="BI35" s="64">
        <v>174</v>
      </c>
      <c r="BJ35" s="64">
        <v>0</v>
      </c>
      <c r="BK35" s="64">
        <v>39</v>
      </c>
      <c r="BL35" s="64">
        <v>0</v>
      </c>
      <c r="BM35" s="64">
        <v>29</v>
      </c>
      <c r="BN35" s="64">
        <v>0</v>
      </c>
      <c r="BO35" s="64">
        <v>8</v>
      </c>
      <c r="BP35" s="64">
        <v>637</v>
      </c>
      <c r="BQ35" s="64">
        <v>0</v>
      </c>
      <c r="BR35" s="64">
        <v>96</v>
      </c>
      <c r="BS35" s="64">
        <v>35</v>
      </c>
      <c r="BT35" s="64">
        <v>0</v>
      </c>
      <c r="BU35" s="64">
        <v>3329</v>
      </c>
      <c r="BV35" s="64">
        <v>610</v>
      </c>
      <c r="BW35" s="64">
        <v>65</v>
      </c>
      <c r="BX35" s="64">
        <v>90330</v>
      </c>
      <c r="BY35" s="64">
        <v>0</v>
      </c>
      <c r="BZ35" s="64">
        <v>0</v>
      </c>
      <c r="CA35" s="64">
        <v>33</v>
      </c>
      <c r="CB35" s="64">
        <v>56</v>
      </c>
      <c r="CC35" s="64">
        <v>641</v>
      </c>
      <c r="CD35" s="64">
        <v>416</v>
      </c>
      <c r="CE35" s="64">
        <v>261</v>
      </c>
      <c r="CF35" s="64">
        <v>73</v>
      </c>
      <c r="CG35" s="64">
        <v>1135</v>
      </c>
      <c r="CH35" s="64">
        <v>0</v>
      </c>
      <c r="CI35" s="19">
        <v>269</v>
      </c>
      <c r="CJ35" s="19">
        <v>475</v>
      </c>
      <c r="CK35" s="19">
        <v>394</v>
      </c>
      <c r="CL35" s="19">
        <v>241</v>
      </c>
      <c r="CM35" s="19">
        <v>159</v>
      </c>
      <c r="CN35" s="19">
        <v>358</v>
      </c>
      <c r="CO35" s="19"/>
      <c r="CP35" s="19"/>
      <c r="CQ35" s="19"/>
      <c r="CR35" s="19"/>
      <c r="CS35" s="19">
        <v>0</v>
      </c>
      <c r="CT35" s="19">
        <v>0</v>
      </c>
      <c r="CU35" s="19">
        <v>0</v>
      </c>
      <c r="CV35" s="19">
        <v>0</v>
      </c>
      <c r="CW35" s="19">
        <v>0</v>
      </c>
      <c r="CX35" s="19">
        <v>636</v>
      </c>
      <c r="CY35" s="19"/>
      <c r="CZ35" s="19"/>
      <c r="DA35" s="19">
        <v>0</v>
      </c>
      <c r="DB35" s="19">
        <v>0</v>
      </c>
      <c r="DC35" s="19">
        <v>0</v>
      </c>
      <c r="DD35" s="19">
        <v>0</v>
      </c>
      <c r="DE35" s="19">
        <v>0</v>
      </c>
      <c r="DF35" s="19">
        <v>0</v>
      </c>
      <c r="DG35" s="19">
        <v>0</v>
      </c>
      <c r="DH35" s="19">
        <v>0</v>
      </c>
      <c r="DI35" s="19">
        <v>0</v>
      </c>
      <c r="DJ35" s="19">
        <v>0</v>
      </c>
      <c r="DK35" s="19">
        <v>0</v>
      </c>
      <c r="DL35" s="19">
        <v>0</v>
      </c>
      <c r="DM35" s="19">
        <v>1058</v>
      </c>
      <c r="DN35" s="19">
        <v>0</v>
      </c>
      <c r="DO35" s="19">
        <v>0</v>
      </c>
      <c r="DP35" s="19">
        <v>194</v>
      </c>
      <c r="DQ35" s="19">
        <v>0</v>
      </c>
      <c r="DR35" s="19">
        <v>0</v>
      </c>
      <c r="DS35" s="19">
        <v>0</v>
      </c>
      <c r="DT35" s="19">
        <v>0</v>
      </c>
      <c r="DU35" s="19">
        <v>0</v>
      </c>
      <c r="DV35" s="19">
        <v>0</v>
      </c>
      <c r="DW35" s="19">
        <v>0</v>
      </c>
      <c r="DX35" s="19">
        <v>0</v>
      </c>
      <c r="DY35" s="19">
        <v>0</v>
      </c>
      <c r="DZ35" s="19">
        <v>0</v>
      </c>
      <c r="EA35" s="19">
        <v>0</v>
      </c>
      <c r="EB35" s="19">
        <v>0</v>
      </c>
      <c r="EC35" s="19">
        <v>0</v>
      </c>
      <c r="ED35" s="19">
        <v>0</v>
      </c>
      <c r="EE35" s="19">
        <v>0</v>
      </c>
      <c r="EF35" s="19">
        <v>0</v>
      </c>
      <c r="EG35" s="19">
        <v>0</v>
      </c>
      <c r="EH35" s="19">
        <v>101954</v>
      </c>
      <c r="EJ35" s="68">
        <f t="shared" si="1"/>
        <v>0</v>
      </c>
      <c r="EL35">
        <v>101954</v>
      </c>
    </row>
    <row r="36" spans="1:142">
      <c r="A36" s="48" t="s">
        <v>931</v>
      </c>
      <c r="B36" t="s">
        <v>79</v>
      </c>
      <c r="C36" s="69">
        <v>32</v>
      </c>
      <c r="D36" s="64">
        <v>0</v>
      </c>
      <c r="E36" s="64">
        <v>0</v>
      </c>
      <c r="F36" s="64">
        <v>0</v>
      </c>
      <c r="G36" s="64">
        <v>0</v>
      </c>
      <c r="H36" s="64">
        <v>0</v>
      </c>
      <c r="I36" s="64">
        <v>0</v>
      </c>
      <c r="J36" s="64">
        <v>0</v>
      </c>
      <c r="K36" s="64">
        <v>0</v>
      </c>
      <c r="L36" s="64">
        <v>0</v>
      </c>
      <c r="M36" s="64">
        <v>0</v>
      </c>
      <c r="N36" s="64">
        <v>0</v>
      </c>
      <c r="O36" s="64">
        <v>0</v>
      </c>
      <c r="P36" s="64">
        <v>0</v>
      </c>
      <c r="Q36" s="64">
        <v>0</v>
      </c>
      <c r="R36" s="64">
        <v>0</v>
      </c>
      <c r="S36" s="64">
        <v>0</v>
      </c>
      <c r="T36" s="64">
        <v>0</v>
      </c>
      <c r="U36" s="64">
        <v>0</v>
      </c>
      <c r="V36" s="64">
        <v>0</v>
      </c>
      <c r="W36" s="64">
        <v>0</v>
      </c>
      <c r="X36" s="64">
        <v>0</v>
      </c>
      <c r="Y36" s="64">
        <v>0</v>
      </c>
      <c r="Z36" s="64">
        <v>0</v>
      </c>
      <c r="AA36" s="64">
        <v>0</v>
      </c>
      <c r="AB36" s="64">
        <v>0</v>
      </c>
      <c r="AC36" s="64">
        <v>0</v>
      </c>
      <c r="AD36" s="64">
        <v>0</v>
      </c>
      <c r="AE36" s="64">
        <v>0</v>
      </c>
      <c r="AF36" s="64">
        <v>0</v>
      </c>
      <c r="AG36" s="64">
        <v>0</v>
      </c>
      <c r="AH36" s="64">
        <v>0</v>
      </c>
      <c r="AI36" s="64">
        <v>0</v>
      </c>
      <c r="AJ36" s="64">
        <v>0</v>
      </c>
      <c r="AK36" s="64">
        <v>0</v>
      </c>
      <c r="AL36" s="64">
        <v>0</v>
      </c>
      <c r="AM36" s="64">
        <v>0</v>
      </c>
      <c r="AN36" s="64">
        <v>0</v>
      </c>
      <c r="AO36" s="64">
        <v>0</v>
      </c>
      <c r="AP36" s="64">
        <v>65</v>
      </c>
      <c r="AQ36" s="64">
        <v>0</v>
      </c>
      <c r="AR36" s="64">
        <v>22</v>
      </c>
      <c r="AS36" s="64">
        <v>0</v>
      </c>
      <c r="AT36" s="64">
        <v>0</v>
      </c>
      <c r="AU36" s="64">
        <v>33</v>
      </c>
      <c r="AV36" s="64">
        <v>14</v>
      </c>
      <c r="AW36" s="64">
        <v>0</v>
      </c>
      <c r="AX36" s="64">
        <v>0</v>
      </c>
      <c r="AY36" s="64">
        <v>0</v>
      </c>
      <c r="AZ36" s="64">
        <v>0</v>
      </c>
      <c r="BA36" s="64"/>
      <c r="BB36" s="64"/>
      <c r="BC36" s="64"/>
      <c r="BD36" s="64"/>
      <c r="BE36" s="64">
        <v>0</v>
      </c>
      <c r="BF36" s="64">
        <v>0</v>
      </c>
      <c r="BG36" s="64">
        <v>0</v>
      </c>
      <c r="BH36" s="64">
        <v>0</v>
      </c>
      <c r="BI36" s="64">
        <v>0</v>
      </c>
      <c r="BJ36" s="64">
        <v>0</v>
      </c>
      <c r="BK36" s="64">
        <v>31</v>
      </c>
      <c r="BL36" s="64">
        <v>0</v>
      </c>
      <c r="BM36" s="64">
        <v>0</v>
      </c>
      <c r="BN36" s="64">
        <v>0</v>
      </c>
      <c r="BO36" s="64">
        <v>16</v>
      </c>
      <c r="BP36" s="64">
        <v>104</v>
      </c>
      <c r="BQ36" s="64">
        <v>0</v>
      </c>
      <c r="BR36" s="64">
        <v>0</v>
      </c>
      <c r="BS36" s="64">
        <v>0</v>
      </c>
      <c r="BT36" s="64">
        <v>0</v>
      </c>
      <c r="BU36" s="64">
        <v>17</v>
      </c>
      <c r="BV36" s="64">
        <v>18</v>
      </c>
      <c r="BW36" s="64">
        <v>0</v>
      </c>
      <c r="BX36" s="64">
        <v>123</v>
      </c>
      <c r="BY36" s="64">
        <v>7830</v>
      </c>
      <c r="BZ36" s="64">
        <v>23722</v>
      </c>
      <c r="CA36" s="64">
        <v>54482</v>
      </c>
      <c r="CB36" s="64">
        <v>9149</v>
      </c>
      <c r="CC36" s="64">
        <v>1485</v>
      </c>
      <c r="CD36" s="64">
        <v>839</v>
      </c>
      <c r="CE36" s="64">
        <v>28</v>
      </c>
      <c r="CF36" s="64">
        <v>0</v>
      </c>
      <c r="CG36" s="64">
        <v>2724</v>
      </c>
      <c r="CH36" s="64">
        <v>0</v>
      </c>
      <c r="CI36" s="19">
        <v>61</v>
      </c>
      <c r="CJ36" s="19">
        <v>85</v>
      </c>
      <c r="CK36" s="19">
        <v>33</v>
      </c>
      <c r="CL36" s="19">
        <v>0</v>
      </c>
      <c r="CM36" s="19">
        <v>390</v>
      </c>
      <c r="CN36" s="19">
        <v>95</v>
      </c>
      <c r="CO36" s="19"/>
      <c r="CP36" s="19"/>
      <c r="CQ36" s="19"/>
      <c r="CR36" s="19"/>
      <c r="CS36" s="19">
        <v>0</v>
      </c>
      <c r="CT36" s="19">
        <v>0</v>
      </c>
      <c r="CU36" s="19">
        <v>0</v>
      </c>
      <c r="CV36" s="19">
        <v>0</v>
      </c>
      <c r="CW36" s="19">
        <v>0</v>
      </c>
      <c r="CX36" s="19">
        <v>419</v>
      </c>
      <c r="CY36" s="19"/>
      <c r="CZ36" s="19"/>
      <c r="DA36" s="19">
        <v>0</v>
      </c>
      <c r="DB36" s="19">
        <v>0</v>
      </c>
      <c r="DC36" s="19">
        <v>0</v>
      </c>
      <c r="DD36" s="19">
        <v>0</v>
      </c>
      <c r="DE36" s="19">
        <v>0</v>
      </c>
      <c r="DF36" s="19">
        <v>0</v>
      </c>
      <c r="DG36" s="19">
        <v>0</v>
      </c>
      <c r="DH36" s="19">
        <v>0</v>
      </c>
      <c r="DI36" s="19">
        <v>0</v>
      </c>
      <c r="DJ36" s="19">
        <v>0</v>
      </c>
      <c r="DK36" s="19">
        <v>0</v>
      </c>
      <c r="DL36" s="19">
        <v>0</v>
      </c>
      <c r="DM36" s="19">
        <v>82</v>
      </c>
      <c r="DN36" s="19">
        <v>0</v>
      </c>
      <c r="DO36" s="19">
        <v>0</v>
      </c>
      <c r="DP36" s="19">
        <v>976</v>
      </c>
      <c r="DQ36" s="19">
        <v>0</v>
      </c>
      <c r="DR36" s="19">
        <v>0</v>
      </c>
      <c r="DS36" s="19">
        <v>0</v>
      </c>
      <c r="DT36" s="19">
        <v>0</v>
      </c>
      <c r="DU36" s="19">
        <v>0</v>
      </c>
      <c r="DV36" s="19">
        <v>0</v>
      </c>
      <c r="DW36" s="19">
        <v>0</v>
      </c>
      <c r="DX36" s="19">
        <v>0</v>
      </c>
      <c r="DY36" s="19">
        <v>0</v>
      </c>
      <c r="DZ36" s="19">
        <v>0</v>
      </c>
      <c r="EA36" s="19">
        <v>0</v>
      </c>
      <c r="EB36" s="19">
        <v>0</v>
      </c>
      <c r="EC36" s="19">
        <v>0</v>
      </c>
      <c r="ED36" s="19">
        <v>0</v>
      </c>
      <c r="EE36" s="19">
        <v>701</v>
      </c>
      <c r="EF36" s="19">
        <v>0</v>
      </c>
      <c r="EG36" s="19">
        <v>0</v>
      </c>
      <c r="EH36" s="19">
        <v>103544</v>
      </c>
      <c r="EJ36" s="68">
        <f t="shared" si="1"/>
        <v>0</v>
      </c>
      <c r="EL36">
        <v>103544</v>
      </c>
    </row>
    <row r="37" spans="1:142">
      <c r="A37" s="48" t="s">
        <v>932</v>
      </c>
      <c r="B37" t="s">
        <v>80</v>
      </c>
      <c r="C37" s="67">
        <v>33</v>
      </c>
      <c r="D37" s="64">
        <v>0</v>
      </c>
      <c r="E37" s="64">
        <v>0</v>
      </c>
      <c r="F37" s="64">
        <v>0</v>
      </c>
      <c r="G37" s="64">
        <v>0</v>
      </c>
      <c r="H37" s="64">
        <v>0</v>
      </c>
      <c r="I37" s="64">
        <v>0</v>
      </c>
      <c r="J37" s="64">
        <v>0</v>
      </c>
      <c r="K37" s="64">
        <v>0</v>
      </c>
      <c r="L37" s="64">
        <v>0</v>
      </c>
      <c r="M37" s="64">
        <v>0</v>
      </c>
      <c r="N37" s="64">
        <v>0</v>
      </c>
      <c r="O37" s="64">
        <v>0</v>
      </c>
      <c r="P37" s="64">
        <v>0</v>
      </c>
      <c r="Q37" s="64">
        <v>0</v>
      </c>
      <c r="R37" s="64">
        <v>0</v>
      </c>
      <c r="S37" s="64">
        <v>0</v>
      </c>
      <c r="T37" s="64">
        <v>0</v>
      </c>
      <c r="U37" s="64">
        <v>0</v>
      </c>
      <c r="V37" s="64">
        <v>0</v>
      </c>
      <c r="W37" s="64">
        <v>0</v>
      </c>
      <c r="X37" s="64">
        <v>0</v>
      </c>
      <c r="Y37" s="64">
        <v>0</v>
      </c>
      <c r="Z37" s="64">
        <v>0</v>
      </c>
      <c r="AA37" s="64">
        <v>0</v>
      </c>
      <c r="AB37" s="64">
        <v>0</v>
      </c>
      <c r="AC37" s="64">
        <v>0</v>
      </c>
      <c r="AD37" s="64">
        <v>0</v>
      </c>
      <c r="AE37" s="64">
        <v>0</v>
      </c>
      <c r="AF37" s="64">
        <v>0</v>
      </c>
      <c r="AG37" s="64">
        <v>0</v>
      </c>
      <c r="AH37" s="64">
        <v>0</v>
      </c>
      <c r="AI37" s="64">
        <v>0</v>
      </c>
      <c r="AJ37" s="64">
        <v>0</v>
      </c>
      <c r="AK37" s="64">
        <v>0</v>
      </c>
      <c r="AL37" s="64">
        <v>0</v>
      </c>
      <c r="AM37" s="64">
        <v>0</v>
      </c>
      <c r="AN37" s="64">
        <v>0</v>
      </c>
      <c r="AO37" s="64">
        <v>0</v>
      </c>
      <c r="AP37" s="64">
        <v>34</v>
      </c>
      <c r="AQ37" s="64">
        <v>0</v>
      </c>
      <c r="AR37" s="64">
        <v>0</v>
      </c>
      <c r="AS37" s="64">
        <v>0</v>
      </c>
      <c r="AT37" s="64">
        <v>0</v>
      </c>
      <c r="AU37" s="64">
        <v>0</v>
      </c>
      <c r="AV37" s="64">
        <v>23</v>
      </c>
      <c r="AW37" s="64">
        <v>0</v>
      </c>
      <c r="AX37" s="64">
        <v>0</v>
      </c>
      <c r="AY37" s="64">
        <v>0</v>
      </c>
      <c r="AZ37" s="64">
        <v>0</v>
      </c>
      <c r="BA37" s="64"/>
      <c r="BB37" s="64"/>
      <c r="BC37" s="64"/>
      <c r="BD37" s="64"/>
      <c r="BE37" s="64">
        <v>0</v>
      </c>
      <c r="BF37" s="64">
        <v>13</v>
      </c>
      <c r="BG37" s="64">
        <v>0</v>
      </c>
      <c r="BH37" s="64">
        <v>0</v>
      </c>
      <c r="BI37" s="64">
        <v>10</v>
      </c>
      <c r="BJ37" s="64">
        <v>0</v>
      </c>
      <c r="BK37" s="64">
        <v>40</v>
      </c>
      <c r="BL37" s="64">
        <v>0</v>
      </c>
      <c r="BM37" s="64">
        <v>0</v>
      </c>
      <c r="BN37" s="64">
        <v>0</v>
      </c>
      <c r="BO37" s="64">
        <v>0</v>
      </c>
      <c r="BP37" s="64">
        <v>187</v>
      </c>
      <c r="BQ37" s="64">
        <v>0</v>
      </c>
      <c r="BR37" s="64">
        <v>0</v>
      </c>
      <c r="BS37" s="64">
        <v>35</v>
      </c>
      <c r="BT37" s="64">
        <v>0</v>
      </c>
      <c r="BU37" s="64">
        <v>359</v>
      </c>
      <c r="BV37" s="64">
        <v>656</v>
      </c>
      <c r="BW37" s="64">
        <v>6</v>
      </c>
      <c r="BX37" s="64">
        <v>575</v>
      </c>
      <c r="BY37" s="64">
        <v>103</v>
      </c>
      <c r="BZ37" s="64">
        <v>160</v>
      </c>
      <c r="CA37" s="64">
        <v>369</v>
      </c>
      <c r="CB37" s="64">
        <v>328</v>
      </c>
      <c r="CC37" s="64">
        <v>53217</v>
      </c>
      <c r="CD37" s="64">
        <v>18363</v>
      </c>
      <c r="CE37" s="64">
        <v>31</v>
      </c>
      <c r="CF37" s="64">
        <v>0</v>
      </c>
      <c r="CG37" s="64">
        <v>1569</v>
      </c>
      <c r="CH37" s="64">
        <v>0</v>
      </c>
      <c r="CI37" s="19">
        <v>78</v>
      </c>
      <c r="CJ37" s="19">
        <v>299</v>
      </c>
      <c r="CK37" s="19">
        <v>140</v>
      </c>
      <c r="CL37" s="19">
        <v>133</v>
      </c>
      <c r="CM37" s="19">
        <v>0</v>
      </c>
      <c r="CN37" s="19">
        <v>734</v>
      </c>
      <c r="CO37" s="19"/>
      <c r="CP37" s="19"/>
      <c r="CQ37" s="19"/>
      <c r="CR37" s="19"/>
      <c r="CS37" s="19">
        <v>0</v>
      </c>
      <c r="CT37" s="19">
        <v>0</v>
      </c>
      <c r="CU37" s="19">
        <v>0</v>
      </c>
      <c r="CV37" s="19">
        <v>0</v>
      </c>
      <c r="CW37" s="19">
        <v>0</v>
      </c>
      <c r="CX37" s="19">
        <v>540</v>
      </c>
      <c r="CY37" s="19"/>
      <c r="CZ37" s="19"/>
      <c r="DA37" s="19">
        <v>0</v>
      </c>
      <c r="DB37" s="19">
        <v>0</v>
      </c>
      <c r="DC37" s="19">
        <v>0</v>
      </c>
      <c r="DD37" s="19">
        <v>0</v>
      </c>
      <c r="DE37" s="19">
        <v>0</v>
      </c>
      <c r="DF37" s="19">
        <v>0</v>
      </c>
      <c r="DG37" s="19">
        <v>0</v>
      </c>
      <c r="DH37" s="19">
        <v>0</v>
      </c>
      <c r="DI37" s="19">
        <v>0</v>
      </c>
      <c r="DJ37" s="19">
        <v>0</v>
      </c>
      <c r="DK37" s="19">
        <v>0</v>
      </c>
      <c r="DL37" s="19">
        <v>0</v>
      </c>
      <c r="DM37" s="19">
        <v>1225</v>
      </c>
      <c r="DN37" s="19">
        <v>0</v>
      </c>
      <c r="DO37" s="19">
        <v>0</v>
      </c>
      <c r="DP37" s="19">
        <v>718</v>
      </c>
      <c r="DQ37" s="19">
        <v>0</v>
      </c>
      <c r="DR37" s="19">
        <v>0</v>
      </c>
      <c r="DS37" s="19">
        <v>0</v>
      </c>
      <c r="DT37" s="19">
        <v>0</v>
      </c>
      <c r="DU37" s="19">
        <v>0</v>
      </c>
      <c r="DV37" s="19">
        <v>0</v>
      </c>
      <c r="DW37" s="19">
        <v>0</v>
      </c>
      <c r="DX37" s="19">
        <v>0</v>
      </c>
      <c r="DY37" s="19">
        <v>0</v>
      </c>
      <c r="DZ37" s="19">
        <v>0</v>
      </c>
      <c r="EA37" s="19">
        <v>0</v>
      </c>
      <c r="EB37" s="19">
        <v>0</v>
      </c>
      <c r="EC37" s="19">
        <v>0</v>
      </c>
      <c r="ED37" s="19">
        <v>0</v>
      </c>
      <c r="EE37" s="19">
        <v>0</v>
      </c>
      <c r="EF37" s="19">
        <v>0</v>
      </c>
      <c r="EG37" s="19">
        <v>0</v>
      </c>
      <c r="EH37" s="19">
        <v>79945</v>
      </c>
      <c r="EJ37" s="68">
        <f t="shared" si="1"/>
        <v>0</v>
      </c>
      <c r="EL37">
        <v>79945</v>
      </c>
    </row>
    <row r="38" spans="1:142">
      <c r="A38" s="48" t="s">
        <v>933</v>
      </c>
      <c r="B38" t="s">
        <v>81</v>
      </c>
      <c r="C38" s="67">
        <v>34</v>
      </c>
      <c r="D38" s="64">
        <v>0</v>
      </c>
      <c r="E38" s="64">
        <v>0</v>
      </c>
      <c r="F38" s="64">
        <v>0</v>
      </c>
      <c r="G38" s="64">
        <v>0</v>
      </c>
      <c r="H38" s="64">
        <v>0</v>
      </c>
      <c r="I38" s="64">
        <v>0</v>
      </c>
      <c r="J38" s="64">
        <v>0</v>
      </c>
      <c r="K38" s="64">
        <v>0</v>
      </c>
      <c r="L38" s="64">
        <v>0</v>
      </c>
      <c r="M38" s="64">
        <v>0</v>
      </c>
      <c r="N38" s="64">
        <v>0</v>
      </c>
      <c r="O38" s="64">
        <v>0</v>
      </c>
      <c r="P38" s="64">
        <v>0</v>
      </c>
      <c r="Q38" s="64">
        <v>0</v>
      </c>
      <c r="R38" s="64">
        <v>0</v>
      </c>
      <c r="S38" s="64">
        <v>0</v>
      </c>
      <c r="T38" s="64">
        <v>0</v>
      </c>
      <c r="U38" s="64">
        <v>183</v>
      </c>
      <c r="V38" s="64">
        <v>0</v>
      </c>
      <c r="W38" s="64">
        <v>0</v>
      </c>
      <c r="X38" s="64">
        <v>0</v>
      </c>
      <c r="Y38" s="64">
        <v>0</v>
      </c>
      <c r="Z38" s="64">
        <v>0</v>
      </c>
      <c r="AA38" s="64">
        <v>0</v>
      </c>
      <c r="AB38" s="64">
        <v>0</v>
      </c>
      <c r="AC38" s="64">
        <v>0</v>
      </c>
      <c r="AD38" s="64">
        <v>0</v>
      </c>
      <c r="AE38" s="64">
        <v>0</v>
      </c>
      <c r="AF38" s="64">
        <v>0</v>
      </c>
      <c r="AG38" s="64">
        <v>0</v>
      </c>
      <c r="AH38" s="64">
        <v>0</v>
      </c>
      <c r="AI38" s="64">
        <v>0</v>
      </c>
      <c r="AJ38" s="64">
        <v>0</v>
      </c>
      <c r="AK38" s="64">
        <v>0</v>
      </c>
      <c r="AL38" s="64">
        <v>0</v>
      </c>
      <c r="AM38" s="64">
        <v>0</v>
      </c>
      <c r="AN38" s="64">
        <v>0</v>
      </c>
      <c r="AO38" s="64">
        <v>0</v>
      </c>
      <c r="AP38" s="64">
        <v>143</v>
      </c>
      <c r="AQ38" s="64">
        <v>0</v>
      </c>
      <c r="AR38" s="64">
        <v>6</v>
      </c>
      <c r="AS38" s="64">
        <v>25</v>
      </c>
      <c r="AT38" s="64">
        <v>0</v>
      </c>
      <c r="AU38" s="64">
        <v>28</v>
      </c>
      <c r="AV38" s="64">
        <v>27</v>
      </c>
      <c r="AW38" s="64">
        <v>0</v>
      </c>
      <c r="AX38" s="64">
        <v>0</v>
      </c>
      <c r="AY38" s="64">
        <v>0</v>
      </c>
      <c r="AZ38" s="64">
        <v>0</v>
      </c>
      <c r="BA38" s="64"/>
      <c r="BB38" s="64"/>
      <c r="BC38" s="64"/>
      <c r="BD38" s="64"/>
      <c r="BE38" s="64">
        <v>0</v>
      </c>
      <c r="BF38" s="64">
        <v>0</v>
      </c>
      <c r="BG38" s="64">
        <v>0</v>
      </c>
      <c r="BH38" s="64">
        <v>23</v>
      </c>
      <c r="BI38" s="64">
        <v>0</v>
      </c>
      <c r="BJ38" s="64">
        <v>18</v>
      </c>
      <c r="BK38" s="64">
        <v>19</v>
      </c>
      <c r="BL38" s="64">
        <v>59</v>
      </c>
      <c r="BM38" s="64">
        <v>25</v>
      </c>
      <c r="BN38" s="64">
        <v>0</v>
      </c>
      <c r="BO38" s="64">
        <v>210</v>
      </c>
      <c r="BP38" s="64">
        <v>313</v>
      </c>
      <c r="BQ38" s="64">
        <v>0</v>
      </c>
      <c r="BR38" s="64">
        <v>0</v>
      </c>
      <c r="BS38" s="64">
        <v>76</v>
      </c>
      <c r="BT38" s="64">
        <v>0</v>
      </c>
      <c r="BU38" s="64">
        <v>515</v>
      </c>
      <c r="BV38" s="64">
        <v>248</v>
      </c>
      <c r="BW38" s="64">
        <v>53</v>
      </c>
      <c r="BX38" s="64">
        <v>2036</v>
      </c>
      <c r="BY38" s="64">
        <v>27</v>
      </c>
      <c r="BZ38" s="64">
        <v>192</v>
      </c>
      <c r="CA38" s="64">
        <v>0</v>
      </c>
      <c r="CB38" s="64">
        <v>339</v>
      </c>
      <c r="CC38" s="64">
        <v>1261</v>
      </c>
      <c r="CD38" s="64">
        <v>401</v>
      </c>
      <c r="CE38" s="64">
        <v>31507</v>
      </c>
      <c r="CF38" s="64">
        <v>21292</v>
      </c>
      <c r="CG38" s="64">
        <v>66259</v>
      </c>
      <c r="CH38" s="64">
        <v>0</v>
      </c>
      <c r="CI38" s="19">
        <v>184</v>
      </c>
      <c r="CJ38" s="19">
        <v>601</v>
      </c>
      <c r="CK38" s="19">
        <v>108</v>
      </c>
      <c r="CL38" s="19">
        <v>148</v>
      </c>
      <c r="CM38" s="19">
        <v>78</v>
      </c>
      <c r="CN38" s="19">
        <v>1087</v>
      </c>
      <c r="CO38" s="19"/>
      <c r="CP38" s="19"/>
      <c r="CQ38" s="19"/>
      <c r="CR38" s="19"/>
      <c r="CS38" s="19">
        <v>0</v>
      </c>
      <c r="CT38" s="19">
        <v>0</v>
      </c>
      <c r="CU38" s="19">
        <v>0</v>
      </c>
      <c r="CV38" s="19">
        <v>0</v>
      </c>
      <c r="CW38" s="19">
        <v>0</v>
      </c>
      <c r="CX38" s="19">
        <v>910</v>
      </c>
      <c r="CY38" s="19"/>
      <c r="CZ38" s="19"/>
      <c r="DA38" s="19">
        <v>0</v>
      </c>
      <c r="DB38" s="19">
        <v>0</v>
      </c>
      <c r="DC38" s="19">
        <v>0</v>
      </c>
      <c r="DD38" s="19">
        <v>0</v>
      </c>
      <c r="DE38" s="19">
        <v>0</v>
      </c>
      <c r="DF38" s="19">
        <v>0</v>
      </c>
      <c r="DG38" s="19">
        <v>0</v>
      </c>
      <c r="DH38" s="19">
        <v>0</v>
      </c>
      <c r="DI38" s="19">
        <v>0</v>
      </c>
      <c r="DJ38" s="19">
        <v>0</v>
      </c>
      <c r="DK38" s="19">
        <v>0</v>
      </c>
      <c r="DL38" s="19">
        <v>0</v>
      </c>
      <c r="DM38" s="19">
        <v>114</v>
      </c>
      <c r="DN38" s="19">
        <v>0</v>
      </c>
      <c r="DO38" s="19">
        <v>0</v>
      </c>
      <c r="DP38" s="19">
        <v>798</v>
      </c>
      <c r="DQ38" s="19">
        <v>0</v>
      </c>
      <c r="DR38" s="19">
        <v>0</v>
      </c>
      <c r="DS38" s="19">
        <v>0</v>
      </c>
      <c r="DT38" s="19">
        <v>0</v>
      </c>
      <c r="DU38" s="19">
        <v>0</v>
      </c>
      <c r="DV38" s="19">
        <v>0</v>
      </c>
      <c r="DW38" s="19">
        <v>0</v>
      </c>
      <c r="DX38" s="19">
        <v>0</v>
      </c>
      <c r="DY38" s="19">
        <v>0</v>
      </c>
      <c r="DZ38" s="19">
        <v>0</v>
      </c>
      <c r="EA38" s="19">
        <v>0</v>
      </c>
      <c r="EB38" s="19">
        <v>0</v>
      </c>
      <c r="EC38" s="19">
        <v>0</v>
      </c>
      <c r="ED38" s="19">
        <v>0</v>
      </c>
      <c r="EE38" s="19">
        <v>0</v>
      </c>
      <c r="EF38" s="19">
        <v>0</v>
      </c>
      <c r="EG38" s="19">
        <v>0</v>
      </c>
      <c r="EH38" s="19">
        <v>129313</v>
      </c>
      <c r="EJ38" s="68">
        <f t="shared" si="1"/>
        <v>0</v>
      </c>
      <c r="EL38">
        <v>129313</v>
      </c>
    </row>
    <row r="39" spans="1:142">
      <c r="A39" s="48" t="s">
        <v>934</v>
      </c>
      <c r="B39" t="s">
        <v>82</v>
      </c>
      <c r="C39" s="69">
        <v>35</v>
      </c>
      <c r="D39" s="64">
        <v>0</v>
      </c>
      <c r="E39" s="64">
        <v>0</v>
      </c>
      <c r="F39" s="64">
        <v>0</v>
      </c>
      <c r="G39" s="64">
        <v>0</v>
      </c>
      <c r="H39" s="64">
        <v>0</v>
      </c>
      <c r="I39" s="64">
        <v>0</v>
      </c>
      <c r="J39" s="64">
        <v>0</v>
      </c>
      <c r="K39" s="64">
        <v>0</v>
      </c>
      <c r="L39" s="64">
        <v>0</v>
      </c>
      <c r="M39" s="64">
        <v>0</v>
      </c>
      <c r="N39" s="64">
        <v>0</v>
      </c>
      <c r="O39" s="64">
        <v>0</v>
      </c>
      <c r="P39" s="64">
        <v>0</v>
      </c>
      <c r="Q39" s="64">
        <v>0</v>
      </c>
      <c r="R39" s="64">
        <v>0</v>
      </c>
      <c r="S39" s="64">
        <v>0</v>
      </c>
      <c r="T39" s="64">
        <v>0</v>
      </c>
      <c r="U39" s="64">
        <v>0</v>
      </c>
      <c r="V39" s="64">
        <v>0</v>
      </c>
      <c r="W39" s="64">
        <v>0</v>
      </c>
      <c r="X39" s="64">
        <v>0</v>
      </c>
      <c r="Y39" s="64">
        <v>0</v>
      </c>
      <c r="Z39" s="64">
        <v>0</v>
      </c>
      <c r="AA39" s="64">
        <v>0</v>
      </c>
      <c r="AB39" s="64">
        <v>0</v>
      </c>
      <c r="AC39" s="64">
        <v>0</v>
      </c>
      <c r="AD39" s="64">
        <v>0</v>
      </c>
      <c r="AE39" s="64">
        <v>0</v>
      </c>
      <c r="AF39" s="64">
        <v>0</v>
      </c>
      <c r="AG39" s="64">
        <v>0</v>
      </c>
      <c r="AH39" s="64">
        <v>0</v>
      </c>
      <c r="AI39" s="64">
        <v>0</v>
      </c>
      <c r="AJ39" s="64">
        <v>0</v>
      </c>
      <c r="AK39" s="64">
        <v>0</v>
      </c>
      <c r="AL39" s="64">
        <v>0</v>
      </c>
      <c r="AM39" s="64">
        <v>0</v>
      </c>
      <c r="AN39" s="64">
        <v>0</v>
      </c>
      <c r="AO39" s="64">
        <v>0</v>
      </c>
      <c r="AP39" s="64">
        <v>0</v>
      </c>
      <c r="AQ39" s="64">
        <v>0</v>
      </c>
      <c r="AR39" s="64">
        <v>0</v>
      </c>
      <c r="AS39" s="64">
        <v>0</v>
      </c>
      <c r="AT39" s="64">
        <v>0</v>
      </c>
      <c r="AU39" s="64">
        <v>0</v>
      </c>
      <c r="AV39" s="64">
        <v>0</v>
      </c>
      <c r="AW39" s="64">
        <v>0</v>
      </c>
      <c r="AX39" s="64">
        <v>0</v>
      </c>
      <c r="AY39" s="64">
        <v>0</v>
      </c>
      <c r="AZ39" s="64">
        <v>0</v>
      </c>
      <c r="BA39" s="64"/>
      <c r="BB39" s="64"/>
      <c r="BC39" s="64"/>
      <c r="BD39" s="64"/>
      <c r="BE39" s="64">
        <v>0</v>
      </c>
      <c r="BF39" s="64">
        <v>0</v>
      </c>
      <c r="BG39" s="64">
        <v>0</v>
      </c>
      <c r="BH39" s="64">
        <v>0</v>
      </c>
      <c r="BI39" s="64">
        <v>0</v>
      </c>
      <c r="BJ39" s="64">
        <v>0</v>
      </c>
      <c r="BK39" s="64">
        <v>0</v>
      </c>
      <c r="BL39" s="64">
        <v>0</v>
      </c>
      <c r="BM39" s="64">
        <v>0</v>
      </c>
      <c r="BN39" s="64">
        <v>0</v>
      </c>
      <c r="BO39" s="64">
        <v>0</v>
      </c>
      <c r="BP39" s="64">
        <v>0</v>
      </c>
      <c r="BQ39" s="64">
        <v>0</v>
      </c>
      <c r="BR39" s="64">
        <v>0</v>
      </c>
      <c r="BS39" s="64">
        <v>39</v>
      </c>
      <c r="BT39" s="64">
        <v>0</v>
      </c>
      <c r="BU39" s="64">
        <v>0</v>
      </c>
      <c r="BV39" s="64">
        <v>0</v>
      </c>
      <c r="BW39" s="64">
        <v>0</v>
      </c>
      <c r="BX39" s="64">
        <v>85</v>
      </c>
      <c r="BY39" s="64">
        <v>0</v>
      </c>
      <c r="BZ39" s="64">
        <v>0</v>
      </c>
      <c r="CA39" s="64">
        <v>0</v>
      </c>
      <c r="CB39" s="64">
        <v>0</v>
      </c>
      <c r="CC39" s="64">
        <v>999</v>
      </c>
      <c r="CD39" s="64">
        <v>0</v>
      </c>
      <c r="CE39" s="64">
        <v>31</v>
      </c>
      <c r="CF39" s="64">
        <v>95</v>
      </c>
      <c r="CG39" s="64">
        <v>374</v>
      </c>
      <c r="CH39" s="64">
        <v>131459</v>
      </c>
      <c r="CI39" s="19">
        <v>50010</v>
      </c>
      <c r="CJ39" s="19">
        <v>913</v>
      </c>
      <c r="CK39" s="19">
        <v>508</v>
      </c>
      <c r="CL39" s="19">
        <v>0</v>
      </c>
      <c r="CM39" s="19">
        <v>0</v>
      </c>
      <c r="CN39" s="19">
        <v>0</v>
      </c>
      <c r="CO39" s="19"/>
      <c r="CP39" s="19"/>
      <c r="CQ39" s="19"/>
      <c r="CR39" s="19"/>
      <c r="CS39" s="19">
        <v>0</v>
      </c>
      <c r="CT39" s="19">
        <v>0</v>
      </c>
      <c r="CU39" s="19">
        <v>0</v>
      </c>
      <c r="CV39" s="19">
        <v>0</v>
      </c>
      <c r="CW39" s="19">
        <v>1962</v>
      </c>
      <c r="CX39" s="19">
        <v>0</v>
      </c>
      <c r="CY39" s="19"/>
      <c r="CZ39" s="19"/>
      <c r="DA39" s="19">
        <v>0</v>
      </c>
      <c r="DB39" s="19">
        <v>0</v>
      </c>
      <c r="DC39" s="19">
        <v>0</v>
      </c>
      <c r="DD39" s="19">
        <v>0</v>
      </c>
      <c r="DE39" s="19">
        <v>0</v>
      </c>
      <c r="DF39" s="19">
        <v>0</v>
      </c>
      <c r="DG39" s="19">
        <v>0</v>
      </c>
      <c r="DH39" s="19">
        <v>0</v>
      </c>
      <c r="DI39" s="19">
        <v>0</v>
      </c>
      <c r="DJ39" s="19">
        <v>0</v>
      </c>
      <c r="DK39" s="19">
        <v>0</v>
      </c>
      <c r="DL39" s="19">
        <v>0</v>
      </c>
      <c r="DM39" s="19">
        <v>146</v>
      </c>
      <c r="DN39" s="19">
        <v>0</v>
      </c>
      <c r="DO39" s="19">
        <v>0</v>
      </c>
      <c r="DP39" s="19">
        <v>1294</v>
      </c>
      <c r="DQ39" s="19">
        <v>0</v>
      </c>
      <c r="DR39" s="19">
        <v>0</v>
      </c>
      <c r="DS39" s="19">
        <v>0</v>
      </c>
      <c r="DT39" s="19">
        <v>0</v>
      </c>
      <c r="DU39" s="19">
        <v>0</v>
      </c>
      <c r="DV39" s="19">
        <v>0</v>
      </c>
      <c r="DW39" s="19">
        <v>0</v>
      </c>
      <c r="DX39" s="19">
        <v>0</v>
      </c>
      <c r="DY39" s="19">
        <v>0</v>
      </c>
      <c r="DZ39" s="19">
        <v>0</v>
      </c>
      <c r="EA39" s="19">
        <v>0</v>
      </c>
      <c r="EB39" s="19">
        <v>0</v>
      </c>
      <c r="EC39" s="19">
        <v>0</v>
      </c>
      <c r="ED39" s="19">
        <v>0</v>
      </c>
      <c r="EE39" s="19">
        <v>0</v>
      </c>
      <c r="EF39" s="19">
        <v>0</v>
      </c>
      <c r="EG39" s="19">
        <v>0</v>
      </c>
      <c r="EH39" s="19">
        <v>187915</v>
      </c>
      <c r="EJ39" s="68">
        <f t="shared" si="1"/>
        <v>0</v>
      </c>
      <c r="EL39">
        <v>187915</v>
      </c>
    </row>
    <row r="40" spans="1:142">
      <c r="A40" s="48" t="s">
        <v>935</v>
      </c>
      <c r="B40" t="s">
        <v>83</v>
      </c>
      <c r="C40" s="67">
        <v>36</v>
      </c>
      <c r="D40" s="64">
        <v>0</v>
      </c>
      <c r="E40" s="64">
        <v>0</v>
      </c>
      <c r="F40" s="64">
        <v>0</v>
      </c>
      <c r="G40" s="64">
        <v>0</v>
      </c>
      <c r="H40" s="64">
        <v>0</v>
      </c>
      <c r="I40" s="64">
        <v>0</v>
      </c>
      <c r="J40" s="64">
        <v>0</v>
      </c>
      <c r="K40" s="64">
        <v>0</v>
      </c>
      <c r="L40" s="64">
        <v>0</v>
      </c>
      <c r="M40" s="64">
        <v>0</v>
      </c>
      <c r="N40" s="64">
        <v>0</v>
      </c>
      <c r="O40" s="64">
        <v>0</v>
      </c>
      <c r="P40" s="64">
        <v>0</v>
      </c>
      <c r="Q40" s="64">
        <v>0</v>
      </c>
      <c r="R40" s="64">
        <v>0</v>
      </c>
      <c r="S40" s="64">
        <v>0</v>
      </c>
      <c r="T40" s="64">
        <v>0</v>
      </c>
      <c r="U40" s="64">
        <v>0</v>
      </c>
      <c r="V40" s="64">
        <v>0</v>
      </c>
      <c r="W40" s="64">
        <v>0</v>
      </c>
      <c r="X40" s="64">
        <v>0</v>
      </c>
      <c r="Y40" s="64">
        <v>0</v>
      </c>
      <c r="Z40" s="64">
        <v>0</v>
      </c>
      <c r="AA40" s="64">
        <v>0</v>
      </c>
      <c r="AB40" s="64">
        <v>0</v>
      </c>
      <c r="AC40" s="64">
        <v>0</v>
      </c>
      <c r="AD40" s="64">
        <v>0</v>
      </c>
      <c r="AE40" s="64">
        <v>0</v>
      </c>
      <c r="AF40" s="64">
        <v>0</v>
      </c>
      <c r="AG40" s="64">
        <v>0</v>
      </c>
      <c r="AH40" s="64">
        <v>0</v>
      </c>
      <c r="AI40" s="64">
        <v>0</v>
      </c>
      <c r="AJ40" s="64">
        <v>0</v>
      </c>
      <c r="AK40" s="64">
        <v>0</v>
      </c>
      <c r="AL40" s="64">
        <v>0</v>
      </c>
      <c r="AM40" s="64">
        <v>0</v>
      </c>
      <c r="AN40" s="64">
        <v>0</v>
      </c>
      <c r="AO40" s="64">
        <v>0</v>
      </c>
      <c r="AP40" s="64">
        <v>45</v>
      </c>
      <c r="AQ40" s="64">
        <v>0</v>
      </c>
      <c r="AR40" s="64">
        <v>10</v>
      </c>
      <c r="AS40" s="64">
        <v>0</v>
      </c>
      <c r="AT40" s="64">
        <v>0</v>
      </c>
      <c r="AU40" s="64">
        <v>0</v>
      </c>
      <c r="AV40" s="64">
        <v>0</v>
      </c>
      <c r="AW40" s="64">
        <v>0</v>
      </c>
      <c r="AX40" s="64">
        <v>0</v>
      </c>
      <c r="AY40" s="64">
        <v>0</v>
      </c>
      <c r="AZ40" s="64">
        <v>0</v>
      </c>
      <c r="BA40" s="64"/>
      <c r="BB40" s="64"/>
      <c r="BC40" s="64"/>
      <c r="BD40" s="64"/>
      <c r="BE40" s="64">
        <v>0</v>
      </c>
      <c r="BF40" s="64">
        <v>0</v>
      </c>
      <c r="BG40" s="64">
        <v>0</v>
      </c>
      <c r="BH40" s="64">
        <v>0</v>
      </c>
      <c r="BI40" s="64">
        <v>17</v>
      </c>
      <c r="BJ40" s="64">
        <v>0</v>
      </c>
      <c r="BK40" s="64">
        <v>0</v>
      </c>
      <c r="BL40" s="64">
        <v>0</v>
      </c>
      <c r="BM40" s="64">
        <v>0</v>
      </c>
      <c r="BN40" s="64">
        <v>0</v>
      </c>
      <c r="BO40" s="64">
        <v>121</v>
      </c>
      <c r="BP40" s="64">
        <v>239</v>
      </c>
      <c r="BQ40" s="64">
        <v>0</v>
      </c>
      <c r="BR40" s="64">
        <v>0</v>
      </c>
      <c r="BS40" s="64">
        <v>154</v>
      </c>
      <c r="BT40" s="64">
        <v>0</v>
      </c>
      <c r="BU40" s="64">
        <v>200</v>
      </c>
      <c r="BV40" s="64">
        <v>79</v>
      </c>
      <c r="BW40" s="64">
        <v>11</v>
      </c>
      <c r="BX40" s="64">
        <v>1595</v>
      </c>
      <c r="BY40" s="64">
        <v>14</v>
      </c>
      <c r="BZ40" s="64">
        <v>0</v>
      </c>
      <c r="CA40" s="64">
        <v>124</v>
      </c>
      <c r="CB40" s="64">
        <v>388</v>
      </c>
      <c r="CC40" s="64">
        <v>1723</v>
      </c>
      <c r="CD40" s="64">
        <v>145</v>
      </c>
      <c r="CE40" s="64">
        <v>405</v>
      </c>
      <c r="CF40" s="64">
        <v>189</v>
      </c>
      <c r="CG40" s="64">
        <v>2488</v>
      </c>
      <c r="CH40" s="64">
        <v>10</v>
      </c>
      <c r="CI40" s="19">
        <v>894</v>
      </c>
      <c r="CJ40" s="19">
        <v>94038</v>
      </c>
      <c r="CK40" s="19">
        <v>596</v>
      </c>
      <c r="CL40" s="19">
        <v>97</v>
      </c>
      <c r="CM40" s="19">
        <v>0</v>
      </c>
      <c r="CN40" s="19">
        <v>6</v>
      </c>
      <c r="CO40" s="19"/>
      <c r="CP40" s="19"/>
      <c r="CQ40" s="19"/>
      <c r="CR40" s="19"/>
      <c r="CS40" s="19">
        <v>0</v>
      </c>
      <c r="CT40" s="19">
        <v>0</v>
      </c>
      <c r="CU40" s="19">
        <v>0</v>
      </c>
      <c r="CV40" s="19">
        <v>0</v>
      </c>
      <c r="CW40" s="19">
        <v>564</v>
      </c>
      <c r="CX40" s="19">
        <v>0</v>
      </c>
      <c r="CY40" s="19"/>
      <c r="CZ40" s="19"/>
      <c r="DA40" s="19">
        <v>0</v>
      </c>
      <c r="DB40" s="19">
        <v>0</v>
      </c>
      <c r="DC40" s="19">
        <v>0</v>
      </c>
      <c r="DD40" s="19">
        <v>0</v>
      </c>
      <c r="DE40" s="19">
        <v>0</v>
      </c>
      <c r="DF40" s="19">
        <v>0</v>
      </c>
      <c r="DG40" s="19">
        <v>0</v>
      </c>
      <c r="DH40" s="19">
        <v>0</v>
      </c>
      <c r="DI40" s="19">
        <v>0</v>
      </c>
      <c r="DJ40" s="19">
        <v>0</v>
      </c>
      <c r="DK40" s="19">
        <v>0</v>
      </c>
      <c r="DL40" s="19">
        <v>0</v>
      </c>
      <c r="DM40" s="19">
        <v>922</v>
      </c>
      <c r="DN40" s="19">
        <v>0</v>
      </c>
      <c r="DO40" s="19">
        <v>0</v>
      </c>
      <c r="DP40" s="19">
        <v>918</v>
      </c>
      <c r="DQ40" s="19">
        <v>0</v>
      </c>
      <c r="DR40" s="19">
        <v>0</v>
      </c>
      <c r="DS40" s="19">
        <v>0</v>
      </c>
      <c r="DT40" s="19">
        <v>0</v>
      </c>
      <c r="DU40" s="19">
        <v>0</v>
      </c>
      <c r="DV40" s="19">
        <v>0</v>
      </c>
      <c r="DW40" s="19">
        <v>0</v>
      </c>
      <c r="DX40" s="19">
        <v>0</v>
      </c>
      <c r="DY40" s="19">
        <v>0</v>
      </c>
      <c r="DZ40" s="19">
        <v>0</v>
      </c>
      <c r="EA40" s="19">
        <v>0</v>
      </c>
      <c r="EB40" s="19">
        <v>0</v>
      </c>
      <c r="EC40" s="19">
        <v>0</v>
      </c>
      <c r="ED40" s="19">
        <v>0</v>
      </c>
      <c r="EE40" s="19">
        <v>0</v>
      </c>
      <c r="EF40" s="19">
        <v>0</v>
      </c>
      <c r="EG40" s="19">
        <v>0</v>
      </c>
      <c r="EH40" s="19">
        <v>105992</v>
      </c>
      <c r="EJ40" s="68">
        <f t="shared" si="1"/>
        <v>0</v>
      </c>
      <c r="EL40">
        <v>105992</v>
      </c>
    </row>
    <row r="41" spans="1:142">
      <c r="A41" s="48" t="s">
        <v>936</v>
      </c>
      <c r="B41" t="s">
        <v>84</v>
      </c>
      <c r="C41" s="67">
        <v>37</v>
      </c>
      <c r="D41" s="64">
        <v>0</v>
      </c>
      <c r="E41" s="64">
        <v>0</v>
      </c>
      <c r="F41" s="64">
        <v>0</v>
      </c>
      <c r="G41" s="64">
        <v>0</v>
      </c>
      <c r="H41" s="64">
        <v>0</v>
      </c>
      <c r="I41" s="64">
        <v>0</v>
      </c>
      <c r="J41" s="64">
        <v>0</v>
      </c>
      <c r="K41" s="64">
        <v>0</v>
      </c>
      <c r="L41" s="64">
        <v>0</v>
      </c>
      <c r="M41" s="64">
        <v>0</v>
      </c>
      <c r="N41" s="64">
        <v>0</v>
      </c>
      <c r="O41" s="64">
        <v>0</v>
      </c>
      <c r="P41" s="64">
        <v>0</v>
      </c>
      <c r="Q41" s="64">
        <v>0</v>
      </c>
      <c r="R41" s="64">
        <v>0</v>
      </c>
      <c r="S41" s="64">
        <v>0</v>
      </c>
      <c r="T41" s="64">
        <v>0</v>
      </c>
      <c r="U41" s="64">
        <v>0</v>
      </c>
      <c r="V41" s="64">
        <v>0</v>
      </c>
      <c r="W41" s="64">
        <v>0</v>
      </c>
      <c r="X41" s="64">
        <v>0</v>
      </c>
      <c r="Y41" s="64">
        <v>0</v>
      </c>
      <c r="Z41" s="64">
        <v>0</v>
      </c>
      <c r="AA41" s="64">
        <v>0</v>
      </c>
      <c r="AB41" s="64">
        <v>0</v>
      </c>
      <c r="AC41" s="64">
        <v>0</v>
      </c>
      <c r="AD41" s="64">
        <v>0</v>
      </c>
      <c r="AE41" s="64">
        <v>0</v>
      </c>
      <c r="AF41" s="64">
        <v>0</v>
      </c>
      <c r="AG41" s="64">
        <v>0</v>
      </c>
      <c r="AH41" s="64">
        <v>0</v>
      </c>
      <c r="AI41" s="64">
        <v>0</v>
      </c>
      <c r="AJ41" s="64">
        <v>0</v>
      </c>
      <c r="AK41" s="64">
        <v>0</v>
      </c>
      <c r="AL41" s="64">
        <v>0</v>
      </c>
      <c r="AM41" s="64">
        <v>0</v>
      </c>
      <c r="AN41" s="64">
        <v>0</v>
      </c>
      <c r="AO41" s="64">
        <v>0</v>
      </c>
      <c r="AP41" s="64">
        <v>0</v>
      </c>
      <c r="AQ41" s="64">
        <v>0</v>
      </c>
      <c r="AR41" s="64">
        <v>0</v>
      </c>
      <c r="AS41" s="64">
        <v>0</v>
      </c>
      <c r="AT41" s="64">
        <v>0</v>
      </c>
      <c r="AU41" s="64">
        <v>0</v>
      </c>
      <c r="AV41" s="64">
        <v>0</v>
      </c>
      <c r="AW41" s="64">
        <v>0</v>
      </c>
      <c r="AX41" s="64">
        <v>0</v>
      </c>
      <c r="AY41" s="64">
        <v>0</v>
      </c>
      <c r="AZ41" s="64">
        <v>0</v>
      </c>
      <c r="BA41" s="64"/>
      <c r="BB41" s="64"/>
      <c r="BC41" s="64"/>
      <c r="BD41" s="64"/>
      <c r="BE41" s="64">
        <v>0</v>
      </c>
      <c r="BF41" s="64">
        <v>0</v>
      </c>
      <c r="BG41" s="64">
        <v>0</v>
      </c>
      <c r="BH41" s="64">
        <v>0</v>
      </c>
      <c r="BI41" s="64">
        <v>0</v>
      </c>
      <c r="BJ41" s="64">
        <v>0</v>
      </c>
      <c r="BK41" s="64">
        <v>0</v>
      </c>
      <c r="BL41" s="64">
        <v>0</v>
      </c>
      <c r="BM41" s="64">
        <v>0</v>
      </c>
      <c r="BN41" s="64">
        <v>0</v>
      </c>
      <c r="BO41" s="64">
        <v>0</v>
      </c>
      <c r="BP41" s="64">
        <v>42</v>
      </c>
      <c r="BQ41" s="64">
        <v>0</v>
      </c>
      <c r="BR41" s="64">
        <v>0</v>
      </c>
      <c r="BS41" s="64">
        <v>0</v>
      </c>
      <c r="BT41" s="64">
        <v>0</v>
      </c>
      <c r="BU41" s="64">
        <v>200</v>
      </c>
      <c r="BV41" s="64">
        <v>0</v>
      </c>
      <c r="BW41" s="64">
        <v>0</v>
      </c>
      <c r="BX41" s="64">
        <v>391</v>
      </c>
      <c r="BY41" s="64">
        <v>0</v>
      </c>
      <c r="BZ41" s="64">
        <v>0</v>
      </c>
      <c r="CA41" s="64">
        <v>0</v>
      </c>
      <c r="CB41" s="64">
        <v>0</v>
      </c>
      <c r="CC41" s="64">
        <v>52</v>
      </c>
      <c r="CD41" s="64">
        <v>31</v>
      </c>
      <c r="CE41" s="64">
        <v>0</v>
      </c>
      <c r="CF41" s="64">
        <v>80</v>
      </c>
      <c r="CG41" s="64">
        <v>196</v>
      </c>
      <c r="CH41" s="64">
        <v>0</v>
      </c>
      <c r="CI41" s="19">
        <v>0</v>
      </c>
      <c r="CJ41" s="19">
        <v>513</v>
      </c>
      <c r="CK41" s="19">
        <v>37943</v>
      </c>
      <c r="CL41" s="19">
        <v>39</v>
      </c>
      <c r="CM41" s="19">
        <v>7</v>
      </c>
      <c r="CN41" s="19">
        <v>341</v>
      </c>
      <c r="CO41" s="19"/>
      <c r="CP41" s="19"/>
      <c r="CQ41" s="19"/>
      <c r="CR41" s="19"/>
      <c r="CS41" s="19">
        <v>0</v>
      </c>
      <c r="CT41" s="19">
        <v>0</v>
      </c>
      <c r="CU41" s="19">
        <v>0</v>
      </c>
      <c r="CV41" s="19">
        <v>0</v>
      </c>
      <c r="CW41" s="19">
        <v>0</v>
      </c>
      <c r="CX41" s="19">
        <v>102</v>
      </c>
      <c r="CY41" s="19"/>
      <c r="CZ41" s="19"/>
      <c r="DA41" s="19">
        <v>0</v>
      </c>
      <c r="DB41" s="19">
        <v>0</v>
      </c>
      <c r="DC41" s="19">
        <v>0</v>
      </c>
      <c r="DD41" s="19">
        <v>0</v>
      </c>
      <c r="DE41" s="19">
        <v>0</v>
      </c>
      <c r="DF41" s="19">
        <v>0</v>
      </c>
      <c r="DG41" s="19">
        <v>0</v>
      </c>
      <c r="DH41" s="19">
        <v>0</v>
      </c>
      <c r="DI41" s="19">
        <v>0</v>
      </c>
      <c r="DJ41" s="19">
        <v>0</v>
      </c>
      <c r="DK41" s="19">
        <v>0</v>
      </c>
      <c r="DL41" s="19">
        <v>0</v>
      </c>
      <c r="DM41" s="19">
        <v>38</v>
      </c>
      <c r="DN41" s="19">
        <v>0</v>
      </c>
      <c r="DO41" s="19">
        <v>0</v>
      </c>
      <c r="DP41" s="19">
        <v>1838</v>
      </c>
      <c r="DQ41" s="19">
        <v>0</v>
      </c>
      <c r="DR41" s="19">
        <v>0</v>
      </c>
      <c r="DS41" s="19">
        <v>0</v>
      </c>
      <c r="DT41" s="19">
        <v>0</v>
      </c>
      <c r="DU41" s="19">
        <v>0</v>
      </c>
      <c r="DV41" s="19">
        <v>0</v>
      </c>
      <c r="DW41" s="19">
        <v>0</v>
      </c>
      <c r="DX41" s="19">
        <v>0</v>
      </c>
      <c r="DY41" s="19">
        <v>0</v>
      </c>
      <c r="DZ41" s="19">
        <v>0</v>
      </c>
      <c r="EA41" s="19">
        <v>0</v>
      </c>
      <c r="EB41" s="19">
        <v>0</v>
      </c>
      <c r="EC41" s="19">
        <v>0</v>
      </c>
      <c r="ED41" s="19">
        <v>0</v>
      </c>
      <c r="EE41" s="19">
        <v>0</v>
      </c>
      <c r="EF41" s="19">
        <v>0</v>
      </c>
      <c r="EG41" s="19">
        <v>0</v>
      </c>
      <c r="EH41" s="19">
        <v>41813</v>
      </c>
      <c r="EJ41" s="68">
        <f t="shared" si="1"/>
        <v>0</v>
      </c>
      <c r="EL41">
        <v>41813</v>
      </c>
    </row>
    <row r="42" spans="1:142">
      <c r="A42" s="48" t="s">
        <v>937</v>
      </c>
      <c r="B42" t="s">
        <v>85</v>
      </c>
      <c r="C42" s="69">
        <v>38</v>
      </c>
      <c r="D42" s="64">
        <v>0</v>
      </c>
      <c r="E42" s="64">
        <v>0</v>
      </c>
      <c r="F42" s="64">
        <v>0</v>
      </c>
      <c r="G42" s="64">
        <v>0</v>
      </c>
      <c r="H42" s="64">
        <v>0</v>
      </c>
      <c r="I42" s="64">
        <v>0</v>
      </c>
      <c r="J42" s="64">
        <v>0</v>
      </c>
      <c r="K42" s="64">
        <v>0</v>
      </c>
      <c r="L42" s="64">
        <v>0</v>
      </c>
      <c r="M42" s="64">
        <v>0</v>
      </c>
      <c r="N42" s="64">
        <v>0</v>
      </c>
      <c r="O42" s="64">
        <v>0</v>
      </c>
      <c r="P42" s="64">
        <v>0</v>
      </c>
      <c r="Q42" s="64">
        <v>0</v>
      </c>
      <c r="R42" s="64">
        <v>0</v>
      </c>
      <c r="S42" s="64">
        <v>0</v>
      </c>
      <c r="T42" s="64">
        <v>0</v>
      </c>
      <c r="U42" s="64">
        <v>0</v>
      </c>
      <c r="V42" s="64">
        <v>0</v>
      </c>
      <c r="W42" s="64">
        <v>0</v>
      </c>
      <c r="X42" s="64">
        <v>9</v>
      </c>
      <c r="Y42" s="64">
        <v>0</v>
      </c>
      <c r="Z42" s="64">
        <v>0</v>
      </c>
      <c r="AA42" s="64">
        <v>0</v>
      </c>
      <c r="AB42" s="64">
        <v>0</v>
      </c>
      <c r="AC42" s="64">
        <v>0</v>
      </c>
      <c r="AD42" s="64">
        <v>0</v>
      </c>
      <c r="AE42" s="64">
        <v>0</v>
      </c>
      <c r="AF42" s="64">
        <v>0</v>
      </c>
      <c r="AG42" s="64">
        <v>0</v>
      </c>
      <c r="AH42" s="64">
        <v>0</v>
      </c>
      <c r="AI42" s="64">
        <v>0</v>
      </c>
      <c r="AJ42" s="64">
        <v>0</v>
      </c>
      <c r="AK42" s="64">
        <v>0</v>
      </c>
      <c r="AL42" s="64">
        <v>0</v>
      </c>
      <c r="AM42" s="64">
        <v>0</v>
      </c>
      <c r="AN42" s="64">
        <v>11</v>
      </c>
      <c r="AO42" s="64">
        <v>26</v>
      </c>
      <c r="AP42" s="64">
        <v>418</v>
      </c>
      <c r="AQ42" s="64">
        <v>85</v>
      </c>
      <c r="AR42" s="64">
        <v>29</v>
      </c>
      <c r="AS42" s="64">
        <v>172</v>
      </c>
      <c r="AT42" s="64">
        <v>0</v>
      </c>
      <c r="AU42" s="64">
        <v>0</v>
      </c>
      <c r="AV42" s="64">
        <v>46</v>
      </c>
      <c r="AW42" s="64">
        <v>0</v>
      </c>
      <c r="AX42" s="64">
        <v>0</v>
      </c>
      <c r="AY42" s="64">
        <v>0</v>
      </c>
      <c r="AZ42" s="64">
        <v>0</v>
      </c>
      <c r="BA42" s="64"/>
      <c r="BB42" s="64"/>
      <c r="BC42" s="64"/>
      <c r="BD42" s="64"/>
      <c r="BE42" s="64">
        <v>0</v>
      </c>
      <c r="BF42" s="64">
        <v>0</v>
      </c>
      <c r="BG42" s="64">
        <v>0</v>
      </c>
      <c r="BH42" s="64">
        <v>0</v>
      </c>
      <c r="BI42" s="64">
        <v>143</v>
      </c>
      <c r="BJ42" s="64">
        <v>0</v>
      </c>
      <c r="BK42" s="64">
        <v>111</v>
      </c>
      <c r="BL42" s="64">
        <v>0</v>
      </c>
      <c r="BM42" s="64">
        <v>148</v>
      </c>
      <c r="BN42" s="64">
        <v>158</v>
      </c>
      <c r="BO42" s="64">
        <v>17</v>
      </c>
      <c r="BP42" s="64">
        <v>639</v>
      </c>
      <c r="BQ42" s="64">
        <v>0</v>
      </c>
      <c r="BR42" s="64">
        <v>67</v>
      </c>
      <c r="BS42" s="64">
        <v>263</v>
      </c>
      <c r="BT42" s="64">
        <v>0</v>
      </c>
      <c r="BU42" s="64">
        <v>0</v>
      </c>
      <c r="BV42" s="64">
        <v>7</v>
      </c>
      <c r="BW42" s="64">
        <v>6</v>
      </c>
      <c r="BX42" s="64">
        <v>974</v>
      </c>
      <c r="BY42" s="64">
        <v>0</v>
      </c>
      <c r="BZ42" s="64">
        <v>0</v>
      </c>
      <c r="CA42" s="64">
        <v>0</v>
      </c>
      <c r="CB42" s="64">
        <v>224</v>
      </c>
      <c r="CC42" s="64">
        <v>33</v>
      </c>
      <c r="CD42" s="64">
        <v>72</v>
      </c>
      <c r="CE42" s="64">
        <v>42</v>
      </c>
      <c r="CF42" s="64">
        <v>0</v>
      </c>
      <c r="CG42" s="64">
        <v>534</v>
      </c>
      <c r="CH42" s="64">
        <v>0</v>
      </c>
      <c r="CI42" s="19">
        <v>0</v>
      </c>
      <c r="CJ42" s="19">
        <v>0</v>
      </c>
      <c r="CK42" s="19">
        <v>133</v>
      </c>
      <c r="CL42" s="19">
        <v>36958</v>
      </c>
      <c r="CM42" s="19">
        <v>33042</v>
      </c>
      <c r="CN42" s="19">
        <v>14</v>
      </c>
      <c r="CO42" s="19"/>
      <c r="CP42" s="19"/>
      <c r="CQ42" s="19"/>
      <c r="CR42" s="19"/>
      <c r="CS42" s="19">
        <v>0</v>
      </c>
      <c r="CT42" s="19">
        <v>0</v>
      </c>
      <c r="CU42" s="19">
        <v>0</v>
      </c>
      <c r="CV42" s="19">
        <v>0</v>
      </c>
      <c r="CW42" s="19">
        <v>0</v>
      </c>
      <c r="CX42" s="19">
        <v>322</v>
      </c>
      <c r="CY42" s="19"/>
      <c r="CZ42" s="19"/>
      <c r="DA42" s="19">
        <v>0</v>
      </c>
      <c r="DB42" s="19">
        <v>0</v>
      </c>
      <c r="DC42" s="19">
        <v>0</v>
      </c>
      <c r="DD42" s="19">
        <v>0</v>
      </c>
      <c r="DE42" s="19">
        <v>0</v>
      </c>
      <c r="DF42" s="19">
        <v>0</v>
      </c>
      <c r="DG42" s="19">
        <v>0</v>
      </c>
      <c r="DH42" s="19">
        <v>0</v>
      </c>
      <c r="DI42" s="19">
        <v>0</v>
      </c>
      <c r="DJ42" s="19">
        <v>0</v>
      </c>
      <c r="DK42" s="19">
        <v>0</v>
      </c>
      <c r="DL42" s="19">
        <v>0</v>
      </c>
      <c r="DM42" s="19">
        <v>328</v>
      </c>
      <c r="DN42" s="19">
        <v>0</v>
      </c>
      <c r="DO42" s="19">
        <v>0</v>
      </c>
      <c r="DP42" s="19">
        <v>182</v>
      </c>
      <c r="DQ42" s="19">
        <v>0</v>
      </c>
      <c r="DR42" s="19">
        <v>0</v>
      </c>
      <c r="DS42" s="19">
        <v>0</v>
      </c>
      <c r="DT42" s="19">
        <v>0</v>
      </c>
      <c r="DU42" s="19">
        <v>0</v>
      </c>
      <c r="DV42" s="19">
        <v>0</v>
      </c>
      <c r="DW42" s="19">
        <v>0</v>
      </c>
      <c r="DX42" s="19">
        <v>0</v>
      </c>
      <c r="DY42" s="19">
        <v>0</v>
      </c>
      <c r="DZ42" s="19">
        <v>0</v>
      </c>
      <c r="EA42" s="19">
        <v>0</v>
      </c>
      <c r="EB42" s="19">
        <v>0</v>
      </c>
      <c r="EC42" s="19">
        <v>0</v>
      </c>
      <c r="ED42" s="19">
        <v>0</v>
      </c>
      <c r="EE42" s="19">
        <v>0</v>
      </c>
      <c r="EF42" s="19">
        <v>0</v>
      </c>
      <c r="EG42" s="19">
        <v>0</v>
      </c>
      <c r="EH42" s="19">
        <v>75235</v>
      </c>
      <c r="EJ42" s="68">
        <f t="shared" si="1"/>
        <v>22</v>
      </c>
      <c r="EL42">
        <v>75235</v>
      </c>
    </row>
    <row r="43" spans="1:142">
      <c r="A43" s="48" t="s">
        <v>938</v>
      </c>
      <c r="B43" t="s">
        <v>86</v>
      </c>
      <c r="C43" s="67">
        <v>39</v>
      </c>
      <c r="D43" s="64">
        <v>0</v>
      </c>
      <c r="E43" s="64">
        <v>0</v>
      </c>
      <c r="F43" s="64">
        <v>0</v>
      </c>
      <c r="G43" s="64">
        <v>0</v>
      </c>
      <c r="H43" s="64">
        <v>0</v>
      </c>
      <c r="I43" s="64">
        <v>0</v>
      </c>
      <c r="J43" s="64">
        <v>0</v>
      </c>
      <c r="K43" s="64">
        <v>0</v>
      </c>
      <c r="L43" s="64">
        <v>0</v>
      </c>
      <c r="M43" s="64">
        <v>0</v>
      </c>
      <c r="N43" s="64">
        <v>0</v>
      </c>
      <c r="O43" s="64">
        <v>0</v>
      </c>
      <c r="P43" s="64">
        <v>0</v>
      </c>
      <c r="Q43" s="64">
        <v>0</v>
      </c>
      <c r="R43" s="64">
        <v>0</v>
      </c>
      <c r="S43" s="64">
        <v>0</v>
      </c>
      <c r="T43" s="64">
        <v>0</v>
      </c>
      <c r="U43" s="64">
        <v>0</v>
      </c>
      <c r="V43" s="64">
        <v>0</v>
      </c>
      <c r="W43" s="64">
        <v>0</v>
      </c>
      <c r="X43" s="64">
        <v>0</v>
      </c>
      <c r="Y43" s="64">
        <v>0</v>
      </c>
      <c r="Z43" s="64">
        <v>0</v>
      </c>
      <c r="AA43" s="64">
        <v>0</v>
      </c>
      <c r="AB43" s="64">
        <v>0</v>
      </c>
      <c r="AC43" s="64">
        <v>0</v>
      </c>
      <c r="AD43" s="64">
        <v>0</v>
      </c>
      <c r="AE43" s="64">
        <v>0</v>
      </c>
      <c r="AF43" s="64">
        <v>0</v>
      </c>
      <c r="AG43" s="64">
        <v>0</v>
      </c>
      <c r="AH43" s="64">
        <v>0</v>
      </c>
      <c r="AI43" s="64">
        <v>0</v>
      </c>
      <c r="AJ43" s="64">
        <v>0</v>
      </c>
      <c r="AK43" s="64">
        <v>0</v>
      </c>
      <c r="AL43" s="64">
        <v>0</v>
      </c>
      <c r="AM43" s="64">
        <v>0</v>
      </c>
      <c r="AN43" s="64">
        <v>0</v>
      </c>
      <c r="AO43" s="64">
        <v>0</v>
      </c>
      <c r="AP43" s="64">
        <v>0</v>
      </c>
      <c r="AQ43" s="64">
        <v>0</v>
      </c>
      <c r="AR43" s="64">
        <v>0</v>
      </c>
      <c r="AS43" s="64">
        <v>0</v>
      </c>
      <c r="AT43" s="64">
        <v>0</v>
      </c>
      <c r="AU43" s="64">
        <v>0</v>
      </c>
      <c r="AV43" s="64">
        <v>0</v>
      </c>
      <c r="AW43" s="64">
        <v>0</v>
      </c>
      <c r="AX43" s="64">
        <v>0</v>
      </c>
      <c r="AY43" s="64">
        <v>0</v>
      </c>
      <c r="AZ43" s="64">
        <v>0</v>
      </c>
      <c r="BA43" s="64"/>
      <c r="BB43" s="64"/>
      <c r="BC43" s="64"/>
      <c r="BD43" s="64"/>
      <c r="BE43" s="64">
        <v>0</v>
      </c>
      <c r="BF43" s="64">
        <v>0</v>
      </c>
      <c r="BG43" s="64">
        <v>0</v>
      </c>
      <c r="BH43" s="64">
        <v>0</v>
      </c>
      <c r="BI43" s="64">
        <v>0</v>
      </c>
      <c r="BJ43" s="64">
        <v>0</v>
      </c>
      <c r="BK43" s="64">
        <v>0</v>
      </c>
      <c r="BL43" s="64">
        <v>0</v>
      </c>
      <c r="BM43" s="64">
        <v>0</v>
      </c>
      <c r="BN43" s="64">
        <v>0</v>
      </c>
      <c r="BO43" s="64">
        <v>0</v>
      </c>
      <c r="BP43" s="64">
        <v>0</v>
      </c>
      <c r="BQ43" s="64">
        <v>0</v>
      </c>
      <c r="BR43" s="64">
        <v>0</v>
      </c>
      <c r="BS43" s="64">
        <v>168</v>
      </c>
      <c r="BT43" s="64">
        <v>0</v>
      </c>
      <c r="BU43" s="64">
        <v>42</v>
      </c>
      <c r="BV43" s="64">
        <v>0</v>
      </c>
      <c r="BW43" s="64">
        <v>0</v>
      </c>
      <c r="BX43" s="64">
        <v>299</v>
      </c>
      <c r="BY43" s="64">
        <v>0</v>
      </c>
      <c r="BZ43" s="64">
        <v>6</v>
      </c>
      <c r="CA43" s="64">
        <v>0</v>
      </c>
      <c r="CB43" s="64">
        <v>102</v>
      </c>
      <c r="CC43" s="64">
        <v>302</v>
      </c>
      <c r="CD43" s="64">
        <v>10</v>
      </c>
      <c r="CE43" s="64">
        <v>107</v>
      </c>
      <c r="CF43" s="64">
        <v>25</v>
      </c>
      <c r="CG43" s="64">
        <v>741</v>
      </c>
      <c r="CH43" s="64">
        <v>0</v>
      </c>
      <c r="CI43" s="19">
        <v>10</v>
      </c>
      <c r="CJ43" s="19">
        <v>0</v>
      </c>
      <c r="CK43" s="19">
        <v>205</v>
      </c>
      <c r="CL43" s="19">
        <v>21</v>
      </c>
      <c r="CM43" s="19">
        <v>97</v>
      </c>
      <c r="CN43" s="19">
        <v>77375</v>
      </c>
      <c r="CO43" s="19"/>
      <c r="CP43" s="19"/>
      <c r="CQ43" s="19"/>
      <c r="CR43" s="19"/>
      <c r="CS43" s="19">
        <v>0</v>
      </c>
      <c r="CT43" s="19">
        <v>0</v>
      </c>
      <c r="CU43" s="19">
        <v>0</v>
      </c>
      <c r="CV43" s="19">
        <v>0</v>
      </c>
      <c r="CW43" s="19">
        <v>0</v>
      </c>
      <c r="CX43" s="19">
        <v>348</v>
      </c>
      <c r="CY43" s="19"/>
      <c r="CZ43" s="19"/>
      <c r="DA43" s="19">
        <v>0</v>
      </c>
      <c r="DB43" s="19">
        <v>0</v>
      </c>
      <c r="DC43" s="19">
        <v>0</v>
      </c>
      <c r="DD43" s="19">
        <v>0</v>
      </c>
      <c r="DE43" s="19">
        <v>0</v>
      </c>
      <c r="DF43" s="19">
        <v>0</v>
      </c>
      <c r="DG43" s="19">
        <v>0</v>
      </c>
      <c r="DH43" s="19">
        <v>0</v>
      </c>
      <c r="DI43" s="19">
        <v>0</v>
      </c>
      <c r="DJ43" s="19">
        <v>0</v>
      </c>
      <c r="DK43" s="19">
        <v>0</v>
      </c>
      <c r="DL43" s="19">
        <v>0</v>
      </c>
      <c r="DM43" s="19">
        <v>47</v>
      </c>
      <c r="DN43" s="19">
        <v>0</v>
      </c>
      <c r="DO43" s="19">
        <v>0</v>
      </c>
      <c r="DP43" s="19">
        <v>63</v>
      </c>
      <c r="DQ43" s="19">
        <v>0</v>
      </c>
      <c r="DR43" s="19">
        <v>0</v>
      </c>
      <c r="DS43" s="19">
        <v>0</v>
      </c>
      <c r="DT43" s="19">
        <v>0</v>
      </c>
      <c r="DU43" s="19">
        <v>0</v>
      </c>
      <c r="DV43" s="19">
        <v>0</v>
      </c>
      <c r="DW43" s="19">
        <v>0</v>
      </c>
      <c r="DX43" s="19">
        <v>0</v>
      </c>
      <c r="DY43" s="19">
        <v>0</v>
      </c>
      <c r="DZ43" s="19">
        <v>0</v>
      </c>
      <c r="EA43" s="19">
        <v>0</v>
      </c>
      <c r="EB43" s="19">
        <v>0</v>
      </c>
      <c r="EC43" s="19">
        <v>0</v>
      </c>
      <c r="ED43" s="19">
        <v>0</v>
      </c>
      <c r="EE43" s="19">
        <v>0</v>
      </c>
      <c r="EF43" s="19">
        <v>0</v>
      </c>
      <c r="EG43" s="19">
        <v>0</v>
      </c>
      <c r="EH43" s="19">
        <v>79968</v>
      </c>
      <c r="EJ43" s="68">
        <f t="shared" si="1"/>
        <v>0</v>
      </c>
      <c r="EL43">
        <v>79968</v>
      </c>
    </row>
    <row r="44" spans="1:142">
      <c r="A44" s="48"/>
      <c r="B44" s="64" t="s">
        <v>149</v>
      </c>
      <c r="C44" s="67">
        <v>40</v>
      </c>
      <c r="D44" s="64"/>
      <c r="E44" s="64"/>
      <c r="F44" s="64"/>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J44" s="68"/>
      <c r="EL44">
        <v>230405.78243553059</v>
      </c>
    </row>
    <row r="45" spans="1:142">
      <c r="A45" s="48"/>
      <c r="B45" s="64" t="s">
        <v>150</v>
      </c>
      <c r="C45" s="69">
        <v>41</v>
      </c>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J45" s="68"/>
      <c r="EL45">
        <v>35820.327112748193</v>
      </c>
    </row>
    <row r="46" spans="1:142">
      <c r="A46" s="48"/>
      <c r="B46" s="64" t="s">
        <v>156</v>
      </c>
      <c r="C46" s="67">
        <v>42</v>
      </c>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19"/>
      <c r="CJ46" s="19"/>
      <c r="CK46" s="19"/>
      <c r="CL46" s="19"/>
      <c r="CM46" s="19"/>
      <c r="CN46" s="19"/>
      <c r="CO46" s="19"/>
      <c r="CP46" s="19"/>
      <c r="CQ46" s="19"/>
      <c r="CR46" s="19"/>
      <c r="CS46" s="19"/>
      <c r="CT46" s="19"/>
      <c r="CU46" s="19"/>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J46" s="68"/>
      <c r="EL46">
        <v>16753.735752267654</v>
      </c>
    </row>
    <row r="47" spans="1:142">
      <c r="A47" s="48"/>
      <c r="B47" s="64" t="s">
        <v>138</v>
      </c>
      <c r="C47" s="67">
        <v>43</v>
      </c>
      <c r="D47" s="64"/>
      <c r="E47" s="64"/>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4"/>
      <c r="CH47" s="64"/>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J47" s="68"/>
      <c r="EL47">
        <v>40159.15469945356</v>
      </c>
    </row>
    <row r="48" spans="1:142">
      <c r="A48" s="48" t="s">
        <v>939</v>
      </c>
      <c r="B48" t="s">
        <v>88</v>
      </c>
      <c r="C48" s="69">
        <v>44</v>
      </c>
      <c r="D48" s="64">
        <v>0</v>
      </c>
      <c r="E48" s="64">
        <v>0</v>
      </c>
      <c r="F48" s="64">
        <v>0</v>
      </c>
      <c r="G48" s="64">
        <v>0</v>
      </c>
      <c r="H48" s="64">
        <v>0</v>
      </c>
      <c r="I48" s="64">
        <v>0</v>
      </c>
      <c r="J48" s="64">
        <v>0</v>
      </c>
      <c r="K48" s="64">
        <v>0</v>
      </c>
      <c r="L48" s="64">
        <v>0</v>
      </c>
      <c r="M48" s="64">
        <v>0</v>
      </c>
      <c r="N48" s="64">
        <v>0</v>
      </c>
      <c r="O48" s="64">
        <v>0</v>
      </c>
      <c r="P48" s="64">
        <v>0</v>
      </c>
      <c r="Q48" s="64">
        <v>0</v>
      </c>
      <c r="R48" s="64">
        <v>0</v>
      </c>
      <c r="S48" s="64">
        <v>0</v>
      </c>
      <c r="T48" s="64">
        <v>0</v>
      </c>
      <c r="U48" s="64">
        <v>0</v>
      </c>
      <c r="V48" s="64">
        <v>0</v>
      </c>
      <c r="W48" s="64">
        <v>0</v>
      </c>
      <c r="X48" s="64">
        <v>0</v>
      </c>
      <c r="Y48" s="64">
        <v>0</v>
      </c>
      <c r="Z48" s="64">
        <v>0</v>
      </c>
      <c r="AA48" s="64">
        <v>0</v>
      </c>
      <c r="AB48" s="64">
        <v>0</v>
      </c>
      <c r="AC48" s="64">
        <v>0</v>
      </c>
      <c r="AD48" s="64">
        <v>0</v>
      </c>
      <c r="AE48" s="64">
        <v>0</v>
      </c>
      <c r="AF48" s="64">
        <v>0</v>
      </c>
      <c r="AG48" s="64">
        <v>0</v>
      </c>
      <c r="AH48" s="64">
        <v>0</v>
      </c>
      <c r="AI48" s="64">
        <v>0</v>
      </c>
      <c r="AJ48" s="64">
        <v>0</v>
      </c>
      <c r="AK48" s="64">
        <v>0</v>
      </c>
      <c r="AL48" s="64">
        <v>0</v>
      </c>
      <c r="AM48" s="64">
        <v>0</v>
      </c>
      <c r="AN48" s="64">
        <v>0</v>
      </c>
      <c r="AO48" s="64">
        <v>0</v>
      </c>
      <c r="AP48" s="64">
        <v>0</v>
      </c>
      <c r="AQ48" s="64">
        <v>0</v>
      </c>
      <c r="AR48" s="64">
        <v>0</v>
      </c>
      <c r="AS48" s="64">
        <v>0</v>
      </c>
      <c r="AT48" s="64">
        <v>0</v>
      </c>
      <c r="AU48" s="64">
        <v>0</v>
      </c>
      <c r="AV48" s="64">
        <v>0</v>
      </c>
      <c r="AW48" s="64">
        <v>0</v>
      </c>
      <c r="AX48" s="64">
        <v>0</v>
      </c>
      <c r="AY48" s="64">
        <v>0</v>
      </c>
      <c r="AZ48" s="64">
        <v>0</v>
      </c>
      <c r="BA48" s="64"/>
      <c r="BB48" s="64"/>
      <c r="BC48" s="64"/>
      <c r="BD48" s="64"/>
      <c r="BE48" s="64">
        <v>0</v>
      </c>
      <c r="BF48" s="64">
        <v>0</v>
      </c>
      <c r="BG48" s="64">
        <v>0</v>
      </c>
      <c r="BH48" s="64">
        <v>0</v>
      </c>
      <c r="BI48" s="64">
        <v>0</v>
      </c>
      <c r="BJ48" s="64">
        <v>0</v>
      </c>
      <c r="BK48" s="64">
        <v>0</v>
      </c>
      <c r="BL48" s="64">
        <v>0</v>
      </c>
      <c r="BM48" s="64">
        <v>0</v>
      </c>
      <c r="BN48" s="64">
        <v>0</v>
      </c>
      <c r="BO48" s="64">
        <v>0</v>
      </c>
      <c r="BP48" s="64">
        <v>0</v>
      </c>
      <c r="BQ48" s="64">
        <v>0</v>
      </c>
      <c r="BR48" s="64">
        <v>0</v>
      </c>
      <c r="BS48" s="64">
        <v>0</v>
      </c>
      <c r="BT48" s="64">
        <v>0</v>
      </c>
      <c r="BU48" s="64">
        <v>0</v>
      </c>
      <c r="BV48" s="64">
        <v>0</v>
      </c>
      <c r="BW48" s="64">
        <v>0</v>
      </c>
      <c r="BX48" s="64">
        <v>0</v>
      </c>
      <c r="BY48" s="64">
        <v>0</v>
      </c>
      <c r="BZ48" s="64">
        <v>0</v>
      </c>
      <c r="CA48" s="64">
        <v>0</v>
      </c>
      <c r="CB48" s="64">
        <v>0</v>
      </c>
      <c r="CC48" s="64">
        <v>0</v>
      </c>
      <c r="CD48" s="64">
        <v>0</v>
      </c>
      <c r="CE48" s="64">
        <v>0</v>
      </c>
      <c r="CF48" s="64">
        <v>0</v>
      </c>
      <c r="CG48" s="64">
        <v>0</v>
      </c>
      <c r="CH48" s="64">
        <v>0</v>
      </c>
      <c r="CI48" s="19">
        <v>0</v>
      </c>
      <c r="CJ48" s="19">
        <v>0</v>
      </c>
      <c r="CK48" s="19">
        <v>0</v>
      </c>
      <c r="CL48" s="19">
        <v>0</v>
      </c>
      <c r="CM48" s="19">
        <v>0</v>
      </c>
      <c r="CN48" s="19">
        <v>0</v>
      </c>
      <c r="CO48" s="19"/>
      <c r="CP48" s="19"/>
      <c r="CQ48" s="19"/>
      <c r="CR48" s="19"/>
      <c r="CS48" s="19">
        <v>81409</v>
      </c>
      <c r="CT48" s="19">
        <v>0</v>
      </c>
      <c r="CU48" s="19">
        <v>0</v>
      </c>
      <c r="CV48" s="19">
        <v>0</v>
      </c>
      <c r="CW48" s="19">
        <v>0</v>
      </c>
      <c r="CX48" s="19">
        <v>0</v>
      </c>
      <c r="CY48" s="19"/>
      <c r="CZ48" s="19"/>
      <c r="DA48" s="19">
        <v>0</v>
      </c>
      <c r="DB48" s="19">
        <v>0</v>
      </c>
      <c r="DC48" s="19">
        <v>0</v>
      </c>
      <c r="DD48" s="19">
        <v>0</v>
      </c>
      <c r="DE48" s="19">
        <v>0</v>
      </c>
      <c r="DF48" s="19">
        <v>0</v>
      </c>
      <c r="DG48" s="19">
        <v>0</v>
      </c>
      <c r="DH48" s="19">
        <v>0</v>
      </c>
      <c r="DI48" s="19">
        <v>0</v>
      </c>
      <c r="DJ48" s="19">
        <v>0</v>
      </c>
      <c r="DK48" s="19">
        <v>0</v>
      </c>
      <c r="DL48" s="19">
        <v>0</v>
      </c>
      <c r="DM48" s="19">
        <v>540</v>
      </c>
      <c r="DN48" s="19">
        <v>0</v>
      </c>
      <c r="DO48" s="19">
        <v>0</v>
      </c>
      <c r="DP48" s="19">
        <v>32</v>
      </c>
      <c r="DQ48" s="19">
        <v>0</v>
      </c>
      <c r="DR48" s="19">
        <v>0</v>
      </c>
      <c r="DS48" s="19">
        <v>0</v>
      </c>
      <c r="DT48" s="19">
        <v>0</v>
      </c>
      <c r="DU48" s="19">
        <v>0</v>
      </c>
      <c r="DV48" s="19">
        <v>0</v>
      </c>
      <c r="DW48" s="19">
        <v>0</v>
      </c>
      <c r="DX48" s="19">
        <v>0</v>
      </c>
      <c r="DY48" s="19">
        <v>0</v>
      </c>
      <c r="DZ48" s="19">
        <v>0</v>
      </c>
      <c r="EA48" s="19">
        <v>0</v>
      </c>
      <c r="EB48" s="19">
        <v>0</v>
      </c>
      <c r="EC48" s="19">
        <v>0</v>
      </c>
      <c r="ED48" s="19">
        <v>0</v>
      </c>
      <c r="EE48" s="19">
        <v>0</v>
      </c>
      <c r="EF48" s="19">
        <v>0</v>
      </c>
      <c r="EG48" s="19">
        <v>0</v>
      </c>
      <c r="EH48" s="19">
        <v>82220</v>
      </c>
      <c r="EJ48" s="68">
        <f t="shared" ref="EJ48:EJ78" si="2">EH48-SUM(D48:EG48)</f>
        <v>239</v>
      </c>
      <c r="EL48">
        <v>82220</v>
      </c>
    </row>
    <row r="49" spans="1:142">
      <c r="A49" s="48" t="s">
        <v>940</v>
      </c>
      <c r="B49" t="s">
        <v>89</v>
      </c>
      <c r="C49" s="67">
        <v>45</v>
      </c>
      <c r="D49" s="64">
        <v>0</v>
      </c>
      <c r="E49" s="64">
        <v>0</v>
      </c>
      <c r="F49" s="64">
        <v>0</v>
      </c>
      <c r="G49" s="64">
        <v>0</v>
      </c>
      <c r="H49" s="64">
        <v>0</v>
      </c>
      <c r="I49" s="64">
        <v>0</v>
      </c>
      <c r="J49" s="64">
        <v>0</v>
      </c>
      <c r="K49" s="64">
        <v>0</v>
      </c>
      <c r="L49" s="64">
        <v>0</v>
      </c>
      <c r="M49" s="64">
        <v>0</v>
      </c>
      <c r="N49" s="64">
        <v>0</v>
      </c>
      <c r="O49" s="64">
        <v>0</v>
      </c>
      <c r="P49" s="64">
        <v>0</v>
      </c>
      <c r="Q49" s="64">
        <v>0</v>
      </c>
      <c r="R49" s="64">
        <v>0</v>
      </c>
      <c r="S49" s="64">
        <v>0</v>
      </c>
      <c r="T49" s="64">
        <v>0</v>
      </c>
      <c r="U49" s="64">
        <v>0</v>
      </c>
      <c r="V49" s="64">
        <v>0</v>
      </c>
      <c r="W49" s="64">
        <v>0</v>
      </c>
      <c r="X49" s="64">
        <v>0</v>
      </c>
      <c r="Y49" s="64">
        <v>0</v>
      </c>
      <c r="Z49" s="64">
        <v>0</v>
      </c>
      <c r="AA49" s="64">
        <v>0</v>
      </c>
      <c r="AB49" s="64">
        <v>0</v>
      </c>
      <c r="AC49" s="64">
        <v>0</v>
      </c>
      <c r="AD49" s="64">
        <v>0</v>
      </c>
      <c r="AE49" s="64">
        <v>0</v>
      </c>
      <c r="AF49" s="64">
        <v>0</v>
      </c>
      <c r="AG49" s="64">
        <v>0</v>
      </c>
      <c r="AH49" s="64">
        <v>0</v>
      </c>
      <c r="AI49" s="64">
        <v>0</v>
      </c>
      <c r="AJ49" s="64">
        <v>0</v>
      </c>
      <c r="AK49" s="64">
        <v>0</v>
      </c>
      <c r="AL49" s="64">
        <v>0</v>
      </c>
      <c r="AM49" s="64">
        <v>0</v>
      </c>
      <c r="AN49" s="64">
        <v>0</v>
      </c>
      <c r="AO49" s="64">
        <v>0</v>
      </c>
      <c r="AP49" s="64">
        <v>0</v>
      </c>
      <c r="AQ49" s="64">
        <v>0</v>
      </c>
      <c r="AR49" s="64">
        <v>0</v>
      </c>
      <c r="AS49" s="64">
        <v>0</v>
      </c>
      <c r="AT49" s="64">
        <v>0</v>
      </c>
      <c r="AU49" s="64">
        <v>0</v>
      </c>
      <c r="AV49" s="64">
        <v>0</v>
      </c>
      <c r="AW49" s="64">
        <v>0</v>
      </c>
      <c r="AX49" s="64">
        <v>0</v>
      </c>
      <c r="AY49" s="64">
        <v>0</v>
      </c>
      <c r="AZ49" s="64">
        <v>0</v>
      </c>
      <c r="BA49" s="64"/>
      <c r="BB49" s="64"/>
      <c r="BC49" s="64"/>
      <c r="BD49" s="64"/>
      <c r="BE49" s="64">
        <v>0</v>
      </c>
      <c r="BF49" s="64">
        <v>0</v>
      </c>
      <c r="BG49" s="64">
        <v>0</v>
      </c>
      <c r="BH49" s="64">
        <v>0</v>
      </c>
      <c r="BI49" s="64">
        <v>0</v>
      </c>
      <c r="BJ49" s="64">
        <v>0</v>
      </c>
      <c r="BK49" s="64">
        <v>0</v>
      </c>
      <c r="BL49" s="64">
        <v>0</v>
      </c>
      <c r="BM49" s="64">
        <v>0</v>
      </c>
      <c r="BN49" s="64">
        <v>0</v>
      </c>
      <c r="BO49" s="64">
        <v>0</v>
      </c>
      <c r="BP49" s="64">
        <v>0</v>
      </c>
      <c r="BQ49" s="64">
        <v>0</v>
      </c>
      <c r="BR49" s="64">
        <v>0</v>
      </c>
      <c r="BS49" s="64">
        <v>0</v>
      </c>
      <c r="BT49" s="64">
        <v>0</v>
      </c>
      <c r="BU49" s="64">
        <v>0</v>
      </c>
      <c r="BV49" s="64">
        <v>0</v>
      </c>
      <c r="BW49" s="64">
        <v>0</v>
      </c>
      <c r="BX49" s="64">
        <v>0</v>
      </c>
      <c r="BY49" s="64">
        <v>0</v>
      </c>
      <c r="BZ49" s="64">
        <v>0</v>
      </c>
      <c r="CA49" s="64">
        <v>0</v>
      </c>
      <c r="CB49" s="64">
        <v>0</v>
      </c>
      <c r="CC49" s="64">
        <v>0</v>
      </c>
      <c r="CD49" s="64">
        <v>0</v>
      </c>
      <c r="CE49" s="64">
        <v>0</v>
      </c>
      <c r="CF49" s="64">
        <v>57</v>
      </c>
      <c r="CG49" s="64">
        <v>0</v>
      </c>
      <c r="CH49" s="64">
        <v>0</v>
      </c>
      <c r="CI49" s="19">
        <v>0</v>
      </c>
      <c r="CJ49" s="19">
        <v>0</v>
      </c>
      <c r="CK49" s="19">
        <v>0</v>
      </c>
      <c r="CL49" s="19">
        <v>0</v>
      </c>
      <c r="CM49" s="19">
        <v>0</v>
      </c>
      <c r="CN49" s="19">
        <v>0</v>
      </c>
      <c r="CO49" s="19"/>
      <c r="CP49" s="19"/>
      <c r="CQ49" s="19"/>
      <c r="CR49" s="19"/>
      <c r="CS49" s="19">
        <v>0</v>
      </c>
      <c r="CT49" s="19">
        <v>320465</v>
      </c>
      <c r="CU49" s="19">
        <v>91112</v>
      </c>
      <c r="CV49" s="19">
        <v>137289</v>
      </c>
      <c r="CW49" s="19">
        <v>0</v>
      </c>
      <c r="CX49" s="19">
        <v>0</v>
      </c>
      <c r="CY49" s="19"/>
      <c r="CZ49" s="19"/>
      <c r="DA49" s="19">
        <v>0</v>
      </c>
      <c r="DB49" s="19">
        <v>0</v>
      </c>
      <c r="DC49" s="19">
        <v>0</v>
      </c>
      <c r="DD49" s="19">
        <v>0</v>
      </c>
      <c r="DE49" s="19">
        <v>0</v>
      </c>
      <c r="DF49" s="19">
        <v>0</v>
      </c>
      <c r="DG49" s="19">
        <v>0</v>
      </c>
      <c r="DH49" s="19">
        <v>0</v>
      </c>
      <c r="DI49" s="19">
        <v>0</v>
      </c>
      <c r="DJ49" s="19">
        <v>0</v>
      </c>
      <c r="DK49" s="19">
        <v>0</v>
      </c>
      <c r="DL49" s="19">
        <v>0</v>
      </c>
      <c r="DM49" s="19">
        <v>1928</v>
      </c>
      <c r="DN49" s="19">
        <v>0</v>
      </c>
      <c r="DO49" s="19">
        <v>0</v>
      </c>
      <c r="DP49" s="19">
        <v>26</v>
      </c>
      <c r="DQ49" s="19">
        <v>0</v>
      </c>
      <c r="DR49" s="19">
        <v>0</v>
      </c>
      <c r="DS49" s="19">
        <v>1196</v>
      </c>
      <c r="DT49" s="19">
        <v>0</v>
      </c>
      <c r="DU49" s="19">
        <v>0</v>
      </c>
      <c r="DV49" s="19">
        <v>0</v>
      </c>
      <c r="DW49" s="19">
        <v>0</v>
      </c>
      <c r="DX49" s="19">
        <v>0</v>
      </c>
      <c r="DY49" s="19">
        <v>0</v>
      </c>
      <c r="DZ49" s="19">
        <v>0</v>
      </c>
      <c r="EA49" s="19">
        <v>0</v>
      </c>
      <c r="EB49" s="19">
        <v>0</v>
      </c>
      <c r="EC49" s="19">
        <v>0</v>
      </c>
      <c r="ED49" s="19">
        <v>0</v>
      </c>
      <c r="EE49" s="19">
        <v>0</v>
      </c>
      <c r="EF49" s="19">
        <v>0</v>
      </c>
      <c r="EG49" s="19">
        <v>0</v>
      </c>
      <c r="EH49" s="19">
        <v>552073</v>
      </c>
      <c r="EJ49" s="68">
        <f t="shared" si="2"/>
        <v>0</v>
      </c>
      <c r="EL49">
        <v>552073</v>
      </c>
    </row>
    <row r="50" spans="1:142">
      <c r="A50" s="48" t="s">
        <v>941</v>
      </c>
      <c r="B50" t="s">
        <v>90</v>
      </c>
      <c r="C50" s="67">
        <v>46</v>
      </c>
      <c r="D50" s="64">
        <v>0</v>
      </c>
      <c r="E50" s="64">
        <v>0</v>
      </c>
      <c r="F50" s="64">
        <v>0</v>
      </c>
      <c r="G50" s="64">
        <v>0</v>
      </c>
      <c r="H50" s="64">
        <v>0</v>
      </c>
      <c r="I50" s="64">
        <v>0</v>
      </c>
      <c r="J50" s="64">
        <v>0</v>
      </c>
      <c r="K50" s="64">
        <v>0</v>
      </c>
      <c r="L50" s="64">
        <v>0</v>
      </c>
      <c r="M50" s="64">
        <v>0</v>
      </c>
      <c r="N50" s="64">
        <v>0</v>
      </c>
      <c r="O50" s="64">
        <v>0</v>
      </c>
      <c r="P50" s="64">
        <v>0</v>
      </c>
      <c r="Q50" s="64">
        <v>0</v>
      </c>
      <c r="R50" s="64">
        <v>0</v>
      </c>
      <c r="S50" s="64">
        <v>0</v>
      </c>
      <c r="T50" s="64">
        <v>0</v>
      </c>
      <c r="U50" s="64">
        <v>0</v>
      </c>
      <c r="V50" s="64">
        <v>0</v>
      </c>
      <c r="W50" s="64">
        <v>0</v>
      </c>
      <c r="X50" s="64">
        <v>0</v>
      </c>
      <c r="Y50" s="64">
        <v>0</v>
      </c>
      <c r="Z50" s="64">
        <v>0</v>
      </c>
      <c r="AA50" s="64">
        <v>0</v>
      </c>
      <c r="AB50" s="64">
        <v>0</v>
      </c>
      <c r="AC50" s="64">
        <v>0</v>
      </c>
      <c r="AD50" s="64">
        <v>0</v>
      </c>
      <c r="AE50" s="64">
        <v>0</v>
      </c>
      <c r="AF50" s="64">
        <v>0</v>
      </c>
      <c r="AG50" s="64">
        <v>0</v>
      </c>
      <c r="AH50" s="64">
        <v>0</v>
      </c>
      <c r="AI50" s="64">
        <v>0</v>
      </c>
      <c r="AJ50" s="64">
        <v>0</v>
      </c>
      <c r="AK50" s="64">
        <v>0</v>
      </c>
      <c r="AL50" s="64">
        <v>0</v>
      </c>
      <c r="AM50" s="64">
        <v>0</v>
      </c>
      <c r="AN50" s="64">
        <v>0</v>
      </c>
      <c r="AO50" s="64">
        <v>0</v>
      </c>
      <c r="AP50" s="64">
        <v>0</v>
      </c>
      <c r="AQ50" s="64">
        <v>0</v>
      </c>
      <c r="AR50" s="64">
        <v>0</v>
      </c>
      <c r="AS50" s="64">
        <v>0</v>
      </c>
      <c r="AT50" s="64">
        <v>0</v>
      </c>
      <c r="AU50" s="64">
        <v>0</v>
      </c>
      <c r="AV50" s="64">
        <v>0</v>
      </c>
      <c r="AW50" s="64">
        <v>0</v>
      </c>
      <c r="AX50" s="64">
        <v>0</v>
      </c>
      <c r="AY50" s="64">
        <v>0</v>
      </c>
      <c r="AZ50" s="64">
        <v>0</v>
      </c>
      <c r="BA50" s="64"/>
      <c r="BB50" s="64"/>
      <c r="BC50" s="64"/>
      <c r="BD50" s="64"/>
      <c r="BE50" s="64">
        <v>0</v>
      </c>
      <c r="BF50" s="64">
        <v>0</v>
      </c>
      <c r="BG50" s="64">
        <v>0</v>
      </c>
      <c r="BH50" s="64">
        <v>0</v>
      </c>
      <c r="BI50" s="64">
        <v>0</v>
      </c>
      <c r="BJ50" s="64">
        <v>0</v>
      </c>
      <c r="BK50" s="64">
        <v>0</v>
      </c>
      <c r="BL50" s="64">
        <v>0</v>
      </c>
      <c r="BM50" s="64">
        <v>0</v>
      </c>
      <c r="BN50" s="64">
        <v>0</v>
      </c>
      <c r="BO50" s="64">
        <v>0</v>
      </c>
      <c r="BP50" s="64">
        <v>0</v>
      </c>
      <c r="BQ50" s="64">
        <v>0</v>
      </c>
      <c r="BR50" s="64">
        <v>0</v>
      </c>
      <c r="BS50" s="64">
        <v>0</v>
      </c>
      <c r="BT50" s="64">
        <v>0</v>
      </c>
      <c r="BU50" s="64">
        <v>0</v>
      </c>
      <c r="BV50" s="64">
        <v>0</v>
      </c>
      <c r="BW50" s="64">
        <v>0</v>
      </c>
      <c r="BX50" s="64">
        <v>0</v>
      </c>
      <c r="BY50" s="64">
        <v>0</v>
      </c>
      <c r="BZ50" s="64">
        <v>0</v>
      </c>
      <c r="CA50" s="64">
        <v>0</v>
      </c>
      <c r="CB50" s="64">
        <v>0</v>
      </c>
      <c r="CC50" s="64">
        <v>0</v>
      </c>
      <c r="CD50" s="64">
        <v>0</v>
      </c>
      <c r="CE50" s="64">
        <v>0</v>
      </c>
      <c r="CF50" s="64">
        <v>0</v>
      </c>
      <c r="CG50" s="64">
        <v>0</v>
      </c>
      <c r="CH50" s="64">
        <v>0</v>
      </c>
      <c r="CI50" s="19">
        <v>0</v>
      </c>
      <c r="CJ50" s="19">
        <v>2382</v>
      </c>
      <c r="CK50" s="19">
        <v>0</v>
      </c>
      <c r="CL50" s="19">
        <v>0</v>
      </c>
      <c r="CM50" s="19">
        <v>25</v>
      </c>
      <c r="CN50" s="19">
        <v>0</v>
      </c>
      <c r="CO50" s="19"/>
      <c r="CP50" s="19"/>
      <c r="CQ50" s="19"/>
      <c r="CR50" s="19"/>
      <c r="CS50" s="19">
        <v>0</v>
      </c>
      <c r="CT50" s="19">
        <v>0</v>
      </c>
      <c r="CU50" s="19">
        <v>0</v>
      </c>
      <c r="CV50" s="19">
        <v>0</v>
      </c>
      <c r="CW50" s="19">
        <v>171555</v>
      </c>
      <c r="CX50" s="19">
        <v>100</v>
      </c>
      <c r="CY50" s="19"/>
      <c r="CZ50" s="19"/>
      <c r="DA50" s="19">
        <v>0</v>
      </c>
      <c r="DB50" s="19">
        <v>0</v>
      </c>
      <c r="DC50" s="19">
        <v>0</v>
      </c>
      <c r="DD50" s="19">
        <v>550</v>
      </c>
      <c r="DE50" s="19">
        <v>0</v>
      </c>
      <c r="DF50" s="19">
        <v>0</v>
      </c>
      <c r="DG50" s="19">
        <v>0</v>
      </c>
      <c r="DH50" s="19">
        <v>0</v>
      </c>
      <c r="DI50" s="19">
        <v>0</v>
      </c>
      <c r="DJ50" s="19">
        <v>0</v>
      </c>
      <c r="DK50" s="19">
        <v>0</v>
      </c>
      <c r="DL50" s="19">
        <v>0</v>
      </c>
      <c r="DM50" s="19">
        <v>11</v>
      </c>
      <c r="DN50" s="19">
        <v>0</v>
      </c>
      <c r="DO50" s="19">
        <v>0</v>
      </c>
      <c r="DP50" s="19">
        <v>0</v>
      </c>
      <c r="DQ50" s="19">
        <v>0</v>
      </c>
      <c r="DR50" s="19">
        <v>0</v>
      </c>
      <c r="DS50" s="19">
        <v>470</v>
      </c>
      <c r="DT50" s="19">
        <v>0</v>
      </c>
      <c r="DU50" s="19">
        <v>0</v>
      </c>
      <c r="DV50" s="19">
        <v>0</v>
      </c>
      <c r="DW50" s="19">
        <v>0</v>
      </c>
      <c r="DX50" s="19">
        <v>0</v>
      </c>
      <c r="DY50" s="19">
        <v>0</v>
      </c>
      <c r="DZ50" s="19">
        <v>0</v>
      </c>
      <c r="EA50" s="19">
        <v>0</v>
      </c>
      <c r="EB50" s="19">
        <v>0</v>
      </c>
      <c r="EC50" s="19">
        <v>0</v>
      </c>
      <c r="ED50" s="19">
        <v>0</v>
      </c>
      <c r="EE50" s="19">
        <v>0</v>
      </c>
      <c r="EF50" s="19">
        <v>0</v>
      </c>
      <c r="EG50" s="19">
        <v>0</v>
      </c>
      <c r="EH50" s="19">
        <v>175093</v>
      </c>
      <c r="EJ50" s="68">
        <f t="shared" si="2"/>
        <v>0</v>
      </c>
      <c r="EL50">
        <v>175093</v>
      </c>
    </row>
    <row r="51" spans="1:142">
      <c r="A51" s="48" t="s">
        <v>942</v>
      </c>
      <c r="B51" t="s">
        <v>91</v>
      </c>
      <c r="C51" s="69">
        <v>47</v>
      </c>
      <c r="D51" s="64">
        <v>0</v>
      </c>
      <c r="E51" s="64">
        <v>0</v>
      </c>
      <c r="F51" s="64">
        <v>0</v>
      </c>
      <c r="G51" s="64">
        <v>0</v>
      </c>
      <c r="H51" s="64">
        <v>0</v>
      </c>
      <c r="I51" s="64">
        <v>0</v>
      </c>
      <c r="J51" s="64">
        <v>0</v>
      </c>
      <c r="K51" s="64">
        <v>0</v>
      </c>
      <c r="L51" s="64">
        <v>175</v>
      </c>
      <c r="M51" s="64">
        <v>28</v>
      </c>
      <c r="N51" s="64">
        <v>0</v>
      </c>
      <c r="O51" s="64">
        <v>0</v>
      </c>
      <c r="P51" s="64">
        <v>0</v>
      </c>
      <c r="Q51" s="64">
        <v>0</v>
      </c>
      <c r="R51" s="64">
        <v>0</v>
      </c>
      <c r="S51" s="64">
        <v>0</v>
      </c>
      <c r="T51" s="64">
        <v>128</v>
      </c>
      <c r="U51" s="64">
        <v>192</v>
      </c>
      <c r="V51" s="64">
        <v>0</v>
      </c>
      <c r="W51" s="64">
        <v>0</v>
      </c>
      <c r="X51" s="64">
        <v>1171</v>
      </c>
      <c r="Y51" s="64">
        <v>0</v>
      </c>
      <c r="Z51" s="64">
        <v>3140</v>
      </c>
      <c r="AA51" s="64">
        <v>0</v>
      </c>
      <c r="AB51" s="64">
        <v>3548</v>
      </c>
      <c r="AC51" s="64">
        <v>0</v>
      </c>
      <c r="AD51" s="64">
        <v>0</v>
      </c>
      <c r="AE51" s="64">
        <v>176</v>
      </c>
      <c r="AF51" s="64">
        <v>5832</v>
      </c>
      <c r="AG51" s="64">
        <v>260</v>
      </c>
      <c r="AH51" s="64">
        <v>907</v>
      </c>
      <c r="AI51" s="64">
        <v>1573</v>
      </c>
      <c r="AJ51" s="64">
        <v>263</v>
      </c>
      <c r="AK51" s="64">
        <v>27126</v>
      </c>
      <c r="AL51" s="64">
        <v>1429</v>
      </c>
      <c r="AM51" s="64">
        <v>0</v>
      </c>
      <c r="AN51" s="64">
        <v>0</v>
      </c>
      <c r="AO51" s="64">
        <v>0</v>
      </c>
      <c r="AP51" s="64">
        <v>52</v>
      </c>
      <c r="AQ51" s="64">
        <v>551</v>
      </c>
      <c r="AR51" s="64">
        <v>0</v>
      </c>
      <c r="AS51" s="64">
        <v>64</v>
      </c>
      <c r="AT51" s="64">
        <v>0</v>
      </c>
      <c r="AU51" s="64">
        <v>220</v>
      </c>
      <c r="AV51" s="64">
        <v>364</v>
      </c>
      <c r="AW51" s="64">
        <v>0</v>
      </c>
      <c r="AX51" s="64">
        <v>0</v>
      </c>
      <c r="AY51" s="64">
        <v>0</v>
      </c>
      <c r="AZ51" s="64">
        <v>0</v>
      </c>
      <c r="BA51" s="64"/>
      <c r="BB51" s="64"/>
      <c r="BC51" s="64"/>
      <c r="BD51" s="64"/>
      <c r="BE51" s="64">
        <v>675</v>
      </c>
      <c r="BF51" s="64">
        <v>0</v>
      </c>
      <c r="BG51" s="64">
        <v>438</v>
      </c>
      <c r="BH51" s="64">
        <v>0</v>
      </c>
      <c r="BI51" s="64">
        <v>0</v>
      </c>
      <c r="BJ51" s="64">
        <v>0</v>
      </c>
      <c r="BK51" s="64">
        <v>0</v>
      </c>
      <c r="BL51" s="64">
        <v>21</v>
      </c>
      <c r="BM51" s="64">
        <v>64</v>
      </c>
      <c r="BN51" s="64">
        <v>8330</v>
      </c>
      <c r="BO51" s="64">
        <v>66</v>
      </c>
      <c r="BP51" s="64">
        <v>564</v>
      </c>
      <c r="BQ51" s="64">
        <v>0</v>
      </c>
      <c r="BR51" s="64">
        <v>490</v>
      </c>
      <c r="BS51" s="64">
        <v>0</v>
      </c>
      <c r="BT51" s="64">
        <v>0</v>
      </c>
      <c r="BU51" s="64">
        <v>0</v>
      </c>
      <c r="BV51" s="64">
        <v>0</v>
      </c>
      <c r="BW51" s="64">
        <v>0</v>
      </c>
      <c r="BX51" s="64">
        <v>520</v>
      </c>
      <c r="BY51" s="64">
        <v>0</v>
      </c>
      <c r="BZ51" s="64">
        <v>1115</v>
      </c>
      <c r="CA51" s="64">
        <v>105</v>
      </c>
      <c r="CB51" s="64">
        <v>253</v>
      </c>
      <c r="CC51" s="64">
        <v>134</v>
      </c>
      <c r="CD51" s="64">
        <v>578</v>
      </c>
      <c r="CE51" s="64">
        <v>133</v>
      </c>
      <c r="CF51" s="64">
        <v>0</v>
      </c>
      <c r="CG51" s="64">
        <v>463</v>
      </c>
      <c r="CH51" s="64">
        <v>0</v>
      </c>
      <c r="CI51" s="19">
        <v>0</v>
      </c>
      <c r="CJ51" s="19">
        <v>0</v>
      </c>
      <c r="CK51" s="19">
        <v>0</v>
      </c>
      <c r="CL51" s="19">
        <v>1069</v>
      </c>
      <c r="CM51" s="19">
        <v>257</v>
      </c>
      <c r="CN51" s="19">
        <v>5776</v>
      </c>
      <c r="CO51" s="19"/>
      <c r="CP51" s="19"/>
      <c r="CQ51" s="19"/>
      <c r="CR51" s="19"/>
      <c r="CS51" s="19">
        <v>0</v>
      </c>
      <c r="CT51" s="19">
        <v>0</v>
      </c>
      <c r="CU51" s="19">
        <v>0</v>
      </c>
      <c r="CV51" s="19">
        <v>0</v>
      </c>
      <c r="CW51" s="19">
        <v>56</v>
      </c>
      <c r="CX51" s="19">
        <v>1028622</v>
      </c>
      <c r="CY51" s="19"/>
      <c r="CZ51" s="19"/>
      <c r="DA51" s="19">
        <v>0</v>
      </c>
      <c r="DB51" s="19">
        <v>0</v>
      </c>
      <c r="DC51" s="19">
        <v>0</v>
      </c>
      <c r="DD51" s="19">
        <v>1509</v>
      </c>
      <c r="DE51" s="19">
        <v>0</v>
      </c>
      <c r="DF51" s="19">
        <v>0</v>
      </c>
      <c r="DG51" s="19">
        <v>3001</v>
      </c>
      <c r="DH51" s="19">
        <v>0</v>
      </c>
      <c r="DI51" s="19">
        <v>0</v>
      </c>
      <c r="DJ51" s="19">
        <v>0</v>
      </c>
      <c r="DK51" s="19">
        <v>718</v>
      </c>
      <c r="DL51" s="19">
        <v>0</v>
      </c>
      <c r="DM51" s="19">
        <v>2631</v>
      </c>
      <c r="DN51" s="19">
        <v>0</v>
      </c>
      <c r="DO51" s="19">
        <v>1272</v>
      </c>
      <c r="DP51" s="19">
        <v>718</v>
      </c>
      <c r="DQ51" s="19">
        <v>0</v>
      </c>
      <c r="DR51" s="19">
        <v>226</v>
      </c>
      <c r="DS51" s="19">
        <v>2637</v>
      </c>
      <c r="DT51" s="19">
        <v>0</v>
      </c>
      <c r="DU51" s="19">
        <v>239</v>
      </c>
      <c r="DV51" s="19">
        <v>0</v>
      </c>
      <c r="DW51" s="19">
        <v>0</v>
      </c>
      <c r="DX51" s="19">
        <v>0</v>
      </c>
      <c r="DY51" s="19">
        <v>0</v>
      </c>
      <c r="DZ51" s="19">
        <v>0</v>
      </c>
      <c r="EA51" s="19">
        <v>0</v>
      </c>
      <c r="EB51" s="19">
        <v>0</v>
      </c>
      <c r="EC51" s="19">
        <v>11</v>
      </c>
      <c r="ED51" s="19">
        <v>0</v>
      </c>
      <c r="EE51" s="19">
        <v>5962</v>
      </c>
      <c r="EF51" s="19">
        <v>476</v>
      </c>
      <c r="EG51" s="19">
        <v>0</v>
      </c>
      <c r="EH51" s="19">
        <v>1120579</v>
      </c>
      <c r="EJ51" s="68">
        <f t="shared" si="2"/>
        <v>4251</v>
      </c>
      <c r="EL51">
        <v>1120579</v>
      </c>
    </row>
    <row r="52" spans="1:142">
      <c r="A52" s="48" t="s">
        <v>943</v>
      </c>
      <c r="B52" t="s">
        <v>92</v>
      </c>
      <c r="C52" s="67">
        <v>48</v>
      </c>
      <c r="D52" s="64">
        <v>0</v>
      </c>
      <c r="E52" s="64">
        <v>0</v>
      </c>
      <c r="F52" s="64">
        <v>0</v>
      </c>
      <c r="G52" s="64">
        <v>0</v>
      </c>
      <c r="H52" s="64">
        <v>0</v>
      </c>
      <c r="I52" s="64">
        <v>0</v>
      </c>
      <c r="J52" s="64">
        <v>0</v>
      </c>
      <c r="K52" s="64">
        <v>0</v>
      </c>
      <c r="L52" s="64">
        <v>0</v>
      </c>
      <c r="M52" s="64">
        <v>0</v>
      </c>
      <c r="N52" s="64">
        <v>0</v>
      </c>
      <c r="O52" s="64">
        <v>0</v>
      </c>
      <c r="P52" s="64">
        <v>0</v>
      </c>
      <c r="Q52" s="64">
        <v>285</v>
      </c>
      <c r="R52" s="64">
        <v>0</v>
      </c>
      <c r="S52" s="64">
        <v>0</v>
      </c>
      <c r="T52" s="64">
        <v>0</v>
      </c>
      <c r="U52" s="64">
        <v>0</v>
      </c>
      <c r="V52" s="64">
        <v>0</v>
      </c>
      <c r="W52" s="64">
        <v>0</v>
      </c>
      <c r="X52" s="64">
        <v>0</v>
      </c>
      <c r="Y52" s="64">
        <v>0</v>
      </c>
      <c r="Z52" s="64">
        <v>0</v>
      </c>
      <c r="AA52" s="64">
        <v>0</v>
      </c>
      <c r="AB52" s="64">
        <v>0</v>
      </c>
      <c r="AC52" s="64">
        <v>0</v>
      </c>
      <c r="AD52" s="64">
        <v>0</v>
      </c>
      <c r="AE52" s="64">
        <v>0</v>
      </c>
      <c r="AF52" s="64">
        <v>0</v>
      </c>
      <c r="AG52" s="64">
        <v>0</v>
      </c>
      <c r="AH52" s="64">
        <v>0</v>
      </c>
      <c r="AI52" s="64">
        <v>0</v>
      </c>
      <c r="AJ52" s="64">
        <v>47</v>
      </c>
      <c r="AK52" s="64">
        <v>0</v>
      </c>
      <c r="AL52" s="64">
        <v>0</v>
      </c>
      <c r="AM52" s="64">
        <v>0</v>
      </c>
      <c r="AN52" s="64">
        <v>0</v>
      </c>
      <c r="AO52" s="64">
        <v>0</v>
      </c>
      <c r="AP52" s="64">
        <v>0</v>
      </c>
      <c r="AQ52" s="64">
        <v>0</v>
      </c>
      <c r="AR52" s="64">
        <v>0</v>
      </c>
      <c r="AS52" s="64">
        <v>0</v>
      </c>
      <c r="AT52" s="64">
        <v>0</v>
      </c>
      <c r="AU52" s="64">
        <v>0</v>
      </c>
      <c r="AV52" s="64">
        <v>0</v>
      </c>
      <c r="AW52" s="64">
        <v>0</v>
      </c>
      <c r="AX52" s="64">
        <v>0</v>
      </c>
      <c r="AY52" s="64">
        <v>0</v>
      </c>
      <c r="AZ52" s="64">
        <v>0</v>
      </c>
      <c r="BA52" s="64"/>
      <c r="BB52" s="64"/>
      <c r="BC52" s="64"/>
      <c r="BD52" s="64"/>
      <c r="BE52" s="64">
        <v>231</v>
      </c>
      <c r="BF52" s="64">
        <v>0</v>
      </c>
      <c r="BG52" s="64">
        <v>0</v>
      </c>
      <c r="BH52" s="64">
        <v>0</v>
      </c>
      <c r="BI52" s="64">
        <v>0</v>
      </c>
      <c r="BJ52" s="64">
        <v>0</v>
      </c>
      <c r="BK52" s="64">
        <v>0</v>
      </c>
      <c r="BL52" s="64">
        <v>0</v>
      </c>
      <c r="BM52" s="64">
        <v>0</v>
      </c>
      <c r="BN52" s="64">
        <v>0</v>
      </c>
      <c r="BO52" s="64">
        <v>0</v>
      </c>
      <c r="BP52" s="64">
        <v>54</v>
      </c>
      <c r="BQ52" s="64">
        <v>0</v>
      </c>
      <c r="BR52" s="64">
        <v>0</v>
      </c>
      <c r="BS52" s="64">
        <v>0</v>
      </c>
      <c r="BT52" s="64">
        <v>0</v>
      </c>
      <c r="BU52" s="64">
        <v>61</v>
      </c>
      <c r="BV52" s="64">
        <v>0</v>
      </c>
      <c r="BW52" s="64">
        <v>0</v>
      </c>
      <c r="BX52" s="64">
        <v>0</v>
      </c>
      <c r="BY52" s="64">
        <v>0</v>
      </c>
      <c r="BZ52" s="64">
        <v>0</v>
      </c>
      <c r="CA52" s="64">
        <v>0</v>
      </c>
      <c r="CB52" s="64">
        <v>0</v>
      </c>
      <c r="CC52" s="64">
        <v>0</v>
      </c>
      <c r="CD52" s="64">
        <v>0</v>
      </c>
      <c r="CE52" s="64">
        <v>0</v>
      </c>
      <c r="CF52" s="64">
        <v>0</v>
      </c>
      <c r="CG52" s="64">
        <v>0</v>
      </c>
      <c r="CH52" s="64">
        <v>0</v>
      </c>
      <c r="CI52" s="19">
        <v>0</v>
      </c>
      <c r="CJ52" s="19">
        <v>0</v>
      </c>
      <c r="CK52" s="19">
        <v>0</v>
      </c>
      <c r="CL52" s="19">
        <v>0</v>
      </c>
      <c r="CM52" s="19">
        <v>0</v>
      </c>
      <c r="CN52" s="19">
        <v>0</v>
      </c>
      <c r="CO52" s="19"/>
      <c r="CP52" s="19"/>
      <c r="CQ52" s="19"/>
      <c r="CR52" s="19"/>
      <c r="CS52" s="19">
        <v>0</v>
      </c>
      <c r="CT52" s="19">
        <v>0</v>
      </c>
      <c r="CU52" s="19">
        <v>0</v>
      </c>
      <c r="CV52" s="19">
        <v>0</v>
      </c>
      <c r="CW52" s="19">
        <v>0</v>
      </c>
      <c r="CX52" s="19">
        <v>237</v>
      </c>
      <c r="CY52" s="19"/>
      <c r="CZ52" s="19"/>
      <c r="DA52" s="19">
        <v>100466</v>
      </c>
      <c r="DB52" s="19">
        <v>1454</v>
      </c>
      <c r="DC52" s="19">
        <v>0</v>
      </c>
      <c r="DD52" s="19">
        <v>1835</v>
      </c>
      <c r="DE52" s="19">
        <v>0</v>
      </c>
      <c r="DF52" s="19">
        <v>0</v>
      </c>
      <c r="DG52" s="19">
        <v>0</v>
      </c>
      <c r="DH52" s="19">
        <v>0</v>
      </c>
      <c r="DI52" s="19">
        <v>0</v>
      </c>
      <c r="DJ52" s="19">
        <v>0</v>
      </c>
      <c r="DK52" s="19">
        <v>0</v>
      </c>
      <c r="DL52" s="19">
        <v>0</v>
      </c>
      <c r="DM52" s="19">
        <v>1898</v>
      </c>
      <c r="DN52" s="19">
        <v>0</v>
      </c>
      <c r="DO52" s="19">
        <v>0</v>
      </c>
      <c r="DP52" s="19">
        <v>0</v>
      </c>
      <c r="DQ52" s="19">
        <v>0</v>
      </c>
      <c r="DR52" s="19">
        <v>13006</v>
      </c>
      <c r="DS52" s="19">
        <v>0</v>
      </c>
      <c r="DT52" s="19">
        <v>0</v>
      </c>
      <c r="DU52" s="19">
        <v>0</v>
      </c>
      <c r="DV52" s="19">
        <v>0</v>
      </c>
      <c r="DW52" s="19">
        <v>0</v>
      </c>
      <c r="DX52" s="19">
        <v>0</v>
      </c>
      <c r="DY52" s="19">
        <v>0</v>
      </c>
      <c r="DZ52" s="19">
        <v>0</v>
      </c>
      <c r="EA52" s="19">
        <v>0</v>
      </c>
      <c r="EB52" s="19">
        <v>0</v>
      </c>
      <c r="EC52" s="19">
        <v>0</v>
      </c>
      <c r="ED52" s="19">
        <v>0</v>
      </c>
      <c r="EE52" s="19">
        <v>0</v>
      </c>
      <c r="EF52" s="19">
        <v>0</v>
      </c>
      <c r="EG52" s="19">
        <v>0</v>
      </c>
      <c r="EH52" s="19">
        <v>398813</v>
      </c>
      <c r="EJ52" s="68">
        <f t="shared" si="2"/>
        <v>279239</v>
      </c>
      <c r="EL52">
        <v>398813</v>
      </c>
    </row>
    <row r="53" spans="1:142">
      <c r="A53" s="48" t="s">
        <v>944</v>
      </c>
      <c r="B53" t="s">
        <v>93</v>
      </c>
      <c r="C53" s="67">
        <v>49</v>
      </c>
      <c r="D53" s="19">
        <v>0</v>
      </c>
      <c r="E53" s="19">
        <v>0</v>
      </c>
      <c r="F53" s="19">
        <v>0</v>
      </c>
      <c r="G53" s="19">
        <v>0</v>
      </c>
      <c r="H53" s="19">
        <v>0</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19"/>
      <c r="BB53" s="19"/>
      <c r="BC53" s="19"/>
      <c r="BD53" s="19"/>
      <c r="BE53" s="19">
        <v>0</v>
      </c>
      <c r="BF53" s="19">
        <v>0</v>
      </c>
      <c r="BG53" s="19">
        <v>0</v>
      </c>
      <c r="BH53" s="19">
        <v>0</v>
      </c>
      <c r="BI53" s="19">
        <v>0</v>
      </c>
      <c r="BJ53" s="19">
        <v>0</v>
      </c>
      <c r="BK53" s="19">
        <v>0</v>
      </c>
      <c r="BL53" s="19">
        <v>0</v>
      </c>
      <c r="BM53" s="19">
        <v>0</v>
      </c>
      <c r="BN53" s="19">
        <v>0</v>
      </c>
      <c r="BO53" s="19">
        <v>0</v>
      </c>
      <c r="BP53" s="19">
        <v>0</v>
      </c>
      <c r="BQ53" s="19">
        <v>0</v>
      </c>
      <c r="BR53" s="19">
        <v>0</v>
      </c>
      <c r="BS53" s="19">
        <v>0</v>
      </c>
      <c r="BT53" s="19">
        <v>0</v>
      </c>
      <c r="BU53" s="19">
        <v>0</v>
      </c>
      <c r="BV53" s="19">
        <v>0</v>
      </c>
      <c r="BW53" s="19">
        <v>0</v>
      </c>
      <c r="BX53" s="19">
        <v>0</v>
      </c>
      <c r="BY53" s="19">
        <v>0</v>
      </c>
      <c r="BZ53" s="19">
        <v>0</v>
      </c>
      <c r="CA53" s="19">
        <v>0</v>
      </c>
      <c r="CB53" s="19">
        <v>0</v>
      </c>
      <c r="CC53" s="19">
        <v>0</v>
      </c>
      <c r="CD53" s="19">
        <v>0</v>
      </c>
      <c r="CE53" s="19">
        <v>0</v>
      </c>
      <c r="CF53" s="19">
        <v>0</v>
      </c>
      <c r="CG53" s="19">
        <v>0</v>
      </c>
      <c r="CH53" s="19">
        <v>0</v>
      </c>
      <c r="CI53" s="19">
        <v>0</v>
      </c>
      <c r="CJ53" s="19">
        <v>0</v>
      </c>
      <c r="CK53" s="19">
        <v>0</v>
      </c>
      <c r="CL53" s="19">
        <v>0</v>
      </c>
      <c r="CM53" s="19">
        <v>0</v>
      </c>
      <c r="CN53" s="19">
        <v>0</v>
      </c>
      <c r="CO53" s="19"/>
      <c r="CP53" s="19"/>
      <c r="CQ53" s="19"/>
      <c r="CR53" s="19"/>
      <c r="CS53" s="19">
        <v>0</v>
      </c>
      <c r="CT53" s="19">
        <v>0</v>
      </c>
      <c r="CU53" s="19">
        <v>0</v>
      </c>
      <c r="CV53" s="19">
        <v>0</v>
      </c>
      <c r="CW53" s="19">
        <v>0</v>
      </c>
      <c r="CX53" s="19">
        <v>12</v>
      </c>
      <c r="CY53" s="19"/>
      <c r="CZ53" s="19"/>
      <c r="DA53" s="19">
        <v>0</v>
      </c>
      <c r="DB53" s="19">
        <v>22533</v>
      </c>
      <c r="DC53" s="19">
        <v>0</v>
      </c>
      <c r="DD53" s="19">
        <v>0</v>
      </c>
      <c r="DE53" s="19">
        <v>0</v>
      </c>
      <c r="DF53" s="19">
        <v>0</v>
      </c>
      <c r="DG53" s="19">
        <v>0</v>
      </c>
      <c r="DH53" s="19">
        <v>0</v>
      </c>
      <c r="DI53" s="19">
        <v>0</v>
      </c>
      <c r="DJ53" s="19">
        <v>0</v>
      </c>
      <c r="DK53" s="19">
        <v>0</v>
      </c>
      <c r="DL53" s="19">
        <v>0</v>
      </c>
      <c r="DM53" s="19">
        <v>497</v>
      </c>
      <c r="DN53" s="19">
        <v>0</v>
      </c>
      <c r="DO53" s="19">
        <v>0</v>
      </c>
      <c r="DP53" s="19">
        <v>0</v>
      </c>
      <c r="DQ53" s="19">
        <v>0</v>
      </c>
      <c r="DR53" s="19">
        <v>0</v>
      </c>
      <c r="DS53" s="19">
        <v>0</v>
      </c>
      <c r="DT53" s="19">
        <v>0</v>
      </c>
      <c r="DU53" s="19">
        <v>0</v>
      </c>
      <c r="DV53" s="19">
        <v>0</v>
      </c>
      <c r="DW53" s="19">
        <v>0</v>
      </c>
      <c r="DX53" s="19">
        <v>0</v>
      </c>
      <c r="DY53" s="19">
        <v>0</v>
      </c>
      <c r="DZ53" s="19">
        <v>0</v>
      </c>
      <c r="EA53" s="19">
        <v>0</v>
      </c>
      <c r="EB53" s="19">
        <v>0</v>
      </c>
      <c r="EC53" s="19">
        <v>0</v>
      </c>
      <c r="ED53" s="19">
        <v>0</v>
      </c>
      <c r="EE53" s="19">
        <v>0</v>
      </c>
      <c r="EF53" s="19">
        <v>0</v>
      </c>
      <c r="EG53" s="19">
        <v>0</v>
      </c>
      <c r="EH53" s="19">
        <v>23042</v>
      </c>
      <c r="EJ53" s="68">
        <f t="shared" si="2"/>
        <v>0</v>
      </c>
      <c r="EL53">
        <v>23042</v>
      </c>
    </row>
    <row r="54" spans="1:142">
      <c r="A54" s="48" t="s">
        <v>945</v>
      </c>
      <c r="B54" t="s">
        <v>36</v>
      </c>
      <c r="C54" s="69">
        <v>50</v>
      </c>
      <c r="D54" s="19">
        <v>0</v>
      </c>
      <c r="E54" s="19">
        <v>0</v>
      </c>
      <c r="F54" s="19">
        <v>0</v>
      </c>
      <c r="G54" s="19">
        <v>0</v>
      </c>
      <c r="H54" s="19">
        <v>0</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0</v>
      </c>
      <c r="AC54" s="19">
        <v>0</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9">
        <v>0</v>
      </c>
      <c r="AT54" s="19">
        <v>0</v>
      </c>
      <c r="AU54" s="19">
        <v>0</v>
      </c>
      <c r="AV54" s="19">
        <v>0</v>
      </c>
      <c r="AW54" s="19">
        <v>0</v>
      </c>
      <c r="AX54" s="19">
        <v>0</v>
      </c>
      <c r="AY54" s="19">
        <v>0</v>
      </c>
      <c r="AZ54" s="19">
        <v>0</v>
      </c>
      <c r="BA54" s="19"/>
      <c r="BB54" s="19"/>
      <c r="BC54" s="19"/>
      <c r="BD54" s="19"/>
      <c r="BE54" s="19">
        <v>0</v>
      </c>
      <c r="BF54" s="19">
        <v>0</v>
      </c>
      <c r="BG54" s="19">
        <v>0</v>
      </c>
      <c r="BH54" s="19">
        <v>0</v>
      </c>
      <c r="BI54" s="19">
        <v>0</v>
      </c>
      <c r="BJ54" s="19">
        <v>0</v>
      </c>
      <c r="BK54" s="19">
        <v>0</v>
      </c>
      <c r="BL54" s="19">
        <v>0</v>
      </c>
      <c r="BM54" s="19">
        <v>0</v>
      </c>
      <c r="BN54" s="19">
        <v>0</v>
      </c>
      <c r="BO54" s="19">
        <v>0</v>
      </c>
      <c r="BP54" s="19">
        <v>0</v>
      </c>
      <c r="BQ54" s="19">
        <v>0</v>
      </c>
      <c r="BR54" s="19">
        <v>0</v>
      </c>
      <c r="BS54" s="19">
        <v>0</v>
      </c>
      <c r="BT54" s="19">
        <v>0</v>
      </c>
      <c r="BU54" s="19">
        <v>0</v>
      </c>
      <c r="BV54" s="19">
        <v>0</v>
      </c>
      <c r="BW54" s="19">
        <v>0</v>
      </c>
      <c r="BX54" s="19">
        <v>0</v>
      </c>
      <c r="BY54" s="19">
        <v>0</v>
      </c>
      <c r="BZ54" s="19">
        <v>0</v>
      </c>
      <c r="CA54" s="19">
        <v>0</v>
      </c>
      <c r="CB54" s="19">
        <v>0</v>
      </c>
      <c r="CC54" s="19">
        <v>0</v>
      </c>
      <c r="CD54" s="19">
        <v>0</v>
      </c>
      <c r="CE54" s="19">
        <v>0</v>
      </c>
      <c r="CF54" s="19">
        <v>0</v>
      </c>
      <c r="CG54" s="19">
        <v>0</v>
      </c>
      <c r="CH54" s="19">
        <v>0</v>
      </c>
      <c r="CI54" s="19">
        <v>0</v>
      </c>
      <c r="CJ54" s="19">
        <v>0</v>
      </c>
      <c r="CK54" s="19">
        <v>0</v>
      </c>
      <c r="CL54" s="19">
        <v>0</v>
      </c>
      <c r="CM54" s="19">
        <v>0</v>
      </c>
      <c r="CN54" s="19">
        <v>0</v>
      </c>
      <c r="CO54" s="19"/>
      <c r="CP54" s="19"/>
      <c r="CQ54" s="19"/>
      <c r="CR54" s="19"/>
      <c r="CS54" s="19">
        <v>0</v>
      </c>
      <c r="CT54" s="19">
        <v>0</v>
      </c>
      <c r="CU54" s="19">
        <v>0</v>
      </c>
      <c r="CV54" s="19">
        <v>0</v>
      </c>
      <c r="CW54" s="19">
        <v>0</v>
      </c>
      <c r="CX54" s="19">
        <v>0</v>
      </c>
      <c r="CY54" s="19"/>
      <c r="CZ54" s="19"/>
      <c r="DA54" s="19">
        <v>0</v>
      </c>
      <c r="DB54" s="19">
        <v>0</v>
      </c>
      <c r="DC54" s="19">
        <v>44296</v>
      </c>
      <c r="DD54" s="19">
        <v>0</v>
      </c>
      <c r="DE54" s="19">
        <v>0</v>
      </c>
      <c r="DF54" s="19">
        <v>0</v>
      </c>
      <c r="DG54" s="19">
        <v>0</v>
      </c>
      <c r="DH54" s="19">
        <v>0</v>
      </c>
      <c r="DI54" s="19">
        <v>0</v>
      </c>
      <c r="DJ54" s="19">
        <v>0</v>
      </c>
      <c r="DK54" s="19">
        <v>0</v>
      </c>
      <c r="DL54" s="19">
        <v>0</v>
      </c>
      <c r="DM54" s="19">
        <v>511</v>
      </c>
      <c r="DN54" s="19">
        <v>0</v>
      </c>
      <c r="DO54" s="19">
        <v>0</v>
      </c>
      <c r="DP54" s="19">
        <v>0</v>
      </c>
      <c r="DQ54" s="19">
        <v>0</v>
      </c>
      <c r="DR54" s="19">
        <v>0</v>
      </c>
      <c r="DS54" s="19">
        <v>0</v>
      </c>
      <c r="DT54" s="19">
        <v>0</v>
      </c>
      <c r="DU54" s="19">
        <v>0</v>
      </c>
      <c r="DV54" s="19">
        <v>0</v>
      </c>
      <c r="DW54" s="19">
        <v>0</v>
      </c>
      <c r="DX54" s="19">
        <v>0</v>
      </c>
      <c r="DY54" s="19">
        <v>0</v>
      </c>
      <c r="DZ54" s="19">
        <v>0</v>
      </c>
      <c r="EA54" s="19">
        <v>0</v>
      </c>
      <c r="EB54" s="19">
        <v>0</v>
      </c>
      <c r="EC54" s="19">
        <v>0</v>
      </c>
      <c r="ED54" s="19">
        <v>0</v>
      </c>
      <c r="EE54" s="19">
        <v>0</v>
      </c>
      <c r="EF54" s="19">
        <v>0</v>
      </c>
      <c r="EG54" s="19">
        <v>0</v>
      </c>
      <c r="EH54" s="19">
        <v>44807</v>
      </c>
      <c r="EJ54" s="68">
        <f t="shared" si="2"/>
        <v>0</v>
      </c>
      <c r="EL54">
        <v>44807</v>
      </c>
    </row>
    <row r="55" spans="1:142">
      <c r="A55" s="48" t="s">
        <v>946</v>
      </c>
      <c r="B55" t="s">
        <v>94</v>
      </c>
      <c r="C55" s="67">
        <v>51</v>
      </c>
      <c r="D55" s="19">
        <v>0</v>
      </c>
      <c r="E55" s="19">
        <v>0</v>
      </c>
      <c r="F55" s="19">
        <v>0</v>
      </c>
      <c r="G55" s="19">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19">
        <v>0</v>
      </c>
      <c r="Y55" s="19">
        <v>0</v>
      </c>
      <c r="Z55" s="19">
        <v>0</v>
      </c>
      <c r="AA55" s="19">
        <v>0</v>
      </c>
      <c r="AB55" s="19">
        <v>0</v>
      </c>
      <c r="AC55" s="19">
        <v>0</v>
      </c>
      <c r="AD55" s="19">
        <v>0</v>
      </c>
      <c r="AE55" s="19">
        <v>0</v>
      </c>
      <c r="AF55" s="19">
        <v>0</v>
      </c>
      <c r="AG55" s="19">
        <v>0</v>
      </c>
      <c r="AH55" s="19">
        <v>0</v>
      </c>
      <c r="AI55" s="19">
        <v>0</v>
      </c>
      <c r="AJ55" s="19">
        <v>0</v>
      </c>
      <c r="AK55" s="19">
        <v>0</v>
      </c>
      <c r="AL55" s="19">
        <v>0</v>
      </c>
      <c r="AM55" s="19">
        <v>0</v>
      </c>
      <c r="AN55" s="19">
        <v>0</v>
      </c>
      <c r="AO55" s="19">
        <v>0</v>
      </c>
      <c r="AP55" s="19">
        <v>0</v>
      </c>
      <c r="AQ55" s="19">
        <v>0</v>
      </c>
      <c r="AR55" s="19">
        <v>0</v>
      </c>
      <c r="AS55" s="19">
        <v>0</v>
      </c>
      <c r="AT55" s="19">
        <v>0</v>
      </c>
      <c r="AU55" s="19">
        <v>0</v>
      </c>
      <c r="AV55" s="19">
        <v>0</v>
      </c>
      <c r="AW55" s="19">
        <v>0</v>
      </c>
      <c r="AX55" s="19">
        <v>0</v>
      </c>
      <c r="AY55" s="19">
        <v>0</v>
      </c>
      <c r="AZ55" s="19">
        <v>0</v>
      </c>
      <c r="BA55" s="19"/>
      <c r="BB55" s="19"/>
      <c r="BC55" s="19"/>
      <c r="BD55" s="19"/>
      <c r="BE55" s="19">
        <v>0</v>
      </c>
      <c r="BF55" s="19">
        <v>0</v>
      </c>
      <c r="BG55" s="19">
        <v>0</v>
      </c>
      <c r="BH55" s="19">
        <v>0</v>
      </c>
      <c r="BI55" s="19">
        <v>0</v>
      </c>
      <c r="BJ55" s="19">
        <v>0</v>
      </c>
      <c r="BK55" s="19">
        <v>0</v>
      </c>
      <c r="BL55" s="19">
        <v>0</v>
      </c>
      <c r="BM55" s="19">
        <v>0</v>
      </c>
      <c r="BN55" s="19">
        <v>0</v>
      </c>
      <c r="BO55" s="19">
        <v>0</v>
      </c>
      <c r="BP55" s="19">
        <v>0</v>
      </c>
      <c r="BQ55" s="19">
        <v>0</v>
      </c>
      <c r="BR55" s="19">
        <v>0</v>
      </c>
      <c r="BS55" s="19">
        <v>0</v>
      </c>
      <c r="BT55" s="19">
        <v>0</v>
      </c>
      <c r="BU55" s="19">
        <v>0</v>
      </c>
      <c r="BV55" s="19">
        <v>0</v>
      </c>
      <c r="BW55" s="19">
        <v>0</v>
      </c>
      <c r="BX55" s="19">
        <v>0</v>
      </c>
      <c r="BY55" s="19">
        <v>0</v>
      </c>
      <c r="BZ55" s="19">
        <v>0</v>
      </c>
      <c r="CA55" s="19">
        <v>0</v>
      </c>
      <c r="CB55" s="19">
        <v>0</v>
      </c>
      <c r="CC55" s="19">
        <v>0</v>
      </c>
      <c r="CD55" s="19">
        <v>0</v>
      </c>
      <c r="CE55" s="19">
        <v>0</v>
      </c>
      <c r="CF55" s="19">
        <v>0</v>
      </c>
      <c r="CG55" s="19">
        <v>4</v>
      </c>
      <c r="CH55" s="19">
        <v>0</v>
      </c>
      <c r="CI55" s="19">
        <v>0</v>
      </c>
      <c r="CJ55" s="19">
        <v>0</v>
      </c>
      <c r="CK55" s="19">
        <v>0</v>
      </c>
      <c r="CL55" s="19">
        <v>0</v>
      </c>
      <c r="CM55" s="19">
        <v>0</v>
      </c>
      <c r="CN55" s="19">
        <v>0</v>
      </c>
      <c r="CO55" s="19"/>
      <c r="CP55" s="19"/>
      <c r="CQ55" s="19"/>
      <c r="CR55" s="19"/>
      <c r="CS55" s="19">
        <v>0</v>
      </c>
      <c r="CT55" s="19">
        <v>0</v>
      </c>
      <c r="CU55" s="19">
        <v>0</v>
      </c>
      <c r="CV55" s="19">
        <v>0</v>
      </c>
      <c r="CW55" s="19">
        <v>59</v>
      </c>
      <c r="CX55" s="19">
        <v>102</v>
      </c>
      <c r="CY55" s="19"/>
      <c r="CZ55" s="19"/>
      <c r="DA55" s="19">
        <v>0</v>
      </c>
      <c r="DB55" s="19">
        <v>2567</v>
      </c>
      <c r="DC55" s="19">
        <v>0</v>
      </c>
      <c r="DD55" s="19">
        <v>110473</v>
      </c>
      <c r="DE55" s="19">
        <v>24465</v>
      </c>
      <c r="DF55" s="19">
        <v>0</v>
      </c>
      <c r="DG55" s="19">
        <v>82</v>
      </c>
      <c r="DH55" s="19">
        <v>0</v>
      </c>
      <c r="DI55" s="19">
        <v>0</v>
      </c>
      <c r="DJ55" s="19">
        <v>54</v>
      </c>
      <c r="DK55" s="19">
        <v>0</v>
      </c>
      <c r="DL55" s="19">
        <v>0</v>
      </c>
      <c r="DM55" s="19">
        <v>984</v>
      </c>
      <c r="DN55" s="19">
        <v>0</v>
      </c>
      <c r="DO55" s="19">
        <v>0</v>
      </c>
      <c r="DP55" s="19">
        <v>0</v>
      </c>
      <c r="DQ55" s="19">
        <v>0</v>
      </c>
      <c r="DR55" s="19">
        <v>54</v>
      </c>
      <c r="DS55" s="19">
        <v>0</v>
      </c>
      <c r="DT55" s="19">
        <v>0</v>
      </c>
      <c r="DU55" s="19">
        <v>0</v>
      </c>
      <c r="DV55" s="19">
        <v>0</v>
      </c>
      <c r="DW55" s="19">
        <v>0</v>
      </c>
      <c r="DX55" s="19">
        <v>0</v>
      </c>
      <c r="DY55" s="19">
        <v>0</v>
      </c>
      <c r="DZ55" s="19">
        <v>0</v>
      </c>
      <c r="EA55" s="19">
        <v>0</v>
      </c>
      <c r="EB55" s="19">
        <v>0</v>
      </c>
      <c r="EC55" s="19">
        <v>0</v>
      </c>
      <c r="ED55" s="19">
        <v>0</v>
      </c>
      <c r="EE55" s="19">
        <v>0</v>
      </c>
      <c r="EF55" s="19">
        <v>0</v>
      </c>
      <c r="EG55" s="19">
        <v>0</v>
      </c>
      <c r="EH55" s="19">
        <v>138844</v>
      </c>
      <c r="EJ55" s="68">
        <f t="shared" si="2"/>
        <v>0</v>
      </c>
      <c r="EL55">
        <v>138844</v>
      </c>
    </row>
    <row r="56" spans="1:142">
      <c r="A56" s="48" t="s">
        <v>947</v>
      </c>
      <c r="B56" t="s">
        <v>95</v>
      </c>
      <c r="C56" s="67">
        <v>52</v>
      </c>
      <c r="D56" s="19">
        <v>0</v>
      </c>
      <c r="E56" s="19">
        <v>0</v>
      </c>
      <c r="F56" s="19">
        <v>0</v>
      </c>
      <c r="G56" s="19">
        <v>0</v>
      </c>
      <c r="H56" s="19">
        <v>0</v>
      </c>
      <c r="I56" s="19">
        <v>0</v>
      </c>
      <c r="J56" s="19">
        <v>0</v>
      </c>
      <c r="K56" s="19">
        <v>0</v>
      </c>
      <c r="L56" s="19">
        <v>0</v>
      </c>
      <c r="M56" s="19">
        <v>0</v>
      </c>
      <c r="N56" s="19">
        <v>0</v>
      </c>
      <c r="O56" s="19">
        <v>0</v>
      </c>
      <c r="P56" s="19">
        <v>0</v>
      </c>
      <c r="Q56" s="19">
        <v>0</v>
      </c>
      <c r="R56" s="19">
        <v>0</v>
      </c>
      <c r="S56" s="19">
        <v>0</v>
      </c>
      <c r="T56" s="19">
        <v>0</v>
      </c>
      <c r="U56" s="19">
        <v>0</v>
      </c>
      <c r="V56" s="19">
        <v>0</v>
      </c>
      <c r="W56" s="19">
        <v>0</v>
      </c>
      <c r="X56" s="19">
        <v>0</v>
      </c>
      <c r="Y56" s="19">
        <v>0</v>
      </c>
      <c r="Z56" s="19">
        <v>0</v>
      </c>
      <c r="AA56" s="19">
        <v>0</v>
      </c>
      <c r="AB56" s="19">
        <v>0</v>
      </c>
      <c r="AC56" s="19">
        <v>0</v>
      </c>
      <c r="AD56" s="19">
        <v>0</v>
      </c>
      <c r="AE56" s="19">
        <v>0</v>
      </c>
      <c r="AF56" s="19">
        <v>0</v>
      </c>
      <c r="AG56" s="19">
        <v>0</v>
      </c>
      <c r="AH56" s="19">
        <v>0</v>
      </c>
      <c r="AI56" s="19">
        <v>0</v>
      </c>
      <c r="AJ56" s="19">
        <v>0</v>
      </c>
      <c r="AK56" s="19">
        <v>0</v>
      </c>
      <c r="AL56" s="19">
        <v>0</v>
      </c>
      <c r="AM56" s="19">
        <v>0</v>
      </c>
      <c r="AN56" s="19">
        <v>0</v>
      </c>
      <c r="AO56" s="19">
        <v>0</v>
      </c>
      <c r="AP56" s="19">
        <v>0</v>
      </c>
      <c r="AQ56" s="19">
        <v>0</v>
      </c>
      <c r="AR56" s="19">
        <v>0</v>
      </c>
      <c r="AS56" s="19">
        <v>0</v>
      </c>
      <c r="AT56" s="19">
        <v>0</v>
      </c>
      <c r="AU56" s="19">
        <v>0</v>
      </c>
      <c r="AV56" s="19">
        <v>0</v>
      </c>
      <c r="AW56" s="19">
        <v>0</v>
      </c>
      <c r="AX56" s="19">
        <v>0</v>
      </c>
      <c r="AY56" s="19">
        <v>0</v>
      </c>
      <c r="AZ56" s="19">
        <v>0</v>
      </c>
      <c r="BA56" s="19"/>
      <c r="BB56" s="19"/>
      <c r="BC56" s="19"/>
      <c r="BD56" s="19"/>
      <c r="BE56" s="19">
        <v>0</v>
      </c>
      <c r="BF56" s="19">
        <v>0</v>
      </c>
      <c r="BG56" s="19">
        <v>0</v>
      </c>
      <c r="BH56" s="19">
        <v>0</v>
      </c>
      <c r="BI56" s="19">
        <v>0</v>
      </c>
      <c r="BJ56" s="19">
        <v>0</v>
      </c>
      <c r="BK56" s="19">
        <v>0</v>
      </c>
      <c r="BL56" s="19">
        <v>0</v>
      </c>
      <c r="BM56" s="19">
        <v>0</v>
      </c>
      <c r="BN56" s="19">
        <v>0</v>
      </c>
      <c r="BO56" s="19">
        <v>0</v>
      </c>
      <c r="BP56" s="19">
        <v>0</v>
      </c>
      <c r="BQ56" s="19">
        <v>0</v>
      </c>
      <c r="BR56" s="19">
        <v>0</v>
      </c>
      <c r="BS56" s="19">
        <v>0</v>
      </c>
      <c r="BT56" s="19">
        <v>0</v>
      </c>
      <c r="BU56" s="19">
        <v>0</v>
      </c>
      <c r="BV56" s="19">
        <v>0</v>
      </c>
      <c r="BW56" s="19">
        <v>0</v>
      </c>
      <c r="BX56" s="19">
        <v>0</v>
      </c>
      <c r="BY56" s="19">
        <v>0</v>
      </c>
      <c r="BZ56" s="19">
        <v>0</v>
      </c>
      <c r="CA56" s="19">
        <v>0</v>
      </c>
      <c r="CB56" s="19">
        <v>0</v>
      </c>
      <c r="CC56" s="19">
        <v>0</v>
      </c>
      <c r="CD56" s="19">
        <v>0</v>
      </c>
      <c r="CE56" s="19">
        <v>0</v>
      </c>
      <c r="CF56" s="19">
        <v>0</v>
      </c>
      <c r="CG56" s="19">
        <v>0</v>
      </c>
      <c r="CH56" s="19">
        <v>0</v>
      </c>
      <c r="CI56" s="19">
        <v>0</v>
      </c>
      <c r="CJ56" s="19">
        <v>0</v>
      </c>
      <c r="CK56" s="19">
        <v>0</v>
      </c>
      <c r="CL56" s="19">
        <v>0</v>
      </c>
      <c r="CM56" s="19">
        <v>0</v>
      </c>
      <c r="CN56" s="19">
        <v>0</v>
      </c>
      <c r="CO56" s="19"/>
      <c r="CP56" s="19"/>
      <c r="CQ56" s="19"/>
      <c r="CR56" s="19"/>
      <c r="CS56" s="19">
        <v>0</v>
      </c>
      <c r="CT56" s="19">
        <v>0</v>
      </c>
      <c r="CU56" s="19">
        <v>0</v>
      </c>
      <c r="CV56" s="19">
        <v>0</v>
      </c>
      <c r="CW56" s="19">
        <v>0</v>
      </c>
      <c r="CX56" s="19">
        <v>124</v>
      </c>
      <c r="CY56" s="19"/>
      <c r="CZ56" s="19"/>
      <c r="DA56" s="19">
        <v>0</v>
      </c>
      <c r="DB56" s="19">
        <v>0</v>
      </c>
      <c r="DC56" s="19">
        <v>0</v>
      </c>
      <c r="DD56" s="19">
        <v>0</v>
      </c>
      <c r="DE56" s="19">
        <v>0</v>
      </c>
      <c r="DF56" s="19">
        <v>27438</v>
      </c>
      <c r="DG56" s="19">
        <v>0</v>
      </c>
      <c r="DH56" s="19">
        <v>0</v>
      </c>
      <c r="DI56" s="19">
        <v>0</v>
      </c>
      <c r="DJ56" s="19">
        <v>0</v>
      </c>
      <c r="DK56" s="19">
        <v>0</v>
      </c>
      <c r="DL56" s="19">
        <v>0</v>
      </c>
      <c r="DM56" s="19">
        <v>225</v>
      </c>
      <c r="DN56" s="19">
        <v>0</v>
      </c>
      <c r="DO56" s="19">
        <v>0</v>
      </c>
      <c r="DP56" s="19">
        <v>0</v>
      </c>
      <c r="DQ56" s="19">
        <v>0</v>
      </c>
      <c r="DR56" s="19">
        <v>0</v>
      </c>
      <c r="DS56" s="19">
        <v>0</v>
      </c>
      <c r="DT56" s="19">
        <v>0</v>
      </c>
      <c r="DU56" s="19">
        <v>0</v>
      </c>
      <c r="DV56" s="19">
        <v>0</v>
      </c>
      <c r="DW56" s="19">
        <v>0</v>
      </c>
      <c r="DX56" s="19">
        <v>0</v>
      </c>
      <c r="DY56" s="19">
        <v>0</v>
      </c>
      <c r="DZ56" s="19">
        <v>0</v>
      </c>
      <c r="EA56" s="19">
        <v>0</v>
      </c>
      <c r="EB56" s="19">
        <v>0</v>
      </c>
      <c r="EC56" s="19">
        <v>0</v>
      </c>
      <c r="ED56" s="19">
        <v>0</v>
      </c>
      <c r="EE56" s="19">
        <v>0</v>
      </c>
      <c r="EF56" s="19">
        <v>0</v>
      </c>
      <c r="EG56" s="19">
        <v>0</v>
      </c>
      <c r="EH56" s="19">
        <v>27787</v>
      </c>
      <c r="EJ56" s="68">
        <f t="shared" si="2"/>
        <v>0</v>
      </c>
      <c r="EL56">
        <v>27787</v>
      </c>
    </row>
    <row r="57" spans="1:142">
      <c r="A57" s="48" t="s">
        <v>948</v>
      </c>
      <c r="B57" t="s">
        <v>96</v>
      </c>
      <c r="C57" s="69">
        <v>53</v>
      </c>
      <c r="D57" s="19">
        <v>0</v>
      </c>
      <c r="E57" s="19">
        <v>0</v>
      </c>
      <c r="F57" s="19">
        <v>0</v>
      </c>
      <c r="G57" s="19">
        <v>0</v>
      </c>
      <c r="H57" s="19">
        <v>0</v>
      </c>
      <c r="I57" s="19">
        <v>0</v>
      </c>
      <c r="J57" s="19">
        <v>0</v>
      </c>
      <c r="K57" s="19">
        <v>0</v>
      </c>
      <c r="L57" s="19">
        <v>0</v>
      </c>
      <c r="M57" s="19">
        <v>0</v>
      </c>
      <c r="N57" s="19">
        <v>0</v>
      </c>
      <c r="O57" s="19">
        <v>0</v>
      </c>
      <c r="P57" s="19">
        <v>0</v>
      </c>
      <c r="Q57" s="19">
        <v>0</v>
      </c>
      <c r="R57" s="19">
        <v>0</v>
      </c>
      <c r="S57" s="19">
        <v>0</v>
      </c>
      <c r="T57" s="19">
        <v>0</v>
      </c>
      <c r="U57" s="19">
        <v>0</v>
      </c>
      <c r="V57" s="19">
        <v>0</v>
      </c>
      <c r="W57" s="19">
        <v>0</v>
      </c>
      <c r="X57" s="19">
        <v>0</v>
      </c>
      <c r="Y57" s="19">
        <v>0</v>
      </c>
      <c r="Z57" s="19">
        <v>0</v>
      </c>
      <c r="AA57" s="19">
        <v>0</v>
      </c>
      <c r="AB57" s="19">
        <v>0</v>
      </c>
      <c r="AC57" s="19">
        <v>0</v>
      </c>
      <c r="AD57" s="19">
        <v>0</v>
      </c>
      <c r="AE57" s="19">
        <v>0</v>
      </c>
      <c r="AF57" s="19">
        <v>0</v>
      </c>
      <c r="AG57" s="19">
        <v>0</v>
      </c>
      <c r="AH57" s="19">
        <v>0</v>
      </c>
      <c r="AI57" s="19">
        <v>0</v>
      </c>
      <c r="AJ57" s="19">
        <v>0</v>
      </c>
      <c r="AK57" s="19">
        <v>0</v>
      </c>
      <c r="AL57" s="19">
        <v>0</v>
      </c>
      <c r="AM57" s="19">
        <v>0</v>
      </c>
      <c r="AN57" s="19">
        <v>0</v>
      </c>
      <c r="AO57" s="19">
        <v>0</v>
      </c>
      <c r="AP57" s="19">
        <v>0</v>
      </c>
      <c r="AQ57" s="19">
        <v>0</v>
      </c>
      <c r="AR57" s="19">
        <v>0</v>
      </c>
      <c r="AS57" s="19">
        <v>0</v>
      </c>
      <c r="AT57" s="19">
        <v>0</v>
      </c>
      <c r="AU57" s="19">
        <v>0</v>
      </c>
      <c r="AV57" s="19">
        <v>0</v>
      </c>
      <c r="AW57" s="19">
        <v>0</v>
      </c>
      <c r="AX57" s="19">
        <v>0</v>
      </c>
      <c r="AY57" s="19">
        <v>0</v>
      </c>
      <c r="AZ57" s="19">
        <v>0</v>
      </c>
      <c r="BA57" s="19"/>
      <c r="BB57" s="19"/>
      <c r="BC57" s="19"/>
      <c r="BD57" s="19"/>
      <c r="BE57" s="19">
        <v>0</v>
      </c>
      <c r="BF57" s="19">
        <v>0</v>
      </c>
      <c r="BG57" s="19">
        <v>0</v>
      </c>
      <c r="BH57" s="19">
        <v>0</v>
      </c>
      <c r="BI57" s="19">
        <v>0</v>
      </c>
      <c r="BJ57" s="19">
        <v>0</v>
      </c>
      <c r="BK57" s="19">
        <v>0</v>
      </c>
      <c r="BL57" s="19">
        <v>0</v>
      </c>
      <c r="BM57" s="19">
        <v>0</v>
      </c>
      <c r="BN57" s="19">
        <v>0</v>
      </c>
      <c r="BO57" s="19">
        <v>0</v>
      </c>
      <c r="BP57" s="19">
        <v>0</v>
      </c>
      <c r="BQ57" s="19">
        <v>0</v>
      </c>
      <c r="BR57" s="19">
        <v>0</v>
      </c>
      <c r="BS57" s="19">
        <v>0</v>
      </c>
      <c r="BT57" s="19">
        <v>0</v>
      </c>
      <c r="BU57" s="19">
        <v>0</v>
      </c>
      <c r="BV57" s="19">
        <v>0</v>
      </c>
      <c r="BW57" s="19">
        <v>0</v>
      </c>
      <c r="BX57" s="19">
        <v>0</v>
      </c>
      <c r="BY57" s="19">
        <v>0</v>
      </c>
      <c r="BZ57" s="19">
        <v>0</v>
      </c>
      <c r="CA57" s="19">
        <v>0</v>
      </c>
      <c r="CB57" s="19">
        <v>0</v>
      </c>
      <c r="CC57" s="19">
        <v>0</v>
      </c>
      <c r="CD57" s="19">
        <v>0</v>
      </c>
      <c r="CE57" s="19">
        <v>0</v>
      </c>
      <c r="CF57" s="19">
        <v>0</v>
      </c>
      <c r="CG57" s="19">
        <v>0</v>
      </c>
      <c r="CH57" s="19">
        <v>0</v>
      </c>
      <c r="CI57" s="19">
        <v>0</v>
      </c>
      <c r="CJ57" s="19">
        <v>0</v>
      </c>
      <c r="CK57" s="19">
        <v>0</v>
      </c>
      <c r="CL57" s="19">
        <v>0</v>
      </c>
      <c r="CM57" s="19">
        <v>0</v>
      </c>
      <c r="CN57" s="19">
        <v>0</v>
      </c>
      <c r="CO57" s="19"/>
      <c r="CP57" s="19"/>
      <c r="CQ57" s="19"/>
      <c r="CR57" s="19"/>
      <c r="CS57" s="19">
        <v>0</v>
      </c>
      <c r="CT57" s="19">
        <v>0</v>
      </c>
      <c r="CU57" s="19">
        <v>0</v>
      </c>
      <c r="CV57" s="19">
        <v>0</v>
      </c>
      <c r="CW57" s="19">
        <v>0</v>
      </c>
      <c r="CX57" s="19">
        <v>105</v>
      </c>
      <c r="CY57" s="19"/>
      <c r="CZ57" s="19"/>
      <c r="DA57" s="19">
        <v>0</v>
      </c>
      <c r="DB57" s="19">
        <v>0</v>
      </c>
      <c r="DC57" s="19">
        <v>0</v>
      </c>
      <c r="DD57" s="19">
        <v>0</v>
      </c>
      <c r="DE57" s="19">
        <v>0</v>
      </c>
      <c r="DF57" s="19">
        <v>0</v>
      </c>
      <c r="DG57" s="19">
        <v>275025</v>
      </c>
      <c r="DH57" s="19">
        <v>0</v>
      </c>
      <c r="DI57" s="19">
        <v>0</v>
      </c>
      <c r="DJ57" s="19">
        <v>0</v>
      </c>
      <c r="DK57" s="19">
        <v>0</v>
      </c>
      <c r="DL57" s="19">
        <v>0</v>
      </c>
      <c r="DM57" s="19">
        <v>1200</v>
      </c>
      <c r="DN57" s="19">
        <v>0</v>
      </c>
      <c r="DO57" s="19">
        <v>0</v>
      </c>
      <c r="DP57" s="19">
        <v>0</v>
      </c>
      <c r="DQ57" s="19">
        <v>0</v>
      </c>
      <c r="DR57" s="19">
        <v>0</v>
      </c>
      <c r="DS57" s="19">
        <v>608</v>
      </c>
      <c r="DT57" s="19">
        <v>0</v>
      </c>
      <c r="DU57" s="19">
        <v>0</v>
      </c>
      <c r="DV57" s="19">
        <v>0</v>
      </c>
      <c r="DW57" s="19">
        <v>0</v>
      </c>
      <c r="DX57" s="19">
        <v>0</v>
      </c>
      <c r="DY57" s="19">
        <v>0</v>
      </c>
      <c r="DZ57" s="19">
        <v>0</v>
      </c>
      <c r="EA57" s="19">
        <v>0</v>
      </c>
      <c r="EB57" s="19">
        <v>0</v>
      </c>
      <c r="EC57" s="19">
        <v>0</v>
      </c>
      <c r="ED57" s="19">
        <v>0</v>
      </c>
      <c r="EE57" s="19">
        <v>0</v>
      </c>
      <c r="EF57" s="19">
        <v>0</v>
      </c>
      <c r="EG57" s="19">
        <v>0</v>
      </c>
      <c r="EH57" s="19">
        <v>276938</v>
      </c>
      <c r="EJ57" s="68">
        <f t="shared" si="2"/>
        <v>0</v>
      </c>
      <c r="EL57">
        <v>276938</v>
      </c>
    </row>
    <row r="58" spans="1:142">
      <c r="A58" s="48" t="s">
        <v>949</v>
      </c>
      <c r="B58" t="s">
        <v>97</v>
      </c>
      <c r="C58" s="67">
        <v>54</v>
      </c>
      <c r="D58" s="19">
        <v>0</v>
      </c>
      <c r="E58" s="19">
        <v>0</v>
      </c>
      <c r="F58" s="19">
        <v>0</v>
      </c>
      <c r="G58" s="19">
        <v>0</v>
      </c>
      <c r="H58" s="19">
        <v>0</v>
      </c>
      <c r="I58" s="19">
        <v>0</v>
      </c>
      <c r="J58" s="19">
        <v>0</v>
      </c>
      <c r="K58" s="19">
        <v>0</v>
      </c>
      <c r="L58" s="19">
        <v>0</v>
      </c>
      <c r="M58" s="19">
        <v>0</v>
      </c>
      <c r="N58" s="19">
        <v>0</v>
      </c>
      <c r="O58" s="19">
        <v>0</v>
      </c>
      <c r="P58" s="19">
        <v>0</v>
      </c>
      <c r="Q58" s="19">
        <v>0</v>
      </c>
      <c r="R58" s="19">
        <v>0</v>
      </c>
      <c r="S58" s="19">
        <v>0</v>
      </c>
      <c r="T58" s="19">
        <v>0</v>
      </c>
      <c r="U58" s="19">
        <v>0</v>
      </c>
      <c r="V58" s="19">
        <v>0</v>
      </c>
      <c r="W58" s="19">
        <v>0</v>
      </c>
      <c r="X58" s="19">
        <v>0</v>
      </c>
      <c r="Y58" s="19">
        <v>0</v>
      </c>
      <c r="Z58" s="19">
        <v>0</v>
      </c>
      <c r="AA58" s="19">
        <v>0</v>
      </c>
      <c r="AB58" s="19">
        <v>0</v>
      </c>
      <c r="AC58" s="19">
        <v>0</v>
      </c>
      <c r="AD58" s="19">
        <v>0</v>
      </c>
      <c r="AE58" s="19">
        <v>0</v>
      </c>
      <c r="AF58" s="19">
        <v>0</v>
      </c>
      <c r="AG58" s="19">
        <v>0</v>
      </c>
      <c r="AH58" s="19">
        <v>0</v>
      </c>
      <c r="AI58" s="19">
        <v>0</v>
      </c>
      <c r="AJ58" s="19">
        <v>0</v>
      </c>
      <c r="AK58" s="19">
        <v>0</v>
      </c>
      <c r="AL58" s="19">
        <v>0</v>
      </c>
      <c r="AM58" s="19">
        <v>0</v>
      </c>
      <c r="AN58" s="19">
        <v>0</v>
      </c>
      <c r="AO58" s="19">
        <v>0</v>
      </c>
      <c r="AP58" s="19">
        <v>0</v>
      </c>
      <c r="AQ58" s="19">
        <v>0</v>
      </c>
      <c r="AR58" s="19">
        <v>0</v>
      </c>
      <c r="AS58" s="19">
        <v>0</v>
      </c>
      <c r="AT58" s="19">
        <v>0</v>
      </c>
      <c r="AU58" s="19">
        <v>0</v>
      </c>
      <c r="AV58" s="19">
        <v>876</v>
      </c>
      <c r="AW58" s="19">
        <v>0</v>
      </c>
      <c r="AX58" s="19">
        <v>0</v>
      </c>
      <c r="AY58" s="19">
        <v>0</v>
      </c>
      <c r="AZ58" s="19">
        <v>0</v>
      </c>
      <c r="BA58" s="19"/>
      <c r="BB58" s="19"/>
      <c r="BC58" s="19"/>
      <c r="BD58" s="19"/>
      <c r="BE58" s="19">
        <v>0</v>
      </c>
      <c r="BF58" s="19">
        <v>0</v>
      </c>
      <c r="BG58" s="19">
        <v>0</v>
      </c>
      <c r="BH58" s="19">
        <v>0</v>
      </c>
      <c r="BI58" s="19">
        <v>0</v>
      </c>
      <c r="BJ58" s="19">
        <v>0</v>
      </c>
      <c r="BK58" s="19">
        <v>0</v>
      </c>
      <c r="BL58" s="19">
        <v>0</v>
      </c>
      <c r="BM58" s="19">
        <v>0</v>
      </c>
      <c r="BN58" s="19">
        <v>0</v>
      </c>
      <c r="BO58" s="19">
        <v>0</v>
      </c>
      <c r="BP58" s="19">
        <v>0</v>
      </c>
      <c r="BQ58" s="19">
        <v>0</v>
      </c>
      <c r="BR58" s="19">
        <v>0</v>
      </c>
      <c r="BS58" s="19">
        <v>0</v>
      </c>
      <c r="BT58" s="19">
        <v>0</v>
      </c>
      <c r="BU58" s="19">
        <v>0</v>
      </c>
      <c r="BV58" s="19">
        <v>0</v>
      </c>
      <c r="BW58" s="19">
        <v>0</v>
      </c>
      <c r="BX58" s="19">
        <v>0</v>
      </c>
      <c r="BY58" s="19">
        <v>0</v>
      </c>
      <c r="BZ58" s="19">
        <v>0</v>
      </c>
      <c r="CA58" s="19">
        <v>0</v>
      </c>
      <c r="CB58" s="19">
        <v>0</v>
      </c>
      <c r="CC58" s="19">
        <v>0</v>
      </c>
      <c r="CD58" s="19">
        <v>0</v>
      </c>
      <c r="CE58" s="19">
        <v>0</v>
      </c>
      <c r="CF58" s="19">
        <v>0</v>
      </c>
      <c r="CG58" s="19">
        <v>0</v>
      </c>
      <c r="CH58" s="19">
        <v>0</v>
      </c>
      <c r="CI58" s="19">
        <v>0</v>
      </c>
      <c r="CJ58" s="19">
        <v>0</v>
      </c>
      <c r="CK58" s="19">
        <v>0</v>
      </c>
      <c r="CL58" s="19">
        <v>0</v>
      </c>
      <c r="CM58" s="19">
        <v>0</v>
      </c>
      <c r="CN58" s="19">
        <v>0</v>
      </c>
      <c r="CO58" s="19"/>
      <c r="CP58" s="19"/>
      <c r="CQ58" s="19"/>
      <c r="CR58" s="19"/>
      <c r="CS58" s="19">
        <v>0</v>
      </c>
      <c r="CT58" s="19">
        <v>0</v>
      </c>
      <c r="CU58" s="19">
        <v>0</v>
      </c>
      <c r="CV58" s="19">
        <v>0</v>
      </c>
      <c r="CW58" s="19">
        <v>0</v>
      </c>
      <c r="CX58" s="19">
        <v>93</v>
      </c>
      <c r="CY58" s="19"/>
      <c r="CZ58" s="19"/>
      <c r="DA58" s="19">
        <v>0</v>
      </c>
      <c r="DB58" s="19">
        <v>0</v>
      </c>
      <c r="DC58" s="19">
        <v>0</v>
      </c>
      <c r="DD58" s="19">
        <v>0</v>
      </c>
      <c r="DE58" s="19">
        <v>0</v>
      </c>
      <c r="DF58" s="19">
        <v>0</v>
      </c>
      <c r="DG58" s="19">
        <v>0</v>
      </c>
      <c r="DH58" s="19">
        <v>16639</v>
      </c>
      <c r="DI58" s="19">
        <v>0</v>
      </c>
      <c r="DJ58" s="19">
        <v>0</v>
      </c>
      <c r="DK58" s="19">
        <v>0</v>
      </c>
      <c r="DL58" s="19">
        <v>0</v>
      </c>
      <c r="DM58" s="19">
        <v>273</v>
      </c>
      <c r="DN58" s="19">
        <v>0</v>
      </c>
      <c r="DO58" s="19">
        <v>0</v>
      </c>
      <c r="DP58" s="19">
        <v>22</v>
      </c>
      <c r="DQ58" s="19">
        <v>0</v>
      </c>
      <c r="DR58" s="19">
        <v>0</v>
      </c>
      <c r="DS58" s="19">
        <v>0</v>
      </c>
      <c r="DT58" s="19">
        <v>0</v>
      </c>
      <c r="DU58" s="19">
        <v>0</v>
      </c>
      <c r="DV58" s="19">
        <v>0</v>
      </c>
      <c r="DW58" s="19">
        <v>0</v>
      </c>
      <c r="DX58" s="19">
        <v>0</v>
      </c>
      <c r="DY58" s="19">
        <v>0</v>
      </c>
      <c r="DZ58" s="19">
        <v>0</v>
      </c>
      <c r="EA58" s="19">
        <v>0</v>
      </c>
      <c r="EB58" s="19">
        <v>0</v>
      </c>
      <c r="EC58" s="19">
        <v>0</v>
      </c>
      <c r="ED58" s="19">
        <v>0</v>
      </c>
      <c r="EE58" s="19">
        <v>0</v>
      </c>
      <c r="EF58" s="19">
        <v>0</v>
      </c>
      <c r="EG58" s="19">
        <v>0</v>
      </c>
      <c r="EH58" s="19">
        <v>17903</v>
      </c>
      <c r="EJ58" s="68">
        <f t="shared" si="2"/>
        <v>0</v>
      </c>
      <c r="EL58">
        <v>17903</v>
      </c>
    </row>
    <row r="59" spans="1:142">
      <c r="A59" s="48" t="s">
        <v>950</v>
      </c>
      <c r="B59" t="s">
        <v>98</v>
      </c>
      <c r="C59" s="67">
        <v>55</v>
      </c>
      <c r="D59" s="19">
        <v>0</v>
      </c>
      <c r="E59" s="19">
        <v>0</v>
      </c>
      <c r="F59" s="19">
        <v>0</v>
      </c>
      <c r="G59" s="19">
        <v>0</v>
      </c>
      <c r="H59" s="19">
        <v>0</v>
      </c>
      <c r="I59" s="19">
        <v>0</v>
      </c>
      <c r="J59" s="19">
        <v>0</v>
      </c>
      <c r="K59" s="19">
        <v>0</v>
      </c>
      <c r="L59" s="19">
        <v>0</v>
      </c>
      <c r="M59" s="19">
        <v>0</v>
      </c>
      <c r="N59" s="19">
        <v>0</v>
      </c>
      <c r="O59" s="19">
        <v>0</v>
      </c>
      <c r="P59" s="19">
        <v>0</v>
      </c>
      <c r="Q59" s="19">
        <v>0</v>
      </c>
      <c r="R59" s="19">
        <v>0</v>
      </c>
      <c r="S59" s="19">
        <v>0</v>
      </c>
      <c r="T59" s="19">
        <v>0</v>
      </c>
      <c r="U59" s="19">
        <v>0</v>
      </c>
      <c r="V59" s="19">
        <v>0</v>
      </c>
      <c r="W59" s="19">
        <v>0</v>
      </c>
      <c r="X59" s="19">
        <v>0</v>
      </c>
      <c r="Y59" s="19">
        <v>0</v>
      </c>
      <c r="Z59" s="19">
        <v>0</v>
      </c>
      <c r="AA59" s="19">
        <v>0</v>
      </c>
      <c r="AB59" s="19">
        <v>0</v>
      </c>
      <c r="AC59" s="19">
        <v>0</v>
      </c>
      <c r="AD59" s="19">
        <v>0</v>
      </c>
      <c r="AE59" s="19">
        <v>0</v>
      </c>
      <c r="AF59" s="19">
        <v>0</v>
      </c>
      <c r="AG59" s="19">
        <v>0</v>
      </c>
      <c r="AH59" s="19">
        <v>0</v>
      </c>
      <c r="AI59" s="19">
        <v>0</v>
      </c>
      <c r="AJ59" s="19">
        <v>0</v>
      </c>
      <c r="AK59" s="19">
        <v>0</v>
      </c>
      <c r="AL59" s="19">
        <v>0</v>
      </c>
      <c r="AM59" s="19">
        <v>0</v>
      </c>
      <c r="AN59" s="19">
        <v>0</v>
      </c>
      <c r="AO59" s="19">
        <v>0</v>
      </c>
      <c r="AP59" s="19">
        <v>0</v>
      </c>
      <c r="AQ59" s="19">
        <v>0</v>
      </c>
      <c r="AR59" s="19">
        <v>0</v>
      </c>
      <c r="AS59" s="19">
        <v>0</v>
      </c>
      <c r="AT59" s="19">
        <v>0</v>
      </c>
      <c r="AU59" s="19">
        <v>0</v>
      </c>
      <c r="AV59" s="19">
        <v>0</v>
      </c>
      <c r="AW59" s="19">
        <v>0</v>
      </c>
      <c r="AX59" s="19">
        <v>0</v>
      </c>
      <c r="AY59" s="19">
        <v>0</v>
      </c>
      <c r="AZ59" s="19">
        <v>0</v>
      </c>
      <c r="BA59" s="19"/>
      <c r="BB59" s="19"/>
      <c r="BC59" s="19"/>
      <c r="BD59" s="19"/>
      <c r="BE59" s="19">
        <v>0</v>
      </c>
      <c r="BF59" s="19">
        <v>0</v>
      </c>
      <c r="BG59" s="19">
        <v>0</v>
      </c>
      <c r="BH59" s="19">
        <v>0</v>
      </c>
      <c r="BI59" s="19">
        <v>0</v>
      </c>
      <c r="BJ59" s="19">
        <v>0</v>
      </c>
      <c r="BK59" s="19">
        <v>0</v>
      </c>
      <c r="BL59" s="19">
        <v>0</v>
      </c>
      <c r="BM59" s="19">
        <v>0</v>
      </c>
      <c r="BN59" s="19">
        <v>0</v>
      </c>
      <c r="BO59" s="19">
        <v>0</v>
      </c>
      <c r="BP59" s="19">
        <v>0</v>
      </c>
      <c r="BQ59" s="19">
        <v>0</v>
      </c>
      <c r="BR59" s="19">
        <v>0</v>
      </c>
      <c r="BS59" s="19">
        <v>0</v>
      </c>
      <c r="BT59" s="19">
        <v>0</v>
      </c>
      <c r="BU59" s="19">
        <v>0</v>
      </c>
      <c r="BV59" s="19">
        <v>0</v>
      </c>
      <c r="BW59" s="19">
        <v>0</v>
      </c>
      <c r="BX59" s="19">
        <v>0</v>
      </c>
      <c r="BY59" s="19">
        <v>0</v>
      </c>
      <c r="BZ59" s="19">
        <v>0</v>
      </c>
      <c r="CA59" s="19">
        <v>0</v>
      </c>
      <c r="CB59" s="19">
        <v>0</v>
      </c>
      <c r="CC59" s="19">
        <v>0</v>
      </c>
      <c r="CD59" s="19">
        <v>0</v>
      </c>
      <c r="CE59" s="19">
        <v>0</v>
      </c>
      <c r="CF59" s="19">
        <v>0</v>
      </c>
      <c r="CG59" s="19">
        <v>0</v>
      </c>
      <c r="CH59" s="19">
        <v>0</v>
      </c>
      <c r="CI59" s="19">
        <v>0</v>
      </c>
      <c r="CJ59" s="19">
        <v>0</v>
      </c>
      <c r="CK59" s="19">
        <v>0</v>
      </c>
      <c r="CL59" s="19">
        <v>0</v>
      </c>
      <c r="CM59" s="19">
        <v>0</v>
      </c>
      <c r="CN59" s="19">
        <v>0</v>
      </c>
      <c r="CO59" s="19"/>
      <c r="CP59" s="19"/>
      <c r="CQ59" s="19"/>
      <c r="CR59" s="19"/>
      <c r="CS59" s="19">
        <v>0</v>
      </c>
      <c r="CT59" s="19">
        <v>0</v>
      </c>
      <c r="CU59" s="19">
        <v>0</v>
      </c>
      <c r="CV59" s="19">
        <v>0</v>
      </c>
      <c r="CW59" s="19">
        <v>0</v>
      </c>
      <c r="CX59" s="19">
        <v>77</v>
      </c>
      <c r="CY59" s="19"/>
      <c r="CZ59" s="19"/>
      <c r="DA59" s="19">
        <v>0</v>
      </c>
      <c r="DB59" s="19">
        <v>0</v>
      </c>
      <c r="DC59" s="19">
        <v>0</v>
      </c>
      <c r="DD59" s="19">
        <v>0</v>
      </c>
      <c r="DE59" s="19">
        <v>0</v>
      </c>
      <c r="DF59" s="19">
        <v>0</v>
      </c>
      <c r="DG59" s="19">
        <v>0</v>
      </c>
      <c r="DH59" s="19">
        <v>0</v>
      </c>
      <c r="DI59" s="19">
        <v>43751</v>
      </c>
      <c r="DJ59" s="19">
        <v>0</v>
      </c>
      <c r="DK59" s="19">
        <v>0</v>
      </c>
      <c r="DL59" s="19">
        <v>0</v>
      </c>
      <c r="DM59" s="19">
        <v>46</v>
      </c>
      <c r="DN59" s="19">
        <v>0</v>
      </c>
      <c r="DO59" s="19">
        <v>0</v>
      </c>
      <c r="DP59" s="19">
        <v>0</v>
      </c>
      <c r="DQ59" s="19">
        <v>0</v>
      </c>
      <c r="DR59" s="19">
        <v>0</v>
      </c>
      <c r="DS59" s="19">
        <v>0</v>
      </c>
      <c r="DT59" s="19">
        <v>0</v>
      </c>
      <c r="DU59" s="19">
        <v>0</v>
      </c>
      <c r="DV59" s="19">
        <v>0</v>
      </c>
      <c r="DW59" s="19">
        <v>0</v>
      </c>
      <c r="DX59" s="19">
        <v>0</v>
      </c>
      <c r="DY59" s="19">
        <v>0</v>
      </c>
      <c r="DZ59" s="19">
        <v>0</v>
      </c>
      <c r="EA59" s="19">
        <v>0</v>
      </c>
      <c r="EB59" s="19">
        <v>0</v>
      </c>
      <c r="EC59" s="19">
        <v>0</v>
      </c>
      <c r="ED59" s="19">
        <v>0</v>
      </c>
      <c r="EE59" s="19">
        <v>0</v>
      </c>
      <c r="EF59" s="19">
        <v>0</v>
      </c>
      <c r="EG59" s="19">
        <v>0</v>
      </c>
      <c r="EH59" s="19">
        <v>43874</v>
      </c>
      <c r="EJ59" s="68">
        <f t="shared" si="2"/>
        <v>0</v>
      </c>
      <c r="EL59">
        <v>43874</v>
      </c>
    </row>
    <row r="60" spans="1:142">
      <c r="A60" s="48" t="s">
        <v>951</v>
      </c>
      <c r="B60" t="s">
        <v>99</v>
      </c>
      <c r="C60" s="69">
        <v>56</v>
      </c>
      <c r="D60" s="19">
        <v>0</v>
      </c>
      <c r="E60" s="19">
        <v>0</v>
      </c>
      <c r="F60" s="19">
        <v>0</v>
      </c>
      <c r="G60" s="19">
        <v>0</v>
      </c>
      <c r="H60" s="19">
        <v>0</v>
      </c>
      <c r="I60" s="19">
        <v>0</v>
      </c>
      <c r="J60" s="19">
        <v>0</v>
      </c>
      <c r="K60" s="19">
        <v>0</v>
      </c>
      <c r="L60" s="19">
        <v>0</v>
      </c>
      <c r="M60" s="19">
        <v>0</v>
      </c>
      <c r="N60" s="19">
        <v>0</v>
      </c>
      <c r="O60" s="19">
        <v>0</v>
      </c>
      <c r="P60" s="19">
        <v>0</v>
      </c>
      <c r="Q60" s="19">
        <v>0</v>
      </c>
      <c r="R60" s="19">
        <v>0</v>
      </c>
      <c r="S60" s="19">
        <v>0</v>
      </c>
      <c r="T60" s="19">
        <v>0</v>
      </c>
      <c r="U60" s="19">
        <v>0</v>
      </c>
      <c r="V60" s="19">
        <v>0</v>
      </c>
      <c r="W60" s="19">
        <v>0</v>
      </c>
      <c r="X60" s="19">
        <v>0</v>
      </c>
      <c r="Y60" s="19">
        <v>0</v>
      </c>
      <c r="Z60" s="19">
        <v>0</v>
      </c>
      <c r="AA60" s="19">
        <v>0</v>
      </c>
      <c r="AB60" s="19">
        <v>0</v>
      </c>
      <c r="AC60" s="19">
        <v>0</v>
      </c>
      <c r="AD60" s="19">
        <v>0</v>
      </c>
      <c r="AE60" s="19">
        <v>0</v>
      </c>
      <c r="AF60" s="19">
        <v>0</v>
      </c>
      <c r="AG60" s="19">
        <v>0</v>
      </c>
      <c r="AH60" s="19">
        <v>0</v>
      </c>
      <c r="AI60" s="19">
        <v>0</v>
      </c>
      <c r="AJ60" s="19">
        <v>0</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19"/>
      <c r="BB60" s="19"/>
      <c r="BC60" s="19"/>
      <c r="BD60" s="19"/>
      <c r="BE60" s="19">
        <v>0</v>
      </c>
      <c r="BF60" s="19">
        <v>0</v>
      </c>
      <c r="BG60" s="19">
        <v>0</v>
      </c>
      <c r="BH60" s="19">
        <v>0</v>
      </c>
      <c r="BI60" s="19">
        <v>0</v>
      </c>
      <c r="BJ60" s="19">
        <v>0</v>
      </c>
      <c r="BK60" s="19">
        <v>0</v>
      </c>
      <c r="BL60" s="19">
        <v>0</v>
      </c>
      <c r="BM60" s="19">
        <v>0</v>
      </c>
      <c r="BN60" s="19">
        <v>0</v>
      </c>
      <c r="BO60" s="19">
        <v>0</v>
      </c>
      <c r="BP60" s="19">
        <v>0</v>
      </c>
      <c r="BQ60" s="19">
        <v>0</v>
      </c>
      <c r="BR60" s="19">
        <v>0</v>
      </c>
      <c r="BS60" s="19">
        <v>0</v>
      </c>
      <c r="BT60" s="19">
        <v>0</v>
      </c>
      <c r="BU60" s="19">
        <v>0</v>
      </c>
      <c r="BV60" s="19">
        <v>0</v>
      </c>
      <c r="BW60" s="19">
        <v>0</v>
      </c>
      <c r="BX60" s="19">
        <v>0</v>
      </c>
      <c r="BY60" s="19">
        <v>0</v>
      </c>
      <c r="BZ60" s="19">
        <v>0</v>
      </c>
      <c r="CA60" s="19">
        <v>0</v>
      </c>
      <c r="CB60" s="19">
        <v>0</v>
      </c>
      <c r="CC60" s="19">
        <v>0</v>
      </c>
      <c r="CD60" s="19">
        <v>0</v>
      </c>
      <c r="CE60" s="19">
        <v>0</v>
      </c>
      <c r="CF60" s="19">
        <v>0</v>
      </c>
      <c r="CG60" s="19">
        <v>0</v>
      </c>
      <c r="CH60" s="19">
        <v>0</v>
      </c>
      <c r="CI60" s="19">
        <v>0</v>
      </c>
      <c r="CJ60" s="19">
        <v>0</v>
      </c>
      <c r="CK60" s="19">
        <v>0</v>
      </c>
      <c r="CL60" s="19">
        <v>0</v>
      </c>
      <c r="CM60" s="19">
        <v>0</v>
      </c>
      <c r="CN60" s="19">
        <v>0</v>
      </c>
      <c r="CO60" s="19"/>
      <c r="CP60" s="19"/>
      <c r="CQ60" s="19"/>
      <c r="CR60" s="19"/>
      <c r="CS60" s="19">
        <v>0</v>
      </c>
      <c r="CT60" s="19">
        <v>0</v>
      </c>
      <c r="CU60" s="19">
        <v>0</v>
      </c>
      <c r="CV60" s="19">
        <v>0</v>
      </c>
      <c r="CW60" s="19">
        <v>0</v>
      </c>
      <c r="CX60" s="19">
        <v>601</v>
      </c>
      <c r="CY60" s="19"/>
      <c r="CZ60" s="19"/>
      <c r="DA60" s="19">
        <v>0</v>
      </c>
      <c r="DB60" s="19">
        <v>0</v>
      </c>
      <c r="DC60" s="19">
        <v>0</v>
      </c>
      <c r="DD60" s="19">
        <v>0</v>
      </c>
      <c r="DE60" s="19">
        <v>0</v>
      </c>
      <c r="DF60" s="19">
        <v>0</v>
      </c>
      <c r="DG60" s="19">
        <v>0</v>
      </c>
      <c r="DH60" s="19">
        <v>0</v>
      </c>
      <c r="DI60" s="19">
        <v>0</v>
      </c>
      <c r="DJ60" s="19">
        <v>165776</v>
      </c>
      <c r="DK60" s="19">
        <v>0</v>
      </c>
      <c r="DL60" s="19">
        <v>0</v>
      </c>
      <c r="DM60" s="19">
        <v>104</v>
      </c>
      <c r="DN60" s="19">
        <v>0</v>
      </c>
      <c r="DO60" s="19">
        <v>0</v>
      </c>
      <c r="DP60" s="19">
        <v>398</v>
      </c>
      <c r="DQ60" s="19">
        <v>0</v>
      </c>
      <c r="DR60" s="19">
        <v>0</v>
      </c>
      <c r="DS60" s="19">
        <v>0</v>
      </c>
      <c r="DT60" s="19">
        <v>0</v>
      </c>
      <c r="DU60" s="19">
        <v>0</v>
      </c>
      <c r="DV60" s="19">
        <v>0</v>
      </c>
      <c r="DW60" s="19">
        <v>0</v>
      </c>
      <c r="DX60" s="19">
        <v>0</v>
      </c>
      <c r="DY60" s="19">
        <v>0</v>
      </c>
      <c r="DZ60" s="19">
        <v>0</v>
      </c>
      <c r="EA60" s="19">
        <v>0</v>
      </c>
      <c r="EB60" s="19">
        <v>0</v>
      </c>
      <c r="EC60" s="19">
        <v>0</v>
      </c>
      <c r="ED60" s="19">
        <v>0</v>
      </c>
      <c r="EE60" s="19">
        <v>0</v>
      </c>
      <c r="EF60" s="19">
        <v>0</v>
      </c>
      <c r="EG60" s="19">
        <v>0</v>
      </c>
      <c r="EH60" s="19">
        <v>166879</v>
      </c>
      <c r="EJ60" s="68">
        <f t="shared" si="2"/>
        <v>0</v>
      </c>
      <c r="EL60">
        <v>166879</v>
      </c>
    </row>
    <row r="61" spans="1:142">
      <c r="A61" s="48" t="s">
        <v>952</v>
      </c>
      <c r="B61" t="s">
        <v>100</v>
      </c>
      <c r="C61" s="67">
        <v>57</v>
      </c>
      <c r="D61" s="19">
        <v>0</v>
      </c>
      <c r="E61" s="19">
        <v>0</v>
      </c>
      <c r="F61" s="19">
        <v>0</v>
      </c>
      <c r="G61" s="19">
        <v>0</v>
      </c>
      <c r="H61" s="19">
        <v>0</v>
      </c>
      <c r="I61" s="19">
        <v>0</v>
      </c>
      <c r="J61" s="19">
        <v>0</v>
      </c>
      <c r="K61" s="19">
        <v>0</v>
      </c>
      <c r="L61" s="19">
        <v>0</v>
      </c>
      <c r="M61" s="19">
        <v>0</v>
      </c>
      <c r="N61" s="19">
        <v>0</v>
      </c>
      <c r="O61" s="19">
        <v>0</v>
      </c>
      <c r="P61" s="19">
        <v>0</v>
      </c>
      <c r="Q61" s="19">
        <v>0</v>
      </c>
      <c r="R61" s="19">
        <v>0</v>
      </c>
      <c r="S61" s="19">
        <v>0</v>
      </c>
      <c r="T61" s="19">
        <v>0</v>
      </c>
      <c r="U61" s="19">
        <v>0</v>
      </c>
      <c r="V61" s="19">
        <v>0</v>
      </c>
      <c r="W61" s="19">
        <v>0</v>
      </c>
      <c r="X61" s="19">
        <v>0</v>
      </c>
      <c r="Y61" s="19">
        <v>0</v>
      </c>
      <c r="Z61" s="19">
        <v>0</v>
      </c>
      <c r="AA61" s="19">
        <v>0</v>
      </c>
      <c r="AB61" s="19">
        <v>0</v>
      </c>
      <c r="AC61" s="19">
        <v>0</v>
      </c>
      <c r="AD61" s="19">
        <v>0</v>
      </c>
      <c r="AE61" s="19">
        <v>0</v>
      </c>
      <c r="AF61" s="19">
        <v>0</v>
      </c>
      <c r="AG61" s="19">
        <v>0</v>
      </c>
      <c r="AH61" s="19">
        <v>0</v>
      </c>
      <c r="AI61" s="19">
        <v>0</v>
      </c>
      <c r="AJ61" s="19">
        <v>0</v>
      </c>
      <c r="AK61" s="19">
        <v>0</v>
      </c>
      <c r="AL61" s="19">
        <v>0</v>
      </c>
      <c r="AM61" s="19">
        <v>0</v>
      </c>
      <c r="AN61" s="19">
        <v>0</v>
      </c>
      <c r="AO61" s="19">
        <v>0</v>
      </c>
      <c r="AP61" s="19">
        <v>0</v>
      </c>
      <c r="AQ61" s="19">
        <v>0</v>
      </c>
      <c r="AR61" s="19">
        <v>0</v>
      </c>
      <c r="AS61" s="19">
        <v>0</v>
      </c>
      <c r="AT61" s="19">
        <v>0</v>
      </c>
      <c r="AU61" s="19">
        <v>0</v>
      </c>
      <c r="AV61" s="19">
        <v>0</v>
      </c>
      <c r="AW61" s="19">
        <v>0</v>
      </c>
      <c r="AX61" s="19">
        <v>0</v>
      </c>
      <c r="AY61" s="19">
        <v>0</v>
      </c>
      <c r="AZ61" s="19">
        <v>0</v>
      </c>
      <c r="BA61" s="19"/>
      <c r="BB61" s="19"/>
      <c r="BC61" s="19"/>
      <c r="BD61" s="19"/>
      <c r="BE61" s="19">
        <v>0</v>
      </c>
      <c r="BF61" s="19">
        <v>0</v>
      </c>
      <c r="BG61" s="19">
        <v>0</v>
      </c>
      <c r="BH61" s="19">
        <v>0</v>
      </c>
      <c r="BI61" s="19">
        <v>0</v>
      </c>
      <c r="BJ61" s="19">
        <v>0</v>
      </c>
      <c r="BK61" s="19">
        <v>0</v>
      </c>
      <c r="BL61" s="19">
        <v>0</v>
      </c>
      <c r="BM61" s="19">
        <v>0</v>
      </c>
      <c r="BN61" s="19">
        <v>0</v>
      </c>
      <c r="BO61" s="19">
        <v>0</v>
      </c>
      <c r="BP61" s="19">
        <v>0</v>
      </c>
      <c r="BQ61" s="19">
        <v>0</v>
      </c>
      <c r="BR61" s="19">
        <v>0</v>
      </c>
      <c r="BS61" s="19">
        <v>0</v>
      </c>
      <c r="BT61" s="19">
        <v>0</v>
      </c>
      <c r="BU61" s="19">
        <v>0</v>
      </c>
      <c r="BV61" s="19">
        <v>0</v>
      </c>
      <c r="BW61" s="19">
        <v>0</v>
      </c>
      <c r="BX61" s="19">
        <v>0</v>
      </c>
      <c r="BY61" s="19">
        <v>8</v>
      </c>
      <c r="BZ61" s="19">
        <v>80</v>
      </c>
      <c r="CA61" s="19">
        <v>0</v>
      </c>
      <c r="CB61" s="19">
        <v>0</v>
      </c>
      <c r="CC61" s="19">
        <v>0</v>
      </c>
      <c r="CD61" s="19">
        <v>0</v>
      </c>
      <c r="CE61" s="19">
        <v>0</v>
      </c>
      <c r="CF61" s="19">
        <v>0</v>
      </c>
      <c r="CG61" s="19">
        <v>39</v>
      </c>
      <c r="CH61" s="19">
        <v>0</v>
      </c>
      <c r="CI61" s="19">
        <v>0</v>
      </c>
      <c r="CJ61" s="19">
        <v>0</v>
      </c>
      <c r="CK61" s="19">
        <v>0</v>
      </c>
      <c r="CL61" s="19">
        <v>0</v>
      </c>
      <c r="CM61" s="19">
        <v>0</v>
      </c>
      <c r="CN61" s="19">
        <v>0</v>
      </c>
      <c r="CO61" s="19"/>
      <c r="CP61" s="19"/>
      <c r="CQ61" s="19"/>
      <c r="CR61" s="19"/>
      <c r="CS61" s="19">
        <v>0</v>
      </c>
      <c r="CT61" s="19">
        <v>0</v>
      </c>
      <c r="CU61" s="19">
        <v>0</v>
      </c>
      <c r="CV61" s="19">
        <v>0</v>
      </c>
      <c r="CW61" s="19">
        <v>0</v>
      </c>
      <c r="CX61" s="19">
        <v>1062</v>
      </c>
      <c r="CY61" s="19"/>
      <c r="CZ61" s="19"/>
      <c r="DA61" s="19">
        <v>0</v>
      </c>
      <c r="DB61" s="19">
        <v>0</v>
      </c>
      <c r="DC61" s="19">
        <v>0</v>
      </c>
      <c r="DD61" s="19">
        <v>0</v>
      </c>
      <c r="DE61" s="19">
        <v>0</v>
      </c>
      <c r="DF61" s="19">
        <v>0</v>
      </c>
      <c r="DG61" s="19">
        <v>0</v>
      </c>
      <c r="DH61" s="19">
        <v>0</v>
      </c>
      <c r="DI61" s="19">
        <v>0</v>
      </c>
      <c r="DJ61" s="19">
        <v>0</v>
      </c>
      <c r="DK61" s="19">
        <v>164118</v>
      </c>
      <c r="DL61" s="19">
        <v>0</v>
      </c>
      <c r="DM61" s="19">
        <v>402</v>
      </c>
      <c r="DN61" s="19">
        <v>0</v>
      </c>
      <c r="DO61" s="19">
        <v>0</v>
      </c>
      <c r="DP61" s="19">
        <v>1679</v>
      </c>
      <c r="DQ61" s="19">
        <v>0</v>
      </c>
      <c r="DR61" s="19">
        <v>0</v>
      </c>
      <c r="DS61" s="19">
        <v>0</v>
      </c>
      <c r="DT61" s="19">
        <v>0</v>
      </c>
      <c r="DU61" s="19">
        <v>0</v>
      </c>
      <c r="DV61" s="19">
        <v>0</v>
      </c>
      <c r="DW61" s="19">
        <v>0</v>
      </c>
      <c r="DX61" s="19">
        <v>0</v>
      </c>
      <c r="DY61" s="19">
        <v>0</v>
      </c>
      <c r="DZ61" s="19">
        <v>0</v>
      </c>
      <c r="EA61" s="19">
        <v>0</v>
      </c>
      <c r="EB61" s="19">
        <v>0</v>
      </c>
      <c r="EC61" s="19">
        <v>0</v>
      </c>
      <c r="ED61" s="19">
        <v>0</v>
      </c>
      <c r="EE61" s="19">
        <v>22</v>
      </c>
      <c r="EF61" s="19">
        <v>0</v>
      </c>
      <c r="EG61" s="19">
        <v>0</v>
      </c>
      <c r="EH61" s="19">
        <v>167410</v>
      </c>
      <c r="EJ61" s="68">
        <f t="shared" si="2"/>
        <v>0</v>
      </c>
      <c r="EL61">
        <v>167410</v>
      </c>
    </row>
    <row r="62" spans="1:142">
      <c r="A62" s="48" t="s">
        <v>953</v>
      </c>
      <c r="B62" t="s">
        <v>101</v>
      </c>
      <c r="C62" s="67">
        <v>58</v>
      </c>
      <c r="D62" s="19">
        <v>0</v>
      </c>
      <c r="E62" s="19">
        <v>0</v>
      </c>
      <c r="F62" s="19">
        <v>0</v>
      </c>
      <c r="G62" s="19">
        <v>0</v>
      </c>
      <c r="H62" s="19">
        <v>0</v>
      </c>
      <c r="I62" s="19">
        <v>0</v>
      </c>
      <c r="J62" s="19">
        <v>0</v>
      </c>
      <c r="K62" s="19">
        <v>0</v>
      </c>
      <c r="L62" s="19">
        <v>0</v>
      </c>
      <c r="M62" s="19">
        <v>0</v>
      </c>
      <c r="N62" s="19">
        <v>0</v>
      </c>
      <c r="O62" s="19">
        <v>0</v>
      </c>
      <c r="P62" s="19">
        <v>0</v>
      </c>
      <c r="Q62" s="19">
        <v>0</v>
      </c>
      <c r="R62" s="19">
        <v>0</v>
      </c>
      <c r="S62" s="19">
        <v>0</v>
      </c>
      <c r="T62" s="19">
        <v>0</v>
      </c>
      <c r="U62" s="19">
        <v>0</v>
      </c>
      <c r="V62" s="19">
        <v>0</v>
      </c>
      <c r="W62" s="19">
        <v>0</v>
      </c>
      <c r="X62" s="19">
        <v>0</v>
      </c>
      <c r="Y62" s="19">
        <v>0</v>
      </c>
      <c r="Z62" s="19">
        <v>0</v>
      </c>
      <c r="AA62" s="19">
        <v>0</v>
      </c>
      <c r="AB62" s="19">
        <v>0</v>
      </c>
      <c r="AC62" s="19">
        <v>0</v>
      </c>
      <c r="AD62" s="19">
        <v>0</v>
      </c>
      <c r="AE62" s="19">
        <v>0</v>
      </c>
      <c r="AF62" s="19">
        <v>0</v>
      </c>
      <c r="AG62" s="19">
        <v>0</v>
      </c>
      <c r="AH62" s="19">
        <v>0</v>
      </c>
      <c r="AI62" s="19">
        <v>0</v>
      </c>
      <c r="AJ62" s="19">
        <v>0</v>
      </c>
      <c r="AK62" s="19">
        <v>0</v>
      </c>
      <c r="AL62" s="19">
        <v>0</v>
      </c>
      <c r="AM62" s="19">
        <v>0</v>
      </c>
      <c r="AN62" s="19">
        <v>0</v>
      </c>
      <c r="AO62" s="19">
        <v>0</v>
      </c>
      <c r="AP62" s="19">
        <v>0</v>
      </c>
      <c r="AQ62" s="19">
        <v>0</v>
      </c>
      <c r="AR62" s="19">
        <v>0</v>
      </c>
      <c r="AS62" s="19">
        <v>0</v>
      </c>
      <c r="AT62" s="19">
        <v>0</v>
      </c>
      <c r="AU62" s="19">
        <v>0</v>
      </c>
      <c r="AV62" s="19">
        <v>0</v>
      </c>
      <c r="AW62" s="19">
        <v>0</v>
      </c>
      <c r="AX62" s="19">
        <v>0</v>
      </c>
      <c r="AY62" s="19">
        <v>0</v>
      </c>
      <c r="AZ62" s="19">
        <v>0</v>
      </c>
      <c r="BA62" s="19"/>
      <c r="BB62" s="19"/>
      <c r="BC62" s="19"/>
      <c r="BD62" s="19"/>
      <c r="BE62" s="19">
        <v>0</v>
      </c>
      <c r="BF62" s="19">
        <v>0</v>
      </c>
      <c r="BG62" s="19">
        <v>0</v>
      </c>
      <c r="BH62" s="19">
        <v>0</v>
      </c>
      <c r="BI62" s="19">
        <v>0</v>
      </c>
      <c r="BJ62" s="19">
        <v>0</v>
      </c>
      <c r="BK62" s="19">
        <v>0</v>
      </c>
      <c r="BL62" s="19">
        <v>0</v>
      </c>
      <c r="BM62" s="19">
        <v>0</v>
      </c>
      <c r="BN62" s="19">
        <v>0</v>
      </c>
      <c r="BO62" s="19">
        <v>0</v>
      </c>
      <c r="BP62" s="19">
        <v>0</v>
      </c>
      <c r="BQ62" s="19">
        <v>0</v>
      </c>
      <c r="BR62" s="19">
        <v>0</v>
      </c>
      <c r="BS62" s="19">
        <v>0</v>
      </c>
      <c r="BT62" s="19">
        <v>0</v>
      </c>
      <c r="BU62" s="19">
        <v>0</v>
      </c>
      <c r="BV62" s="19">
        <v>0</v>
      </c>
      <c r="BW62" s="19">
        <v>0</v>
      </c>
      <c r="BX62" s="19">
        <v>0</v>
      </c>
      <c r="BY62" s="19">
        <v>0</v>
      </c>
      <c r="BZ62" s="19">
        <v>0</v>
      </c>
      <c r="CA62" s="19">
        <v>0</v>
      </c>
      <c r="CB62" s="19">
        <v>0</v>
      </c>
      <c r="CC62" s="19">
        <v>0</v>
      </c>
      <c r="CD62" s="19">
        <v>0</v>
      </c>
      <c r="CE62" s="19">
        <v>0</v>
      </c>
      <c r="CF62" s="19">
        <v>0</v>
      </c>
      <c r="CG62" s="19">
        <v>0</v>
      </c>
      <c r="CH62" s="19">
        <v>0</v>
      </c>
      <c r="CI62" s="19">
        <v>0</v>
      </c>
      <c r="CJ62" s="19">
        <v>0</v>
      </c>
      <c r="CK62" s="19">
        <v>0</v>
      </c>
      <c r="CL62" s="19">
        <v>0</v>
      </c>
      <c r="CM62" s="19">
        <v>0</v>
      </c>
      <c r="CN62" s="19">
        <v>0</v>
      </c>
      <c r="CO62" s="19"/>
      <c r="CP62" s="19"/>
      <c r="CQ62" s="19"/>
      <c r="CR62" s="19"/>
      <c r="CS62" s="19">
        <v>0</v>
      </c>
      <c r="CT62" s="19">
        <v>0</v>
      </c>
      <c r="CU62" s="19">
        <v>0</v>
      </c>
      <c r="CV62" s="19">
        <v>0</v>
      </c>
      <c r="CW62" s="19">
        <v>0</v>
      </c>
      <c r="CX62" s="19">
        <v>0</v>
      </c>
      <c r="CY62" s="19"/>
      <c r="CZ62" s="19"/>
      <c r="DA62" s="19">
        <v>0</v>
      </c>
      <c r="DB62" s="19">
        <v>0</v>
      </c>
      <c r="DC62" s="19">
        <v>0</v>
      </c>
      <c r="DD62" s="19">
        <v>0</v>
      </c>
      <c r="DE62" s="19">
        <v>0</v>
      </c>
      <c r="DF62" s="19">
        <v>0</v>
      </c>
      <c r="DG62" s="19">
        <v>0</v>
      </c>
      <c r="DH62" s="19">
        <v>0</v>
      </c>
      <c r="DI62" s="19">
        <v>0</v>
      </c>
      <c r="DJ62" s="19">
        <v>0</v>
      </c>
      <c r="DK62" s="19">
        <v>1281</v>
      </c>
      <c r="DL62" s="19">
        <v>634562</v>
      </c>
      <c r="DM62" s="19">
        <v>11022</v>
      </c>
      <c r="DN62" s="19">
        <v>0</v>
      </c>
      <c r="DO62" s="19">
        <v>0</v>
      </c>
      <c r="DP62" s="19">
        <v>156</v>
      </c>
      <c r="DQ62" s="19">
        <v>0</v>
      </c>
      <c r="DR62" s="19">
        <v>0</v>
      </c>
      <c r="DS62" s="19">
        <v>628</v>
      </c>
      <c r="DT62" s="19">
        <v>0</v>
      </c>
      <c r="DU62" s="19">
        <v>0</v>
      </c>
      <c r="DV62" s="19">
        <v>0</v>
      </c>
      <c r="DW62" s="19">
        <v>0</v>
      </c>
      <c r="DX62" s="19">
        <v>0</v>
      </c>
      <c r="DY62" s="19">
        <v>0</v>
      </c>
      <c r="DZ62" s="19">
        <v>0</v>
      </c>
      <c r="EA62" s="19">
        <v>0</v>
      </c>
      <c r="EB62" s="19">
        <v>0</v>
      </c>
      <c r="EC62" s="19">
        <v>1360</v>
      </c>
      <c r="ED62" s="19">
        <v>0</v>
      </c>
      <c r="EE62" s="19">
        <v>0</v>
      </c>
      <c r="EF62" s="19">
        <v>0</v>
      </c>
      <c r="EG62" s="19">
        <v>0</v>
      </c>
      <c r="EH62" s="19">
        <v>649009</v>
      </c>
      <c r="EJ62" s="68">
        <f t="shared" si="2"/>
        <v>0</v>
      </c>
      <c r="EL62">
        <v>649009</v>
      </c>
    </row>
    <row r="63" spans="1:142">
      <c r="A63" s="48" t="s">
        <v>954</v>
      </c>
      <c r="B63" t="s">
        <v>102</v>
      </c>
      <c r="C63" s="69">
        <v>59</v>
      </c>
      <c r="D63" s="19">
        <v>0</v>
      </c>
      <c r="E63" s="19">
        <v>0</v>
      </c>
      <c r="F63" s="19">
        <v>0</v>
      </c>
      <c r="G63" s="19">
        <v>0</v>
      </c>
      <c r="H63" s="19">
        <v>0</v>
      </c>
      <c r="I63" s="19">
        <v>0</v>
      </c>
      <c r="J63" s="19">
        <v>0</v>
      </c>
      <c r="K63" s="19">
        <v>0</v>
      </c>
      <c r="L63" s="19">
        <v>0</v>
      </c>
      <c r="M63" s="19">
        <v>0</v>
      </c>
      <c r="N63" s="19">
        <v>0</v>
      </c>
      <c r="O63" s="19">
        <v>0</v>
      </c>
      <c r="P63" s="19">
        <v>0</v>
      </c>
      <c r="Q63" s="19">
        <v>0</v>
      </c>
      <c r="R63" s="19">
        <v>0</v>
      </c>
      <c r="S63" s="19">
        <v>0</v>
      </c>
      <c r="T63" s="19">
        <v>0</v>
      </c>
      <c r="U63" s="19">
        <v>0</v>
      </c>
      <c r="V63" s="19">
        <v>0</v>
      </c>
      <c r="W63" s="19">
        <v>0</v>
      </c>
      <c r="X63" s="19">
        <v>0</v>
      </c>
      <c r="Y63" s="19">
        <v>0</v>
      </c>
      <c r="Z63" s="19">
        <v>0</v>
      </c>
      <c r="AA63" s="19">
        <v>0</v>
      </c>
      <c r="AB63" s="19">
        <v>0</v>
      </c>
      <c r="AC63" s="19">
        <v>0</v>
      </c>
      <c r="AD63" s="19">
        <v>0</v>
      </c>
      <c r="AE63" s="19">
        <v>0</v>
      </c>
      <c r="AF63" s="19">
        <v>0</v>
      </c>
      <c r="AG63" s="19">
        <v>0</v>
      </c>
      <c r="AH63" s="19">
        <v>0</v>
      </c>
      <c r="AI63" s="19">
        <v>0</v>
      </c>
      <c r="AJ63" s="19">
        <v>0</v>
      </c>
      <c r="AK63" s="19">
        <v>0</v>
      </c>
      <c r="AL63" s="19">
        <v>0</v>
      </c>
      <c r="AM63" s="19">
        <v>0</v>
      </c>
      <c r="AN63" s="19">
        <v>0</v>
      </c>
      <c r="AO63" s="19">
        <v>0</v>
      </c>
      <c r="AP63" s="19">
        <v>0</v>
      </c>
      <c r="AQ63" s="19">
        <v>0</v>
      </c>
      <c r="AR63" s="19">
        <v>0</v>
      </c>
      <c r="AS63" s="19">
        <v>0</v>
      </c>
      <c r="AT63" s="19">
        <v>0</v>
      </c>
      <c r="AU63" s="19">
        <v>0</v>
      </c>
      <c r="AV63" s="19">
        <v>0</v>
      </c>
      <c r="AW63" s="19">
        <v>0</v>
      </c>
      <c r="AX63" s="19">
        <v>0</v>
      </c>
      <c r="AY63" s="19">
        <v>0</v>
      </c>
      <c r="AZ63" s="19">
        <v>0</v>
      </c>
      <c r="BA63" s="19"/>
      <c r="BB63" s="19"/>
      <c r="BC63" s="19"/>
      <c r="BD63" s="19"/>
      <c r="BE63" s="19">
        <v>0</v>
      </c>
      <c r="BF63" s="19">
        <v>0</v>
      </c>
      <c r="BG63" s="19">
        <v>0</v>
      </c>
      <c r="BH63" s="19">
        <v>0</v>
      </c>
      <c r="BI63" s="19">
        <v>0</v>
      </c>
      <c r="BJ63" s="19">
        <v>0</v>
      </c>
      <c r="BK63" s="19">
        <v>0</v>
      </c>
      <c r="BL63" s="19">
        <v>0</v>
      </c>
      <c r="BM63" s="19">
        <v>0</v>
      </c>
      <c r="BN63" s="19">
        <v>0</v>
      </c>
      <c r="BO63" s="19">
        <v>0</v>
      </c>
      <c r="BP63" s="19">
        <v>0</v>
      </c>
      <c r="BQ63" s="19">
        <v>0</v>
      </c>
      <c r="BR63" s="19">
        <v>0</v>
      </c>
      <c r="BS63" s="19">
        <v>0</v>
      </c>
      <c r="BT63" s="19">
        <v>0</v>
      </c>
      <c r="BU63" s="19">
        <v>0</v>
      </c>
      <c r="BV63" s="19">
        <v>0</v>
      </c>
      <c r="BW63" s="19">
        <v>0</v>
      </c>
      <c r="BX63" s="19">
        <v>0</v>
      </c>
      <c r="BY63" s="19">
        <v>0</v>
      </c>
      <c r="BZ63" s="19">
        <v>0</v>
      </c>
      <c r="CA63" s="19">
        <v>0</v>
      </c>
      <c r="CB63" s="19">
        <v>0</v>
      </c>
      <c r="CC63" s="19">
        <v>0</v>
      </c>
      <c r="CD63" s="19">
        <v>0</v>
      </c>
      <c r="CE63" s="19">
        <v>0</v>
      </c>
      <c r="CF63" s="19">
        <v>0</v>
      </c>
      <c r="CG63" s="19">
        <v>0</v>
      </c>
      <c r="CH63" s="19">
        <v>0</v>
      </c>
      <c r="CI63" s="19">
        <v>0</v>
      </c>
      <c r="CJ63" s="19">
        <v>0</v>
      </c>
      <c r="CK63" s="19">
        <v>0</v>
      </c>
      <c r="CL63" s="19">
        <v>0</v>
      </c>
      <c r="CM63" s="19">
        <v>0</v>
      </c>
      <c r="CN63" s="19">
        <v>0</v>
      </c>
      <c r="CO63" s="19"/>
      <c r="CP63" s="19"/>
      <c r="CQ63" s="19"/>
      <c r="CR63" s="19"/>
      <c r="CS63" s="19">
        <v>0</v>
      </c>
      <c r="CT63" s="19">
        <v>0</v>
      </c>
      <c r="CU63" s="19">
        <v>0</v>
      </c>
      <c r="CV63" s="19">
        <v>0</v>
      </c>
      <c r="CW63" s="19">
        <v>0</v>
      </c>
      <c r="CX63" s="19">
        <v>0</v>
      </c>
      <c r="CY63" s="19"/>
      <c r="CZ63" s="19"/>
      <c r="DA63" s="19">
        <v>0</v>
      </c>
      <c r="DB63" s="19">
        <v>0</v>
      </c>
      <c r="DC63" s="19">
        <v>0</v>
      </c>
      <c r="DD63" s="19">
        <v>0</v>
      </c>
      <c r="DE63" s="19">
        <v>0</v>
      </c>
      <c r="DF63" s="19">
        <v>0</v>
      </c>
      <c r="DG63" s="19">
        <v>0</v>
      </c>
      <c r="DH63" s="19">
        <v>0</v>
      </c>
      <c r="DI63" s="19">
        <v>0</v>
      </c>
      <c r="DJ63" s="19">
        <v>0</v>
      </c>
      <c r="DK63" s="19">
        <v>0</v>
      </c>
      <c r="DL63" s="19">
        <v>0</v>
      </c>
      <c r="DM63" s="19">
        <v>179547</v>
      </c>
      <c r="DN63" s="19">
        <v>460205</v>
      </c>
      <c r="DO63" s="19">
        <v>0</v>
      </c>
      <c r="DP63" s="19">
        <v>0</v>
      </c>
      <c r="DQ63" s="19">
        <v>0</v>
      </c>
      <c r="DR63" s="19">
        <v>0</v>
      </c>
      <c r="DS63" s="19">
        <v>0</v>
      </c>
      <c r="DT63" s="19">
        <v>0</v>
      </c>
      <c r="DU63" s="19">
        <v>0</v>
      </c>
      <c r="DV63" s="19">
        <v>0</v>
      </c>
      <c r="DW63" s="19">
        <v>0</v>
      </c>
      <c r="DX63" s="19">
        <v>0</v>
      </c>
      <c r="DY63" s="19">
        <v>0</v>
      </c>
      <c r="DZ63" s="19">
        <v>0</v>
      </c>
      <c r="EA63" s="19">
        <v>0</v>
      </c>
      <c r="EB63" s="19">
        <v>0</v>
      </c>
      <c r="EC63" s="19">
        <v>0</v>
      </c>
      <c r="ED63" s="19">
        <v>0</v>
      </c>
      <c r="EE63" s="19">
        <v>0</v>
      </c>
      <c r="EF63" s="19">
        <v>0</v>
      </c>
      <c r="EG63" s="19">
        <v>0</v>
      </c>
      <c r="EH63" s="19">
        <v>639752</v>
      </c>
      <c r="EJ63" s="68">
        <f t="shared" si="2"/>
        <v>0</v>
      </c>
      <c r="EL63">
        <v>639752</v>
      </c>
    </row>
    <row r="64" spans="1:142">
      <c r="A64" s="48" t="s">
        <v>955</v>
      </c>
      <c r="B64" t="s">
        <v>103</v>
      </c>
      <c r="C64" s="67">
        <v>60</v>
      </c>
      <c r="D64" s="19">
        <v>0</v>
      </c>
      <c r="E64" s="19">
        <v>0</v>
      </c>
      <c r="F64" s="19">
        <v>0</v>
      </c>
      <c r="G64" s="19">
        <v>0</v>
      </c>
      <c r="H64" s="19">
        <v>0</v>
      </c>
      <c r="I64" s="19">
        <v>0</v>
      </c>
      <c r="J64" s="19">
        <v>0</v>
      </c>
      <c r="K64" s="19">
        <v>0</v>
      </c>
      <c r="L64" s="19">
        <v>0</v>
      </c>
      <c r="M64" s="19">
        <v>0</v>
      </c>
      <c r="N64" s="19">
        <v>0</v>
      </c>
      <c r="O64" s="19">
        <v>0</v>
      </c>
      <c r="P64" s="19">
        <v>0</v>
      </c>
      <c r="Q64" s="19">
        <v>0</v>
      </c>
      <c r="R64" s="19">
        <v>0</v>
      </c>
      <c r="S64" s="19">
        <v>0</v>
      </c>
      <c r="T64" s="19">
        <v>0</v>
      </c>
      <c r="U64" s="19">
        <v>0</v>
      </c>
      <c r="V64" s="19">
        <v>0</v>
      </c>
      <c r="W64" s="19">
        <v>0</v>
      </c>
      <c r="X64" s="19">
        <v>0</v>
      </c>
      <c r="Y64" s="19">
        <v>0</v>
      </c>
      <c r="Z64" s="19">
        <v>0</v>
      </c>
      <c r="AA64" s="19">
        <v>0</v>
      </c>
      <c r="AB64" s="19">
        <v>0</v>
      </c>
      <c r="AC64" s="19">
        <v>0</v>
      </c>
      <c r="AD64" s="19">
        <v>0</v>
      </c>
      <c r="AE64" s="19">
        <v>0</v>
      </c>
      <c r="AF64" s="19">
        <v>0</v>
      </c>
      <c r="AG64" s="19">
        <v>0</v>
      </c>
      <c r="AH64" s="19">
        <v>0</v>
      </c>
      <c r="AI64" s="19">
        <v>0</v>
      </c>
      <c r="AJ64" s="19">
        <v>0</v>
      </c>
      <c r="AK64" s="19">
        <v>0</v>
      </c>
      <c r="AL64" s="19">
        <v>0</v>
      </c>
      <c r="AM64" s="19">
        <v>0</v>
      </c>
      <c r="AN64" s="19">
        <v>0</v>
      </c>
      <c r="AO64" s="19">
        <v>0</v>
      </c>
      <c r="AP64" s="19">
        <v>0</v>
      </c>
      <c r="AQ64" s="19">
        <v>0</v>
      </c>
      <c r="AR64" s="19">
        <v>0</v>
      </c>
      <c r="AS64" s="19">
        <v>0</v>
      </c>
      <c r="AT64" s="19">
        <v>0</v>
      </c>
      <c r="AU64" s="19">
        <v>0</v>
      </c>
      <c r="AV64" s="19">
        <v>0</v>
      </c>
      <c r="AW64" s="19">
        <v>0</v>
      </c>
      <c r="AX64" s="19">
        <v>0</v>
      </c>
      <c r="AY64" s="19">
        <v>0</v>
      </c>
      <c r="AZ64" s="19">
        <v>0</v>
      </c>
      <c r="BA64" s="19"/>
      <c r="BB64" s="19"/>
      <c r="BC64" s="19"/>
      <c r="BD64" s="19"/>
      <c r="BE64" s="19">
        <v>0</v>
      </c>
      <c r="BF64" s="19">
        <v>0</v>
      </c>
      <c r="BG64" s="19">
        <v>0</v>
      </c>
      <c r="BH64" s="19">
        <v>0</v>
      </c>
      <c r="BI64" s="19">
        <v>0</v>
      </c>
      <c r="BJ64" s="19">
        <v>0</v>
      </c>
      <c r="BK64" s="19">
        <v>0</v>
      </c>
      <c r="BL64" s="19">
        <v>0</v>
      </c>
      <c r="BM64" s="19">
        <v>0</v>
      </c>
      <c r="BN64" s="19">
        <v>0</v>
      </c>
      <c r="BO64" s="19">
        <v>0</v>
      </c>
      <c r="BP64" s="19">
        <v>0</v>
      </c>
      <c r="BQ64" s="19">
        <v>0</v>
      </c>
      <c r="BR64" s="19">
        <v>0</v>
      </c>
      <c r="BS64" s="19">
        <v>0</v>
      </c>
      <c r="BT64" s="19">
        <v>0</v>
      </c>
      <c r="BU64" s="19">
        <v>0</v>
      </c>
      <c r="BV64" s="19">
        <v>0</v>
      </c>
      <c r="BW64" s="19">
        <v>0</v>
      </c>
      <c r="BX64" s="19">
        <v>0</v>
      </c>
      <c r="BY64" s="19">
        <v>0</v>
      </c>
      <c r="BZ64" s="19">
        <v>0</v>
      </c>
      <c r="CA64" s="19">
        <v>0</v>
      </c>
      <c r="CB64" s="19">
        <v>0</v>
      </c>
      <c r="CC64" s="19">
        <v>0</v>
      </c>
      <c r="CD64" s="19">
        <v>0</v>
      </c>
      <c r="CE64" s="19">
        <v>0</v>
      </c>
      <c r="CF64" s="19">
        <v>0</v>
      </c>
      <c r="CG64" s="19">
        <v>0</v>
      </c>
      <c r="CH64" s="19">
        <v>0</v>
      </c>
      <c r="CI64" s="19">
        <v>0</v>
      </c>
      <c r="CJ64" s="19">
        <v>0</v>
      </c>
      <c r="CK64" s="19">
        <v>0</v>
      </c>
      <c r="CL64" s="19">
        <v>0</v>
      </c>
      <c r="CM64" s="19">
        <v>0</v>
      </c>
      <c r="CN64" s="19">
        <v>0</v>
      </c>
      <c r="CO64" s="19"/>
      <c r="CP64" s="19"/>
      <c r="CQ64" s="19"/>
      <c r="CR64" s="19"/>
      <c r="CS64" s="19">
        <v>0</v>
      </c>
      <c r="CT64" s="19">
        <v>0</v>
      </c>
      <c r="CU64" s="19">
        <v>0</v>
      </c>
      <c r="CV64" s="19">
        <v>0</v>
      </c>
      <c r="CW64" s="19">
        <v>0</v>
      </c>
      <c r="CX64" s="19">
        <v>106</v>
      </c>
      <c r="CY64" s="19"/>
      <c r="CZ64" s="19"/>
      <c r="DA64" s="19">
        <v>0</v>
      </c>
      <c r="DB64" s="19">
        <v>0</v>
      </c>
      <c r="DC64" s="19">
        <v>0</v>
      </c>
      <c r="DD64" s="19">
        <v>0</v>
      </c>
      <c r="DE64" s="19">
        <v>0</v>
      </c>
      <c r="DF64" s="19">
        <v>0</v>
      </c>
      <c r="DG64" s="19">
        <v>0</v>
      </c>
      <c r="DH64" s="19">
        <v>0</v>
      </c>
      <c r="DI64" s="19">
        <v>0</v>
      </c>
      <c r="DJ64" s="19">
        <v>0</v>
      </c>
      <c r="DK64" s="19">
        <v>0</v>
      </c>
      <c r="DL64" s="19">
        <v>0</v>
      </c>
      <c r="DM64" s="19">
        <v>223</v>
      </c>
      <c r="DN64" s="19">
        <v>0</v>
      </c>
      <c r="DO64" s="19">
        <v>228284</v>
      </c>
      <c r="DP64" s="19">
        <v>0</v>
      </c>
      <c r="DQ64" s="19">
        <v>0</v>
      </c>
      <c r="DR64" s="19">
        <v>0</v>
      </c>
      <c r="DS64" s="19">
        <v>0</v>
      </c>
      <c r="DT64" s="19">
        <v>0</v>
      </c>
      <c r="DU64" s="19">
        <v>0</v>
      </c>
      <c r="DV64" s="19">
        <v>0</v>
      </c>
      <c r="DW64" s="19">
        <v>0</v>
      </c>
      <c r="DX64" s="19">
        <v>0</v>
      </c>
      <c r="DY64" s="19">
        <v>0</v>
      </c>
      <c r="DZ64" s="19">
        <v>0</v>
      </c>
      <c r="EA64" s="19">
        <v>0</v>
      </c>
      <c r="EB64" s="19">
        <v>0</v>
      </c>
      <c r="EC64" s="19">
        <v>0</v>
      </c>
      <c r="ED64" s="19">
        <v>0</v>
      </c>
      <c r="EE64" s="19">
        <v>0</v>
      </c>
      <c r="EF64" s="19">
        <v>0</v>
      </c>
      <c r="EG64" s="19">
        <v>0</v>
      </c>
      <c r="EH64" s="19">
        <v>228613</v>
      </c>
      <c r="EJ64" s="68">
        <f t="shared" si="2"/>
        <v>0</v>
      </c>
      <c r="EL64">
        <v>228613</v>
      </c>
    </row>
    <row r="65" spans="1:142">
      <c r="A65" s="48" t="s">
        <v>956</v>
      </c>
      <c r="B65" t="s">
        <v>104</v>
      </c>
      <c r="C65" s="67">
        <v>61</v>
      </c>
      <c r="D65" s="19">
        <v>0</v>
      </c>
      <c r="E65" s="19">
        <v>0</v>
      </c>
      <c r="F65" s="19">
        <v>0</v>
      </c>
      <c r="G65" s="19">
        <v>0</v>
      </c>
      <c r="H65" s="19">
        <v>0</v>
      </c>
      <c r="I65" s="19">
        <v>0</v>
      </c>
      <c r="J65" s="19">
        <v>0</v>
      </c>
      <c r="K65" s="19">
        <v>0</v>
      </c>
      <c r="L65" s="19">
        <v>0</v>
      </c>
      <c r="M65" s="19">
        <v>0</v>
      </c>
      <c r="N65" s="19">
        <v>0</v>
      </c>
      <c r="O65" s="19">
        <v>0</v>
      </c>
      <c r="P65" s="19">
        <v>0</v>
      </c>
      <c r="Q65" s="19">
        <v>0</v>
      </c>
      <c r="R65" s="19">
        <v>0</v>
      </c>
      <c r="S65" s="19">
        <v>0</v>
      </c>
      <c r="T65" s="19">
        <v>0</v>
      </c>
      <c r="U65" s="19">
        <v>0</v>
      </c>
      <c r="V65" s="19">
        <v>0</v>
      </c>
      <c r="W65" s="19">
        <v>0</v>
      </c>
      <c r="X65" s="19">
        <v>0</v>
      </c>
      <c r="Y65" s="19">
        <v>0</v>
      </c>
      <c r="Z65" s="19">
        <v>0</v>
      </c>
      <c r="AA65" s="19">
        <v>0</v>
      </c>
      <c r="AB65" s="19">
        <v>0</v>
      </c>
      <c r="AC65" s="19">
        <v>0</v>
      </c>
      <c r="AD65" s="19">
        <v>0</v>
      </c>
      <c r="AE65" s="19">
        <v>0</v>
      </c>
      <c r="AF65" s="19">
        <v>0</v>
      </c>
      <c r="AG65" s="19">
        <v>0</v>
      </c>
      <c r="AH65" s="19">
        <v>0</v>
      </c>
      <c r="AI65" s="19">
        <v>0</v>
      </c>
      <c r="AJ65" s="19">
        <v>0</v>
      </c>
      <c r="AK65" s="19">
        <v>0</v>
      </c>
      <c r="AL65" s="19">
        <v>0</v>
      </c>
      <c r="AM65" s="19">
        <v>0</v>
      </c>
      <c r="AN65" s="19">
        <v>0</v>
      </c>
      <c r="AO65" s="19">
        <v>0</v>
      </c>
      <c r="AP65" s="19">
        <v>0</v>
      </c>
      <c r="AQ65" s="19">
        <v>0</v>
      </c>
      <c r="AR65" s="19">
        <v>0</v>
      </c>
      <c r="AS65" s="19">
        <v>0</v>
      </c>
      <c r="AT65" s="19">
        <v>0</v>
      </c>
      <c r="AU65" s="19">
        <v>0</v>
      </c>
      <c r="AV65" s="19">
        <v>0</v>
      </c>
      <c r="AW65" s="19">
        <v>0</v>
      </c>
      <c r="AX65" s="19">
        <v>0</v>
      </c>
      <c r="AY65" s="19">
        <v>0</v>
      </c>
      <c r="AZ65" s="19">
        <v>0</v>
      </c>
      <c r="BA65" s="19"/>
      <c r="BB65" s="19"/>
      <c r="BC65" s="19"/>
      <c r="BD65" s="19"/>
      <c r="BE65" s="19">
        <v>0</v>
      </c>
      <c r="BF65" s="19">
        <v>0</v>
      </c>
      <c r="BG65" s="19">
        <v>0</v>
      </c>
      <c r="BH65" s="19">
        <v>0</v>
      </c>
      <c r="BI65" s="19">
        <v>0</v>
      </c>
      <c r="BJ65" s="19">
        <v>0</v>
      </c>
      <c r="BK65" s="19">
        <v>0</v>
      </c>
      <c r="BL65" s="19">
        <v>0</v>
      </c>
      <c r="BM65" s="19">
        <v>0</v>
      </c>
      <c r="BN65" s="19">
        <v>0</v>
      </c>
      <c r="BO65" s="19">
        <v>0</v>
      </c>
      <c r="BP65" s="19">
        <v>87</v>
      </c>
      <c r="BQ65" s="19">
        <v>0</v>
      </c>
      <c r="BR65" s="19">
        <v>0</v>
      </c>
      <c r="BS65" s="19">
        <v>0</v>
      </c>
      <c r="BT65" s="19">
        <v>0</v>
      </c>
      <c r="BU65" s="19">
        <v>0</v>
      </c>
      <c r="BV65" s="19">
        <v>0</v>
      </c>
      <c r="BW65" s="19">
        <v>0</v>
      </c>
      <c r="BX65" s="19">
        <v>322</v>
      </c>
      <c r="BY65" s="19">
        <v>0</v>
      </c>
      <c r="BZ65" s="19">
        <v>0</v>
      </c>
      <c r="CA65" s="19">
        <v>0</v>
      </c>
      <c r="CB65" s="19">
        <v>0</v>
      </c>
      <c r="CC65" s="19">
        <v>0</v>
      </c>
      <c r="CD65" s="19">
        <v>0</v>
      </c>
      <c r="CE65" s="19">
        <v>0</v>
      </c>
      <c r="CF65" s="19">
        <v>0</v>
      </c>
      <c r="CG65" s="19">
        <v>270</v>
      </c>
      <c r="CH65" s="19">
        <v>0</v>
      </c>
      <c r="CI65" s="19">
        <v>0</v>
      </c>
      <c r="CJ65" s="19">
        <v>0</v>
      </c>
      <c r="CK65" s="19">
        <v>0</v>
      </c>
      <c r="CL65" s="19">
        <v>0</v>
      </c>
      <c r="CM65" s="19">
        <v>0</v>
      </c>
      <c r="CN65" s="19">
        <v>0</v>
      </c>
      <c r="CO65" s="19"/>
      <c r="CP65" s="19"/>
      <c r="CQ65" s="19"/>
      <c r="CR65" s="19"/>
      <c r="CS65" s="19">
        <v>0</v>
      </c>
      <c r="CT65" s="19">
        <v>0</v>
      </c>
      <c r="CU65" s="19">
        <v>0</v>
      </c>
      <c r="CV65" s="19">
        <v>0</v>
      </c>
      <c r="CW65" s="19">
        <v>0</v>
      </c>
      <c r="CX65" s="19">
        <v>53</v>
      </c>
      <c r="CY65" s="19"/>
      <c r="CZ65" s="19"/>
      <c r="DA65" s="19">
        <v>0</v>
      </c>
      <c r="DB65" s="19">
        <v>0</v>
      </c>
      <c r="DC65" s="19">
        <v>0</v>
      </c>
      <c r="DD65" s="19">
        <v>0</v>
      </c>
      <c r="DE65" s="19">
        <v>0</v>
      </c>
      <c r="DF65" s="19">
        <v>0</v>
      </c>
      <c r="DG65" s="19">
        <v>0</v>
      </c>
      <c r="DH65" s="19">
        <v>0</v>
      </c>
      <c r="DI65" s="19">
        <v>0</v>
      </c>
      <c r="DJ65" s="19">
        <v>0</v>
      </c>
      <c r="DK65" s="19">
        <v>0</v>
      </c>
      <c r="DL65" s="19">
        <v>0</v>
      </c>
      <c r="DM65" s="19">
        <v>729</v>
      </c>
      <c r="DN65" s="19">
        <v>0</v>
      </c>
      <c r="DO65" s="19">
        <v>0</v>
      </c>
      <c r="DP65" s="19">
        <v>5064</v>
      </c>
      <c r="DQ65" s="19">
        <v>56366</v>
      </c>
      <c r="DR65" s="19">
        <v>0</v>
      </c>
      <c r="DS65" s="19">
        <v>0</v>
      </c>
      <c r="DT65" s="19">
        <v>0</v>
      </c>
      <c r="DU65" s="19">
        <v>0</v>
      </c>
      <c r="DV65" s="19">
        <v>0</v>
      </c>
      <c r="DW65" s="19">
        <v>0</v>
      </c>
      <c r="DX65" s="19">
        <v>0</v>
      </c>
      <c r="DY65" s="19">
        <v>0</v>
      </c>
      <c r="DZ65" s="19">
        <v>0</v>
      </c>
      <c r="EA65" s="19">
        <v>0</v>
      </c>
      <c r="EB65" s="19">
        <v>0</v>
      </c>
      <c r="EC65" s="19">
        <v>0</v>
      </c>
      <c r="ED65" s="19">
        <v>0</v>
      </c>
      <c r="EE65" s="19">
        <v>0</v>
      </c>
      <c r="EF65" s="19">
        <v>0</v>
      </c>
      <c r="EG65" s="19">
        <v>0</v>
      </c>
      <c r="EH65" s="19">
        <v>62891</v>
      </c>
      <c r="EJ65" s="68">
        <f t="shared" si="2"/>
        <v>0</v>
      </c>
      <c r="EL65">
        <v>62891</v>
      </c>
    </row>
    <row r="66" spans="1:142">
      <c r="A66" s="48" t="s">
        <v>957</v>
      </c>
      <c r="B66" t="s">
        <v>105</v>
      </c>
      <c r="C66" s="69">
        <v>62</v>
      </c>
      <c r="D66" s="19">
        <v>0</v>
      </c>
      <c r="E66" s="19">
        <v>0</v>
      </c>
      <c r="F66" s="19">
        <v>0</v>
      </c>
      <c r="G66" s="19">
        <v>0</v>
      </c>
      <c r="H66" s="19">
        <v>0</v>
      </c>
      <c r="I66" s="19">
        <v>0</v>
      </c>
      <c r="J66" s="19">
        <v>0</v>
      </c>
      <c r="K66" s="19">
        <v>0</v>
      </c>
      <c r="L66" s="19">
        <v>0</v>
      </c>
      <c r="M66" s="19">
        <v>0</v>
      </c>
      <c r="N66" s="19">
        <v>0</v>
      </c>
      <c r="O66" s="19">
        <v>0</v>
      </c>
      <c r="P66" s="19">
        <v>0</v>
      </c>
      <c r="Q66" s="19">
        <v>0</v>
      </c>
      <c r="R66" s="19">
        <v>0</v>
      </c>
      <c r="S66" s="19">
        <v>0</v>
      </c>
      <c r="T66" s="19">
        <v>0</v>
      </c>
      <c r="U66" s="19">
        <v>0</v>
      </c>
      <c r="V66" s="19">
        <v>0</v>
      </c>
      <c r="W66" s="19">
        <v>0</v>
      </c>
      <c r="X66" s="19">
        <v>0</v>
      </c>
      <c r="Y66" s="19">
        <v>0</v>
      </c>
      <c r="Z66" s="19">
        <v>0</v>
      </c>
      <c r="AA66" s="19">
        <v>0</v>
      </c>
      <c r="AB66" s="19">
        <v>0</v>
      </c>
      <c r="AC66" s="19">
        <v>0</v>
      </c>
      <c r="AD66" s="19">
        <v>0</v>
      </c>
      <c r="AE66" s="19">
        <v>0</v>
      </c>
      <c r="AF66" s="19">
        <v>0</v>
      </c>
      <c r="AG66" s="19">
        <v>0</v>
      </c>
      <c r="AH66" s="19">
        <v>0</v>
      </c>
      <c r="AI66" s="19">
        <v>0</v>
      </c>
      <c r="AJ66" s="19">
        <v>0</v>
      </c>
      <c r="AK66" s="19">
        <v>0</v>
      </c>
      <c r="AL66" s="19">
        <v>0</v>
      </c>
      <c r="AM66" s="19">
        <v>0</v>
      </c>
      <c r="AN66" s="19">
        <v>0</v>
      </c>
      <c r="AO66" s="19">
        <v>0</v>
      </c>
      <c r="AP66" s="19">
        <v>0</v>
      </c>
      <c r="AQ66" s="19">
        <v>0</v>
      </c>
      <c r="AR66" s="19">
        <v>0</v>
      </c>
      <c r="AS66" s="19">
        <v>0</v>
      </c>
      <c r="AT66" s="19">
        <v>0</v>
      </c>
      <c r="AU66" s="19">
        <v>0</v>
      </c>
      <c r="AV66" s="19">
        <v>0</v>
      </c>
      <c r="AW66" s="19">
        <v>0</v>
      </c>
      <c r="AX66" s="19">
        <v>0</v>
      </c>
      <c r="AY66" s="19">
        <v>0</v>
      </c>
      <c r="AZ66" s="19">
        <v>0</v>
      </c>
      <c r="BA66" s="19"/>
      <c r="BB66" s="19"/>
      <c r="BC66" s="19"/>
      <c r="BD66" s="19"/>
      <c r="BE66" s="19">
        <v>0</v>
      </c>
      <c r="BF66" s="19">
        <v>0</v>
      </c>
      <c r="BG66" s="19">
        <v>0</v>
      </c>
      <c r="BH66" s="19">
        <v>0</v>
      </c>
      <c r="BI66" s="19">
        <v>0</v>
      </c>
      <c r="BJ66" s="19">
        <v>0</v>
      </c>
      <c r="BK66" s="19">
        <v>0</v>
      </c>
      <c r="BL66" s="19">
        <v>0</v>
      </c>
      <c r="BM66" s="19">
        <v>0</v>
      </c>
      <c r="BN66" s="19">
        <v>0</v>
      </c>
      <c r="BO66" s="19">
        <v>0</v>
      </c>
      <c r="BP66" s="19">
        <v>0</v>
      </c>
      <c r="BQ66" s="19">
        <v>0</v>
      </c>
      <c r="BR66" s="19">
        <v>0</v>
      </c>
      <c r="BS66" s="19">
        <v>0</v>
      </c>
      <c r="BT66" s="19">
        <v>0</v>
      </c>
      <c r="BU66" s="19">
        <v>0</v>
      </c>
      <c r="BV66" s="19">
        <v>0</v>
      </c>
      <c r="BW66" s="19">
        <v>0</v>
      </c>
      <c r="BX66" s="19">
        <v>0</v>
      </c>
      <c r="BY66" s="19">
        <v>0</v>
      </c>
      <c r="BZ66" s="19">
        <v>0</v>
      </c>
      <c r="CA66" s="19">
        <v>0</v>
      </c>
      <c r="CB66" s="19">
        <v>0</v>
      </c>
      <c r="CC66" s="19">
        <v>0</v>
      </c>
      <c r="CD66" s="19">
        <v>0</v>
      </c>
      <c r="CE66" s="19">
        <v>0</v>
      </c>
      <c r="CF66" s="19">
        <v>0</v>
      </c>
      <c r="CG66" s="19">
        <v>0</v>
      </c>
      <c r="CH66" s="19">
        <v>0</v>
      </c>
      <c r="CI66" s="19">
        <v>0</v>
      </c>
      <c r="CJ66" s="19">
        <v>0</v>
      </c>
      <c r="CK66" s="19">
        <v>0</v>
      </c>
      <c r="CL66" s="19">
        <v>0</v>
      </c>
      <c r="CM66" s="19">
        <v>0</v>
      </c>
      <c r="CN66" s="19">
        <v>0</v>
      </c>
      <c r="CO66" s="19"/>
      <c r="CP66" s="19"/>
      <c r="CQ66" s="19"/>
      <c r="CR66" s="19"/>
      <c r="CS66" s="19">
        <v>0</v>
      </c>
      <c r="CT66" s="19">
        <v>0</v>
      </c>
      <c r="CU66" s="19">
        <v>0</v>
      </c>
      <c r="CV66" s="19">
        <v>0</v>
      </c>
      <c r="CW66" s="19">
        <v>0</v>
      </c>
      <c r="CX66" s="19">
        <v>52</v>
      </c>
      <c r="CY66" s="19"/>
      <c r="CZ66" s="19"/>
      <c r="DA66" s="19">
        <v>0</v>
      </c>
      <c r="DB66" s="19">
        <v>0</v>
      </c>
      <c r="DC66" s="19">
        <v>0</v>
      </c>
      <c r="DD66" s="19">
        <v>0</v>
      </c>
      <c r="DE66" s="19">
        <v>0</v>
      </c>
      <c r="DF66" s="19">
        <v>0</v>
      </c>
      <c r="DG66" s="19">
        <v>0</v>
      </c>
      <c r="DH66" s="19">
        <v>0</v>
      </c>
      <c r="DI66" s="19">
        <v>0</v>
      </c>
      <c r="DJ66" s="19">
        <v>0</v>
      </c>
      <c r="DK66" s="19">
        <v>0</v>
      </c>
      <c r="DL66" s="19">
        <v>0</v>
      </c>
      <c r="DM66" s="19">
        <v>124</v>
      </c>
      <c r="DN66" s="19">
        <v>0</v>
      </c>
      <c r="DO66" s="19">
        <v>0</v>
      </c>
      <c r="DP66" s="19">
        <v>0</v>
      </c>
      <c r="DQ66" s="19">
        <v>0</v>
      </c>
      <c r="DR66" s="19">
        <v>104644</v>
      </c>
      <c r="DS66" s="19">
        <v>0</v>
      </c>
      <c r="DT66" s="19">
        <v>0</v>
      </c>
      <c r="DU66" s="19">
        <v>0</v>
      </c>
      <c r="DV66" s="19">
        <v>0</v>
      </c>
      <c r="DW66" s="19">
        <v>0</v>
      </c>
      <c r="DX66" s="19">
        <v>0</v>
      </c>
      <c r="DY66" s="19">
        <v>0</v>
      </c>
      <c r="DZ66" s="19">
        <v>0</v>
      </c>
      <c r="EA66" s="19">
        <v>0</v>
      </c>
      <c r="EB66" s="19">
        <v>0</v>
      </c>
      <c r="EC66" s="19">
        <v>0</v>
      </c>
      <c r="ED66" s="19">
        <v>0</v>
      </c>
      <c r="EE66" s="19">
        <v>0</v>
      </c>
      <c r="EF66" s="19">
        <v>0</v>
      </c>
      <c r="EG66" s="19">
        <v>0</v>
      </c>
      <c r="EH66" s="19">
        <v>104820</v>
      </c>
      <c r="EJ66" s="68">
        <f t="shared" si="2"/>
        <v>0</v>
      </c>
      <c r="EL66">
        <v>104820</v>
      </c>
    </row>
    <row r="67" spans="1:142">
      <c r="A67" s="48" t="s">
        <v>958</v>
      </c>
      <c r="B67" t="s">
        <v>106</v>
      </c>
      <c r="C67" s="67">
        <v>63</v>
      </c>
      <c r="D67" s="19">
        <v>0</v>
      </c>
      <c r="E67" s="19">
        <v>0</v>
      </c>
      <c r="F67" s="19">
        <v>0</v>
      </c>
      <c r="G67" s="19">
        <v>0</v>
      </c>
      <c r="H67" s="19">
        <v>0</v>
      </c>
      <c r="I67" s="19">
        <v>0</v>
      </c>
      <c r="J67" s="19">
        <v>0</v>
      </c>
      <c r="K67" s="19">
        <v>0</v>
      </c>
      <c r="L67" s="19">
        <v>0</v>
      </c>
      <c r="M67" s="19">
        <v>0</v>
      </c>
      <c r="N67" s="19">
        <v>0</v>
      </c>
      <c r="O67" s="19">
        <v>0</v>
      </c>
      <c r="P67" s="19">
        <v>0</v>
      </c>
      <c r="Q67" s="19">
        <v>0</v>
      </c>
      <c r="R67" s="19">
        <v>0</v>
      </c>
      <c r="S67" s="19">
        <v>0</v>
      </c>
      <c r="T67" s="19">
        <v>0</v>
      </c>
      <c r="U67" s="19">
        <v>0</v>
      </c>
      <c r="V67" s="19">
        <v>0</v>
      </c>
      <c r="W67" s="19">
        <v>0</v>
      </c>
      <c r="X67" s="19">
        <v>0</v>
      </c>
      <c r="Y67" s="19">
        <v>0</v>
      </c>
      <c r="Z67" s="19">
        <v>0</v>
      </c>
      <c r="AA67" s="19">
        <v>0</v>
      </c>
      <c r="AB67" s="19">
        <v>0</v>
      </c>
      <c r="AC67" s="19">
        <v>0</v>
      </c>
      <c r="AD67" s="19">
        <v>0</v>
      </c>
      <c r="AE67" s="19">
        <v>0</v>
      </c>
      <c r="AF67" s="19">
        <v>0</v>
      </c>
      <c r="AG67" s="19">
        <v>0</v>
      </c>
      <c r="AH67" s="19">
        <v>0</v>
      </c>
      <c r="AI67" s="19">
        <v>0</v>
      </c>
      <c r="AJ67" s="19">
        <v>0</v>
      </c>
      <c r="AK67" s="19">
        <v>0</v>
      </c>
      <c r="AL67" s="19">
        <v>0</v>
      </c>
      <c r="AM67" s="19">
        <v>0</v>
      </c>
      <c r="AN67" s="19">
        <v>0</v>
      </c>
      <c r="AO67" s="19">
        <v>0</v>
      </c>
      <c r="AP67" s="19">
        <v>59</v>
      </c>
      <c r="AQ67" s="19">
        <v>0</v>
      </c>
      <c r="AR67" s="19">
        <v>0</v>
      </c>
      <c r="AS67" s="19">
        <v>0</v>
      </c>
      <c r="AT67" s="19">
        <v>0</v>
      </c>
      <c r="AU67" s="19">
        <v>0</v>
      </c>
      <c r="AV67" s="19">
        <v>0</v>
      </c>
      <c r="AW67" s="19">
        <v>0</v>
      </c>
      <c r="AX67" s="19">
        <v>0</v>
      </c>
      <c r="AY67" s="19">
        <v>0</v>
      </c>
      <c r="AZ67" s="19">
        <v>0</v>
      </c>
      <c r="BA67" s="19"/>
      <c r="BB67" s="19"/>
      <c r="BC67" s="19"/>
      <c r="BD67" s="19"/>
      <c r="BE67" s="19">
        <v>0</v>
      </c>
      <c r="BF67" s="19">
        <v>0</v>
      </c>
      <c r="BG67" s="19">
        <v>0</v>
      </c>
      <c r="BH67" s="19">
        <v>0</v>
      </c>
      <c r="BI67" s="19">
        <v>0</v>
      </c>
      <c r="BJ67" s="19">
        <v>0</v>
      </c>
      <c r="BK67" s="19">
        <v>0</v>
      </c>
      <c r="BL67" s="19">
        <v>0</v>
      </c>
      <c r="BM67" s="19">
        <v>0</v>
      </c>
      <c r="BN67" s="19">
        <v>0</v>
      </c>
      <c r="BO67" s="19">
        <v>0</v>
      </c>
      <c r="BP67" s="19">
        <v>0</v>
      </c>
      <c r="BQ67" s="19">
        <v>0</v>
      </c>
      <c r="BR67" s="19">
        <v>0</v>
      </c>
      <c r="BS67" s="19">
        <v>0</v>
      </c>
      <c r="BT67" s="19">
        <v>0</v>
      </c>
      <c r="BU67" s="19">
        <v>0</v>
      </c>
      <c r="BV67" s="19">
        <v>0</v>
      </c>
      <c r="BW67" s="19">
        <v>0</v>
      </c>
      <c r="BX67" s="19">
        <v>0</v>
      </c>
      <c r="BY67" s="19">
        <v>0</v>
      </c>
      <c r="BZ67" s="19">
        <v>0</v>
      </c>
      <c r="CA67" s="19">
        <v>0</v>
      </c>
      <c r="CB67" s="19">
        <v>0</v>
      </c>
      <c r="CC67" s="19">
        <v>0</v>
      </c>
      <c r="CD67" s="19">
        <v>0</v>
      </c>
      <c r="CE67" s="19">
        <v>0</v>
      </c>
      <c r="CF67" s="19">
        <v>0</v>
      </c>
      <c r="CG67" s="19">
        <v>0</v>
      </c>
      <c r="CH67" s="19">
        <v>0</v>
      </c>
      <c r="CI67" s="19">
        <v>101</v>
      </c>
      <c r="CJ67" s="19">
        <v>0</v>
      </c>
      <c r="CK67" s="19">
        <v>0</v>
      </c>
      <c r="CL67" s="19">
        <v>0</v>
      </c>
      <c r="CM67" s="19">
        <v>0</v>
      </c>
      <c r="CN67" s="19">
        <v>2472</v>
      </c>
      <c r="CO67" s="19"/>
      <c r="CP67" s="19"/>
      <c r="CQ67" s="19"/>
      <c r="CR67" s="19"/>
      <c r="CS67" s="19">
        <v>0</v>
      </c>
      <c r="CT67" s="19">
        <v>0</v>
      </c>
      <c r="CU67" s="19">
        <v>0</v>
      </c>
      <c r="CV67" s="19">
        <v>0</v>
      </c>
      <c r="CW67" s="19">
        <v>334</v>
      </c>
      <c r="CX67" s="19">
        <v>0</v>
      </c>
      <c r="CY67" s="19"/>
      <c r="CZ67" s="19"/>
      <c r="DA67" s="19">
        <v>0</v>
      </c>
      <c r="DB67" s="19">
        <v>0</v>
      </c>
      <c r="DC67" s="19">
        <v>0</v>
      </c>
      <c r="DD67" s="19">
        <v>0</v>
      </c>
      <c r="DE67" s="19">
        <v>0</v>
      </c>
      <c r="DF67" s="19">
        <v>0</v>
      </c>
      <c r="DG67" s="19">
        <v>0</v>
      </c>
      <c r="DH67" s="19">
        <v>0</v>
      </c>
      <c r="DI67" s="19">
        <v>0</v>
      </c>
      <c r="DJ67" s="19">
        <v>0</v>
      </c>
      <c r="DK67" s="19">
        <v>0</v>
      </c>
      <c r="DL67" s="19">
        <v>0</v>
      </c>
      <c r="DM67" s="19">
        <v>2123</v>
      </c>
      <c r="DN67" s="19">
        <v>0</v>
      </c>
      <c r="DO67" s="19">
        <v>0</v>
      </c>
      <c r="DP67" s="19">
        <v>86</v>
      </c>
      <c r="DQ67" s="19">
        <v>0</v>
      </c>
      <c r="DR67" s="19">
        <v>0</v>
      </c>
      <c r="DS67" s="19">
        <v>43287</v>
      </c>
      <c r="DT67" s="19">
        <v>0</v>
      </c>
      <c r="DU67" s="19">
        <v>0</v>
      </c>
      <c r="DV67" s="19">
        <v>0</v>
      </c>
      <c r="DW67" s="19">
        <v>0</v>
      </c>
      <c r="DX67" s="19">
        <v>0</v>
      </c>
      <c r="DY67" s="19">
        <v>0</v>
      </c>
      <c r="DZ67" s="19">
        <v>0</v>
      </c>
      <c r="EA67" s="19">
        <v>0</v>
      </c>
      <c r="EB67" s="19">
        <v>0</v>
      </c>
      <c r="EC67" s="19">
        <v>0</v>
      </c>
      <c r="ED67" s="19">
        <v>0</v>
      </c>
      <c r="EE67" s="19">
        <v>17</v>
      </c>
      <c r="EF67" s="19">
        <v>0</v>
      </c>
      <c r="EG67" s="19">
        <v>0</v>
      </c>
      <c r="EH67" s="19">
        <v>48479</v>
      </c>
      <c r="EJ67" s="68">
        <f t="shared" si="2"/>
        <v>0</v>
      </c>
      <c r="EL67">
        <v>48479</v>
      </c>
    </row>
    <row r="68" spans="1:142">
      <c r="A68" s="48" t="s">
        <v>959</v>
      </c>
      <c r="B68" t="s">
        <v>107</v>
      </c>
      <c r="C68" s="67">
        <v>64</v>
      </c>
      <c r="D68" s="19">
        <v>0</v>
      </c>
      <c r="E68" s="19">
        <v>0</v>
      </c>
      <c r="F68" s="19">
        <v>0</v>
      </c>
      <c r="G68" s="19">
        <v>0</v>
      </c>
      <c r="H68" s="19">
        <v>0</v>
      </c>
      <c r="I68" s="19">
        <v>0</v>
      </c>
      <c r="J68" s="19">
        <v>0</v>
      </c>
      <c r="K68" s="19">
        <v>0</v>
      </c>
      <c r="L68" s="19">
        <v>0</v>
      </c>
      <c r="M68" s="19">
        <v>0</v>
      </c>
      <c r="N68" s="19">
        <v>0</v>
      </c>
      <c r="O68" s="19">
        <v>0</v>
      </c>
      <c r="P68" s="19">
        <v>0</v>
      </c>
      <c r="Q68" s="19">
        <v>0</v>
      </c>
      <c r="R68" s="19">
        <v>0</v>
      </c>
      <c r="S68" s="19">
        <v>0</v>
      </c>
      <c r="T68" s="19">
        <v>0</v>
      </c>
      <c r="U68" s="19">
        <v>0</v>
      </c>
      <c r="V68" s="19">
        <v>0</v>
      </c>
      <c r="W68" s="19">
        <v>0</v>
      </c>
      <c r="X68" s="19">
        <v>0</v>
      </c>
      <c r="Y68" s="19">
        <v>0</v>
      </c>
      <c r="Z68" s="19">
        <v>0</v>
      </c>
      <c r="AA68" s="19">
        <v>0</v>
      </c>
      <c r="AB68" s="19">
        <v>0</v>
      </c>
      <c r="AC68" s="19">
        <v>0</v>
      </c>
      <c r="AD68" s="19">
        <v>0</v>
      </c>
      <c r="AE68" s="19">
        <v>0</v>
      </c>
      <c r="AF68" s="19">
        <v>0</v>
      </c>
      <c r="AG68" s="19">
        <v>0</v>
      </c>
      <c r="AH68" s="19">
        <v>0</v>
      </c>
      <c r="AI68" s="19">
        <v>0</v>
      </c>
      <c r="AJ68" s="19">
        <v>0</v>
      </c>
      <c r="AK68" s="19">
        <v>0</v>
      </c>
      <c r="AL68" s="19">
        <v>0</v>
      </c>
      <c r="AM68" s="19">
        <v>0</v>
      </c>
      <c r="AN68" s="19">
        <v>0</v>
      </c>
      <c r="AO68" s="19">
        <v>0</v>
      </c>
      <c r="AP68" s="19">
        <v>0</v>
      </c>
      <c r="AQ68" s="19">
        <v>0</v>
      </c>
      <c r="AR68" s="19">
        <v>0</v>
      </c>
      <c r="AS68" s="19">
        <v>0</v>
      </c>
      <c r="AT68" s="19">
        <v>0</v>
      </c>
      <c r="AU68" s="19">
        <v>0</v>
      </c>
      <c r="AV68" s="19">
        <v>0</v>
      </c>
      <c r="AW68" s="19">
        <v>0</v>
      </c>
      <c r="AX68" s="19">
        <v>0</v>
      </c>
      <c r="AY68" s="19">
        <v>0</v>
      </c>
      <c r="AZ68" s="19">
        <v>0</v>
      </c>
      <c r="BA68" s="19"/>
      <c r="BB68" s="19"/>
      <c r="BC68" s="19"/>
      <c r="BD68" s="19"/>
      <c r="BE68" s="19">
        <v>0</v>
      </c>
      <c r="BF68" s="19">
        <v>0</v>
      </c>
      <c r="BG68" s="19">
        <v>0</v>
      </c>
      <c r="BH68" s="19">
        <v>0</v>
      </c>
      <c r="BI68" s="19">
        <v>0</v>
      </c>
      <c r="BJ68" s="19">
        <v>0</v>
      </c>
      <c r="BK68" s="19">
        <v>0</v>
      </c>
      <c r="BL68" s="19">
        <v>0</v>
      </c>
      <c r="BM68" s="19">
        <v>0</v>
      </c>
      <c r="BN68" s="19">
        <v>0</v>
      </c>
      <c r="BO68" s="19">
        <v>0</v>
      </c>
      <c r="BP68" s="19">
        <v>0</v>
      </c>
      <c r="BQ68" s="19">
        <v>0</v>
      </c>
      <c r="BR68" s="19">
        <v>0</v>
      </c>
      <c r="BS68" s="19">
        <v>0</v>
      </c>
      <c r="BT68" s="19">
        <v>0</v>
      </c>
      <c r="BU68" s="19">
        <v>0</v>
      </c>
      <c r="BV68" s="19">
        <v>0</v>
      </c>
      <c r="BW68" s="19">
        <v>0</v>
      </c>
      <c r="BX68" s="19">
        <v>0</v>
      </c>
      <c r="BY68" s="19">
        <v>0</v>
      </c>
      <c r="BZ68" s="19">
        <v>0</v>
      </c>
      <c r="CA68" s="19">
        <v>0</v>
      </c>
      <c r="CB68" s="19">
        <v>0</v>
      </c>
      <c r="CC68" s="19">
        <v>0</v>
      </c>
      <c r="CD68" s="19">
        <v>0</v>
      </c>
      <c r="CE68" s="19">
        <v>0</v>
      </c>
      <c r="CF68" s="19">
        <v>0</v>
      </c>
      <c r="CG68" s="19">
        <v>0</v>
      </c>
      <c r="CH68" s="19">
        <v>0</v>
      </c>
      <c r="CI68" s="19">
        <v>0</v>
      </c>
      <c r="CJ68" s="19">
        <v>0</v>
      </c>
      <c r="CK68" s="19">
        <v>0</v>
      </c>
      <c r="CL68" s="19">
        <v>0</v>
      </c>
      <c r="CM68" s="19">
        <v>0</v>
      </c>
      <c r="CN68" s="19">
        <v>0</v>
      </c>
      <c r="CO68" s="19"/>
      <c r="CP68" s="19"/>
      <c r="CQ68" s="19"/>
      <c r="CR68" s="19"/>
      <c r="CS68" s="19">
        <v>0</v>
      </c>
      <c r="CT68" s="19">
        <v>0</v>
      </c>
      <c r="CU68" s="19">
        <v>0</v>
      </c>
      <c r="CV68" s="19">
        <v>0</v>
      </c>
      <c r="CW68" s="19">
        <v>0</v>
      </c>
      <c r="CX68" s="19">
        <v>79</v>
      </c>
      <c r="CY68" s="19"/>
      <c r="CZ68" s="19"/>
      <c r="DA68" s="19">
        <v>0</v>
      </c>
      <c r="DB68" s="19">
        <v>0</v>
      </c>
      <c r="DC68" s="19">
        <v>0</v>
      </c>
      <c r="DD68" s="19">
        <v>0</v>
      </c>
      <c r="DE68" s="19">
        <v>0</v>
      </c>
      <c r="DF68" s="19">
        <v>0</v>
      </c>
      <c r="DG68" s="19">
        <v>0</v>
      </c>
      <c r="DH68" s="19">
        <v>0</v>
      </c>
      <c r="DI68" s="19">
        <v>0</v>
      </c>
      <c r="DJ68" s="19">
        <v>0</v>
      </c>
      <c r="DK68" s="19">
        <v>0</v>
      </c>
      <c r="DL68" s="19">
        <v>0</v>
      </c>
      <c r="DM68" s="19">
        <v>1336</v>
      </c>
      <c r="DN68" s="19">
        <v>0</v>
      </c>
      <c r="DO68" s="19">
        <v>0</v>
      </c>
      <c r="DP68" s="19">
        <v>28</v>
      </c>
      <c r="DQ68" s="19">
        <v>0</v>
      </c>
      <c r="DR68" s="19">
        <v>0</v>
      </c>
      <c r="DS68" s="19">
        <v>0</v>
      </c>
      <c r="DT68" s="19">
        <v>112986</v>
      </c>
      <c r="DU68" s="19">
        <v>147286</v>
      </c>
      <c r="DV68" s="19">
        <v>0</v>
      </c>
      <c r="DW68" s="19">
        <v>0</v>
      </c>
      <c r="DX68" s="19">
        <v>0</v>
      </c>
      <c r="DY68" s="19">
        <v>0</v>
      </c>
      <c r="DZ68" s="19">
        <v>0</v>
      </c>
      <c r="EA68" s="19">
        <v>0</v>
      </c>
      <c r="EB68" s="19">
        <v>0</v>
      </c>
      <c r="EC68" s="19">
        <v>0</v>
      </c>
      <c r="ED68" s="19">
        <v>0</v>
      </c>
      <c r="EE68" s="19">
        <v>0</v>
      </c>
      <c r="EF68" s="19">
        <v>0</v>
      </c>
      <c r="EG68" s="19">
        <v>0</v>
      </c>
      <c r="EH68" s="19">
        <v>261715</v>
      </c>
      <c r="EJ68" s="68">
        <f t="shared" si="2"/>
        <v>0</v>
      </c>
      <c r="EL68">
        <v>261715</v>
      </c>
    </row>
    <row r="69" spans="1:142">
      <c r="A69" s="48" t="s">
        <v>960</v>
      </c>
      <c r="B69" t="s">
        <v>108</v>
      </c>
      <c r="C69" s="69">
        <v>65</v>
      </c>
      <c r="D69" s="19">
        <v>0</v>
      </c>
      <c r="E69" s="19">
        <v>0</v>
      </c>
      <c r="F69" s="19">
        <v>0</v>
      </c>
      <c r="G69" s="19">
        <v>0</v>
      </c>
      <c r="H69" s="19">
        <v>0</v>
      </c>
      <c r="I69" s="19">
        <v>0</v>
      </c>
      <c r="J69" s="19">
        <v>0</v>
      </c>
      <c r="K69" s="19">
        <v>0</v>
      </c>
      <c r="L69" s="19">
        <v>0</v>
      </c>
      <c r="M69" s="19">
        <v>0</v>
      </c>
      <c r="N69" s="19">
        <v>0</v>
      </c>
      <c r="O69" s="19">
        <v>0</v>
      </c>
      <c r="P69" s="19">
        <v>0</v>
      </c>
      <c r="Q69" s="19">
        <v>0</v>
      </c>
      <c r="R69" s="19">
        <v>0</v>
      </c>
      <c r="S69" s="19">
        <v>0</v>
      </c>
      <c r="T69" s="19">
        <v>0</v>
      </c>
      <c r="U69" s="19">
        <v>0</v>
      </c>
      <c r="V69" s="19">
        <v>0</v>
      </c>
      <c r="W69" s="19">
        <v>0</v>
      </c>
      <c r="X69" s="19">
        <v>0</v>
      </c>
      <c r="Y69" s="19">
        <v>0</v>
      </c>
      <c r="Z69" s="19">
        <v>0</v>
      </c>
      <c r="AA69" s="19">
        <v>0</v>
      </c>
      <c r="AB69" s="19">
        <v>0</v>
      </c>
      <c r="AC69" s="19">
        <v>0</v>
      </c>
      <c r="AD69" s="19">
        <v>0</v>
      </c>
      <c r="AE69" s="19">
        <v>0</v>
      </c>
      <c r="AF69" s="19">
        <v>0</v>
      </c>
      <c r="AG69" s="19">
        <v>0</v>
      </c>
      <c r="AH69" s="19">
        <v>0</v>
      </c>
      <c r="AI69" s="19">
        <v>0</v>
      </c>
      <c r="AJ69" s="19">
        <v>0</v>
      </c>
      <c r="AK69" s="19">
        <v>0</v>
      </c>
      <c r="AL69" s="19">
        <v>0</v>
      </c>
      <c r="AM69" s="19">
        <v>0</v>
      </c>
      <c r="AN69" s="19">
        <v>0</v>
      </c>
      <c r="AO69" s="19">
        <v>0</v>
      </c>
      <c r="AP69" s="19">
        <v>0</v>
      </c>
      <c r="AQ69" s="19">
        <v>0</v>
      </c>
      <c r="AR69" s="19">
        <v>0</v>
      </c>
      <c r="AS69" s="19">
        <v>0</v>
      </c>
      <c r="AT69" s="19">
        <v>0</v>
      </c>
      <c r="AU69" s="19">
        <v>0</v>
      </c>
      <c r="AV69" s="19">
        <v>0</v>
      </c>
      <c r="AW69" s="19">
        <v>0</v>
      </c>
      <c r="AX69" s="19">
        <v>0</v>
      </c>
      <c r="AY69" s="19">
        <v>0</v>
      </c>
      <c r="AZ69" s="19">
        <v>0</v>
      </c>
      <c r="BA69" s="19"/>
      <c r="BB69" s="19"/>
      <c r="BC69" s="19"/>
      <c r="BD69" s="19"/>
      <c r="BE69" s="19">
        <v>0</v>
      </c>
      <c r="BF69" s="19">
        <v>0</v>
      </c>
      <c r="BG69" s="19">
        <v>0</v>
      </c>
      <c r="BH69" s="19">
        <v>0</v>
      </c>
      <c r="BI69" s="19">
        <v>0</v>
      </c>
      <c r="BJ69" s="19">
        <v>0</v>
      </c>
      <c r="BK69" s="19">
        <v>0</v>
      </c>
      <c r="BL69" s="19">
        <v>0</v>
      </c>
      <c r="BM69" s="19">
        <v>0</v>
      </c>
      <c r="BN69" s="19">
        <v>0</v>
      </c>
      <c r="BO69" s="19">
        <v>0</v>
      </c>
      <c r="BP69" s="19">
        <v>0</v>
      </c>
      <c r="BQ69" s="19">
        <v>0</v>
      </c>
      <c r="BR69" s="19">
        <v>0</v>
      </c>
      <c r="BS69" s="19">
        <v>0</v>
      </c>
      <c r="BT69" s="19">
        <v>0</v>
      </c>
      <c r="BU69" s="19">
        <v>0</v>
      </c>
      <c r="BV69" s="19">
        <v>0</v>
      </c>
      <c r="BW69" s="19">
        <v>0</v>
      </c>
      <c r="BX69" s="19">
        <v>0</v>
      </c>
      <c r="BY69" s="19">
        <v>0</v>
      </c>
      <c r="BZ69" s="19">
        <v>0</v>
      </c>
      <c r="CA69" s="19">
        <v>0</v>
      </c>
      <c r="CB69" s="19">
        <v>0</v>
      </c>
      <c r="CC69" s="19">
        <v>0</v>
      </c>
      <c r="CD69" s="19">
        <v>0</v>
      </c>
      <c r="CE69" s="19">
        <v>0</v>
      </c>
      <c r="CF69" s="19">
        <v>0</v>
      </c>
      <c r="CG69" s="19">
        <v>0</v>
      </c>
      <c r="CH69" s="19">
        <v>0</v>
      </c>
      <c r="CI69" s="19">
        <v>0</v>
      </c>
      <c r="CJ69" s="19">
        <v>0</v>
      </c>
      <c r="CK69" s="19">
        <v>0</v>
      </c>
      <c r="CL69" s="19">
        <v>0</v>
      </c>
      <c r="CM69" s="19">
        <v>0</v>
      </c>
      <c r="CN69" s="19">
        <v>0</v>
      </c>
      <c r="CO69" s="19"/>
      <c r="CP69" s="19"/>
      <c r="CQ69" s="19"/>
      <c r="CR69" s="19"/>
      <c r="CS69" s="19">
        <v>0</v>
      </c>
      <c r="CT69" s="19">
        <v>0</v>
      </c>
      <c r="CU69" s="19">
        <v>0</v>
      </c>
      <c r="CV69" s="19">
        <v>0</v>
      </c>
      <c r="CW69" s="19">
        <v>0</v>
      </c>
      <c r="CX69" s="19">
        <v>50</v>
      </c>
      <c r="CY69" s="19"/>
      <c r="CZ69" s="19"/>
      <c r="DA69" s="19">
        <v>0</v>
      </c>
      <c r="DB69" s="19">
        <v>0</v>
      </c>
      <c r="DC69" s="19">
        <v>0</v>
      </c>
      <c r="DD69" s="19">
        <v>0</v>
      </c>
      <c r="DE69" s="19">
        <v>0</v>
      </c>
      <c r="DF69" s="19">
        <v>0</v>
      </c>
      <c r="DG69" s="19">
        <v>0</v>
      </c>
      <c r="DH69" s="19">
        <v>0</v>
      </c>
      <c r="DI69" s="19">
        <v>0</v>
      </c>
      <c r="DJ69" s="19">
        <v>0</v>
      </c>
      <c r="DK69" s="19">
        <v>0</v>
      </c>
      <c r="DL69" s="19">
        <v>0</v>
      </c>
      <c r="DM69" s="19">
        <v>51</v>
      </c>
      <c r="DN69" s="19">
        <v>0</v>
      </c>
      <c r="DO69" s="19">
        <v>0</v>
      </c>
      <c r="DP69" s="19">
        <v>0</v>
      </c>
      <c r="DQ69" s="19">
        <v>0</v>
      </c>
      <c r="DR69" s="19">
        <v>0</v>
      </c>
      <c r="DS69" s="19">
        <v>0</v>
      </c>
      <c r="DT69" s="19">
        <v>0</v>
      </c>
      <c r="DU69" s="19">
        <v>0</v>
      </c>
      <c r="DV69" s="19">
        <v>42995</v>
      </c>
      <c r="DW69" s="19">
        <v>0</v>
      </c>
      <c r="DX69" s="19">
        <v>0</v>
      </c>
      <c r="DY69" s="19">
        <v>0</v>
      </c>
      <c r="DZ69" s="19">
        <v>0</v>
      </c>
      <c r="EA69" s="19">
        <v>0</v>
      </c>
      <c r="EB69" s="19">
        <v>0</v>
      </c>
      <c r="EC69" s="19">
        <v>0</v>
      </c>
      <c r="ED69" s="19">
        <v>0</v>
      </c>
      <c r="EE69" s="19">
        <v>0</v>
      </c>
      <c r="EF69" s="19">
        <v>0</v>
      </c>
      <c r="EG69" s="19">
        <v>0</v>
      </c>
      <c r="EH69" s="19">
        <v>43096</v>
      </c>
      <c r="EJ69" s="68">
        <f t="shared" si="2"/>
        <v>0</v>
      </c>
      <c r="EL69">
        <v>43096</v>
      </c>
    </row>
    <row r="70" spans="1:142">
      <c r="A70" s="48" t="s">
        <v>961</v>
      </c>
      <c r="B70" t="s">
        <v>109</v>
      </c>
      <c r="C70" s="67">
        <v>66</v>
      </c>
      <c r="D70" s="19">
        <v>242</v>
      </c>
      <c r="E70" s="19">
        <v>170</v>
      </c>
      <c r="F70" s="19">
        <v>1</v>
      </c>
      <c r="G70" s="19">
        <v>0</v>
      </c>
      <c r="H70" s="19">
        <v>0</v>
      </c>
      <c r="I70" s="19">
        <v>320</v>
      </c>
      <c r="J70" s="19">
        <v>0</v>
      </c>
      <c r="K70" s="19">
        <v>219</v>
      </c>
      <c r="L70" s="19">
        <v>12</v>
      </c>
      <c r="M70" s="19">
        <v>30</v>
      </c>
      <c r="N70" s="19">
        <v>1</v>
      </c>
      <c r="O70" s="19">
        <v>0</v>
      </c>
      <c r="P70" s="19">
        <v>0</v>
      </c>
      <c r="Q70" s="19">
        <v>0</v>
      </c>
      <c r="R70" s="19">
        <v>0</v>
      </c>
      <c r="S70" s="19">
        <v>0</v>
      </c>
      <c r="T70" s="19">
        <v>20</v>
      </c>
      <c r="U70" s="19">
        <v>0</v>
      </c>
      <c r="V70" s="19">
        <v>0</v>
      </c>
      <c r="W70" s="19">
        <v>0</v>
      </c>
      <c r="X70" s="19">
        <v>0</v>
      </c>
      <c r="Y70" s="19">
        <v>0</v>
      </c>
      <c r="Z70" s="19">
        <v>0</v>
      </c>
      <c r="AA70" s="19">
        <v>0</v>
      </c>
      <c r="AB70" s="19">
        <v>0</v>
      </c>
      <c r="AC70" s="19">
        <v>0</v>
      </c>
      <c r="AD70" s="19">
        <v>0</v>
      </c>
      <c r="AE70" s="19">
        <v>0</v>
      </c>
      <c r="AF70" s="19">
        <v>0</v>
      </c>
      <c r="AG70" s="19">
        <v>0</v>
      </c>
      <c r="AH70" s="19">
        <v>0</v>
      </c>
      <c r="AI70" s="19">
        <v>0</v>
      </c>
      <c r="AJ70" s="19">
        <v>0</v>
      </c>
      <c r="AK70" s="19">
        <v>0</v>
      </c>
      <c r="AL70" s="19">
        <v>0</v>
      </c>
      <c r="AM70" s="19">
        <v>0</v>
      </c>
      <c r="AN70" s="19">
        <v>0</v>
      </c>
      <c r="AO70" s="19">
        <v>0</v>
      </c>
      <c r="AP70" s="19">
        <v>0</v>
      </c>
      <c r="AQ70" s="19">
        <v>0</v>
      </c>
      <c r="AR70" s="19">
        <v>0</v>
      </c>
      <c r="AS70" s="19">
        <v>0</v>
      </c>
      <c r="AT70" s="19">
        <v>0</v>
      </c>
      <c r="AU70" s="19">
        <v>0</v>
      </c>
      <c r="AV70" s="19">
        <v>0</v>
      </c>
      <c r="AW70" s="19">
        <v>0</v>
      </c>
      <c r="AX70" s="19">
        <v>0</v>
      </c>
      <c r="AY70" s="19">
        <v>0</v>
      </c>
      <c r="AZ70" s="19">
        <v>0</v>
      </c>
      <c r="BA70" s="19"/>
      <c r="BB70" s="19"/>
      <c r="BC70" s="19"/>
      <c r="BD70" s="19"/>
      <c r="BE70" s="19">
        <v>0</v>
      </c>
      <c r="BF70" s="19">
        <v>1490</v>
      </c>
      <c r="BG70" s="19">
        <v>0</v>
      </c>
      <c r="BH70" s="19">
        <v>0</v>
      </c>
      <c r="BI70" s="19">
        <v>0</v>
      </c>
      <c r="BJ70" s="19">
        <v>0</v>
      </c>
      <c r="BK70" s="19">
        <v>43</v>
      </c>
      <c r="BL70" s="19">
        <v>0</v>
      </c>
      <c r="BM70" s="19">
        <v>0</v>
      </c>
      <c r="BN70" s="19">
        <v>343</v>
      </c>
      <c r="BO70" s="19">
        <v>0</v>
      </c>
      <c r="BP70" s="19">
        <v>0</v>
      </c>
      <c r="BQ70" s="19">
        <v>0</v>
      </c>
      <c r="BR70" s="19">
        <v>0</v>
      </c>
      <c r="BS70" s="19">
        <v>0</v>
      </c>
      <c r="BT70" s="19">
        <v>0</v>
      </c>
      <c r="BU70" s="19">
        <v>0</v>
      </c>
      <c r="BV70" s="19">
        <v>0</v>
      </c>
      <c r="BW70" s="19">
        <v>0</v>
      </c>
      <c r="BX70" s="19">
        <v>250</v>
      </c>
      <c r="BY70" s="19">
        <v>0</v>
      </c>
      <c r="BZ70" s="19">
        <v>0</v>
      </c>
      <c r="CA70" s="19">
        <v>0</v>
      </c>
      <c r="CB70" s="19">
        <v>0</v>
      </c>
      <c r="CC70" s="19">
        <v>0</v>
      </c>
      <c r="CD70" s="19">
        <v>0</v>
      </c>
      <c r="CE70" s="19">
        <v>0</v>
      </c>
      <c r="CF70" s="19">
        <v>0</v>
      </c>
      <c r="CG70" s="19">
        <v>219</v>
      </c>
      <c r="CH70" s="19">
        <v>0</v>
      </c>
      <c r="CI70" s="19">
        <v>0</v>
      </c>
      <c r="CJ70" s="19">
        <v>0</v>
      </c>
      <c r="CK70" s="19">
        <v>0</v>
      </c>
      <c r="CL70" s="19">
        <v>0</v>
      </c>
      <c r="CM70" s="19">
        <v>0</v>
      </c>
      <c r="CN70" s="19">
        <v>2</v>
      </c>
      <c r="CO70" s="19"/>
      <c r="CP70" s="19"/>
      <c r="CQ70" s="19"/>
      <c r="CR70" s="19"/>
      <c r="CS70" s="19">
        <v>6360</v>
      </c>
      <c r="CT70" s="19">
        <v>0</v>
      </c>
      <c r="CU70" s="19">
        <v>0</v>
      </c>
      <c r="CV70" s="19">
        <v>1</v>
      </c>
      <c r="CW70" s="19">
        <v>0</v>
      </c>
      <c r="CX70" s="19">
        <v>302</v>
      </c>
      <c r="CY70" s="19"/>
      <c r="CZ70" s="19"/>
      <c r="DA70" s="19">
        <v>2553</v>
      </c>
      <c r="DB70" s="19">
        <v>43</v>
      </c>
      <c r="DC70" s="19">
        <v>2</v>
      </c>
      <c r="DD70" s="19">
        <v>4010</v>
      </c>
      <c r="DE70" s="19">
        <v>0</v>
      </c>
      <c r="DF70" s="19">
        <v>708</v>
      </c>
      <c r="DG70" s="19">
        <v>532</v>
      </c>
      <c r="DH70" s="19">
        <v>491</v>
      </c>
      <c r="DI70" s="19">
        <v>26</v>
      </c>
      <c r="DJ70" s="19">
        <v>0</v>
      </c>
      <c r="DK70" s="19">
        <v>1655</v>
      </c>
      <c r="DL70" s="19">
        <v>300</v>
      </c>
      <c r="DM70" s="19">
        <v>2239</v>
      </c>
      <c r="DN70" s="19">
        <v>0</v>
      </c>
      <c r="DO70" s="19">
        <v>4937</v>
      </c>
      <c r="DP70" s="19">
        <v>10145</v>
      </c>
      <c r="DQ70" s="19">
        <v>2247</v>
      </c>
      <c r="DR70" s="19">
        <v>7651</v>
      </c>
      <c r="DS70" s="19">
        <v>0</v>
      </c>
      <c r="DT70" s="19">
        <v>0</v>
      </c>
      <c r="DU70" s="19">
        <v>836</v>
      </c>
      <c r="DV70" s="19">
        <v>0</v>
      </c>
      <c r="DW70" s="19">
        <v>790204</v>
      </c>
      <c r="DX70" s="19">
        <v>13863</v>
      </c>
      <c r="DY70" s="19">
        <v>0</v>
      </c>
      <c r="DZ70" s="19">
        <v>4061</v>
      </c>
      <c r="EA70" s="19">
        <v>0</v>
      </c>
      <c r="EB70" s="19">
        <v>768</v>
      </c>
      <c r="EC70" s="19">
        <v>964</v>
      </c>
      <c r="ED70" s="19">
        <v>0</v>
      </c>
      <c r="EE70" s="19">
        <v>0</v>
      </c>
      <c r="EF70" s="19">
        <v>0</v>
      </c>
      <c r="EG70" s="19">
        <v>0</v>
      </c>
      <c r="EH70" s="19">
        <v>858764</v>
      </c>
      <c r="EJ70" s="68">
        <f t="shared" si="2"/>
        <v>504</v>
      </c>
      <c r="EL70">
        <v>858764</v>
      </c>
    </row>
    <row r="71" spans="1:142">
      <c r="A71" s="48" t="s">
        <v>962</v>
      </c>
      <c r="B71" t="s">
        <v>110</v>
      </c>
      <c r="C71" s="67">
        <v>67</v>
      </c>
      <c r="D71" s="19">
        <v>0</v>
      </c>
      <c r="E71" s="19">
        <v>0</v>
      </c>
      <c r="F71" s="19">
        <v>0</v>
      </c>
      <c r="G71" s="19">
        <v>0</v>
      </c>
      <c r="H71" s="19">
        <v>0</v>
      </c>
      <c r="I71" s="19">
        <v>0</v>
      </c>
      <c r="J71" s="19">
        <v>0</v>
      </c>
      <c r="K71" s="19">
        <v>0</v>
      </c>
      <c r="L71" s="19">
        <v>0</v>
      </c>
      <c r="M71" s="19">
        <v>0</v>
      </c>
      <c r="N71" s="19">
        <v>0</v>
      </c>
      <c r="O71" s="19">
        <v>0</v>
      </c>
      <c r="P71" s="19">
        <v>0</v>
      </c>
      <c r="Q71" s="19">
        <v>0</v>
      </c>
      <c r="R71" s="19">
        <v>0</v>
      </c>
      <c r="S71" s="19">
        <v>0</v>
      </c>
      <c r="T71" s="19">
        <v>0</v>
      </c>
      <c r="U71" s="19">
        <v>0</v>
      </c>
      <c r="V71" s="19">
        <v>0</v>
      </c>
      <c r="W71" s="19">
        <v>0</v>
      </c>
      <c r="X71" s="19">
        <v>0</v>
      </c>
      <c r="Y71" s="19">
        <v>0</v>
      </c>
      <c r="Z71" s="19">
        <v>0</v>
      </c>
      <c r="AA71" s="19">
        <v>0</v>
      </c>
      <c r="AB71" s="19">
        <v>0</v>
      </c>
      <c r="AC71" s="19">
        <v>0</v>
      </c>
      <c r="AD71" s="19">
        <v>0</v>
      </c>
      <c r="AE71" s="19">
        <v>0</v>
      </c>
      <c r="AF71" s="19">
        <v>0</v>
      </c>
      <c r="AG71" s="19">
        <v>0</v>
      </c>
      <c r="AH71" s="19">
        <v>0</v>
      </c>
      <c r="AI71" s="19">
        <v>0</v>
      </c>
      <c r="AJ71" s="19">
        <v>0</v>
      </c>
      <c r="AK71" s="19">
        <v>0</v>
      </c>
      <c r="AL71" s="19">
        <v>0</v>
      </c>
      <c r="AM71" s="19">
        <v>0</v>
      </c>
      <c r="AN71" s="19">
        <v>0</v>
      </c>
      <c r="AO71" s="19">
        <v>0</v>
      </c>
      <c r="AP71" s="19">
        <v>0</v>
      </c>
      <c r="AQ71" s="19">
        <v>0</v>
      </c>
      <c r="AR71" s="19">
        <v>0</v>
      </c>
      <c r="AS71" s="19">
        <v>0</v>
      </c>
      <c r="AT71" s="19">
        <v>0</v>
      </c>
      <c r="AU71" s="19">
        <v>0</v>
      </c>
      <c r="AV71" s="19">
        <v>0</v>
      </c>
      <c r="AW71" s="19">
        <v>0</v>
      </c>
      <c r="AX71" s="19">
        <v>0</v>
      </c>
      <c r="AY71" s="19">
        <v>0</v>
      </c>
      <c r="AZ71" s="19">
        <v>0</v>
      </c>
      <c r="BA71" s="19"/>
      <c r="BB71" s="19"/>
      <c r="BC71" s="19"/>
      <c r="BD71" s="19"/>
      <c r="BE71" s="19">
        <v>0</v>
      </c>
      <c r="BF71" s="19">
        <v>4</v>
      </c>
      <c r="BG71" s="19">
        <v>0</v>
      </c>
      <c r="BH71" s="19">
        <v>0</v>
      </c>
      <c r="BI71" s="19">
        <v>0</v>
      </c>
      <c r="BJ71" s="19">
        <v>0</v>
      </c>
      <c r="BK71" s="19">
        <v>0</v>
      </c>
      <c r="BL71" s="19">
        <v>0</v>
      </c>
      <c r="BM71" s="19">
        <v>0</v>
      </c>
      <c r="BN71" s="19">
        <v>0</v>
      </c>
      <c r="BO71" s="19">
        <v>0</v>
      </c>
      <c r="BP71" s="19">
        <v>0</v>
      </c>
      <c r="BQ71" s="19">
        <v>0</v>
      </c>
      <c r="BR71" s="19">
        <v>0</v>
      </c>
      <c r="BS71" s="19">
        <v>0</v>
      </c>
      <c r="BT71" s="19">
        <v>0</v>
      </c>
      <c r="BU71" s="19">
        <v>0</v>
      </c>
      <c r="BV71" s="19">
        <v>0</v>
      </c>
      <c r="BW71" s="19">
        <v>0</v>
      </c>
      <c r="BX71" s="19">
        <v>0</v>
      </c>
      <c r="BY71" s="19">
        <v>0</v>
      </c>
      <c r="BZ71" s="19">
        <v>0</v>
      </c>
      <c r="CA71" s="19">
        <v>0</v>
      </c>
      <c r="CB71" s="19">
        <v>0</v>
      </c>
      <c r="CC71" s="19">
        <v>0</v>
      </c>
      <c r="CD71" s="19">
        <v>0</v>
      </c>
      <c r="CE71" s="19">
        <v>0</v>
      </c>
      <c r="CF71" s="19">
        <v>0</v>
      </c>
      <c r="CG71" s="19">
        <v>0</v>
      </c>
      <c r="CH71" s="19">
        <v>0</v>
      </c>
      <c r="CI71" s="19">
        <v>0</v>
      </c>
      <c r="CJ71" s="19">
        <v>0</v>
      </c>
      <c r="CK71" s="19">
        <v>0</v>
      </c>
      <c r="CL71" s="19">
        <v>0</v>
      </c>
      <c r="CM71" s="19">
        <v>0</v>
      </c>
      <c r="CN71" s="19">
        <v>0</v>
      </c>
      <c r="CO71" s="19"/>
      <c r="CP71" s="19"/>
      <c r="CQ71" s="19"/>
      <c r="CR71" s="19"/>
      <c r="CS71" s="19">
        <v>0</v>
      </c>
      <c r="CT71" s="19">
        <v>0</v>
      </c>
      <c r="CU71" s="19">
        <v>0</v>
      </c>
      <c r="CV71" s="19">
        <v>0</v>
      </c>
      <c r="CW71" s="19">
        <v>0</v>
      </c>
      <c r="CX71" s="19">
        <v>8</v>
      </c>
      <c r="CY71" s="19"/>
      <c r="CZ71" s="19"/>
      <c r="DA71" s="19">
        <v>0</v>
      </c>
      <c r="DB71" s="19">
        <v>0</v>
      </c>
      <c r="DC71" s="19">
        <v>0</v>
      </c>
      <c r="DD71" s="19">
        <v>0</v>
      </c>
      <c r="DE71" s="19">
        <v>0</v>
      </c>
      <c r="DF71" s="19">
        <v>33</v>
      </c>
      <c r="DG71" s="19">
        <v>0</v>
      </c>
      <c r="DH71" s="19">
        <v>0</v>
      </c>
      <c r="DI71" s="19">
        <v>0</v>
      </c>
      <c r="DJ71" s="19">
        <v>0</v>
      </c>
      <c r="DK71" s="19">
        <v>0</v>
      </c>
      <c r="DL71" s="19">
        <v>0</v>
      </c>
      <c r="DM71" s="19">
        <v>152</v>
      </c>
      <c r="DN71" s="19">
        <v>0</v>
      </c>
      <c r="DO71" s="19">
        <v>115</v>
      </c>
      <c r="DP71" s="19">
        <v>13655</v>
      </c>
      <c r="DQ71" s="19">
        <v>113</v>
      </c>
      <c r="DR71" s="19">
        <v>13</v>
      </c>
      <c r="DS71" s="19">
        <v>0</v>
      </c>
      <c r="DT71" s="19">
        <v>0</v>
      </c>
      <c r="DU71" s="19">
        <v>266</v>
      </c>
      <c r="DV71" s="19">
        <v>0</v>
      </c>
      <c r="DW71" s="19">
        <v>0</v>
      </c>
      <c r="DX71" s="19">
        <v>0</v>
      </c>
      <c r="DY71" s="19">
        <v>335689</v>
      </c>
      <c r="DZ71" s="19">
        <v>923</v>
      </c>
      <c r="EA71" s="19">
        <v>0</v>
      </c>
      <c r="EB71" s="19">
        <v>121</v>
      </c>
      <c r="EC71" s="19">
        <v>3</v>
      </c>
      <c r="ED71" s="19">
        <v>0</v>
      </c>
      <c r="EE71" s="19">
        <v>0</v>
      </c>
      <c r="EF71" s="19">
        <v>0</v>
      </c>
      <c r="EG71" s="19">
        <v>0</v>
      </c>
      <c r="EH71" s="19">
        <v>351095</v>
      </c>
      <c r="EJ71" s="68">
        <f t="shared" si="2"/>
        <v>0</v>
      </c>
      <c r="EL71">
        <v>351095</v>
      </c>
    </row>
    <row r="72" spans="1:142">
      <c r="A72" s="48" t="s">
        <v>963</v>
      </c>
      <c r="B72" t="s">
        <v>111</v>
      </c>
      <c r="C72" s="69">
        <v>68</v>
      </c>
      <c r="D72" s="19">
        <v>0</v>
      </c>
      <c r="E72" s="19">
        <v>0</v>
      </c>
      <c r="F72" s="19">
        <v>0</v>
      </c>
      <c r="G72" s="19">
        <v>0</v>
      </c>
      <c r="H72" s="19">
        <v>0</v>
      </c>
      <c r="I72" s="19">
        <v>0</v>
      </c>
      <c r="J72" s="19">
        <v>0</v>
      </c>
      <c r="K72" s="19">
        <v>0</v>
      </c>
      <c r="L72" s="19">
        <v>0</v>
      </c>
      <c r="M72" s="19">
        <v>0</v>
      </c>
      <c r="N72" s="19">
        <v>0</v>
      </c>
      <c r="O72" s="19">
        <v>0</v>
      </c>
      <c r="P72" s="19">
        <v>0</v>
      </c>
      <c r="Q72" s="19">
        <v>0</v>
      </c>
      <c r="R72" s="19">
        <v>0</v>
      </c>
      <c r="S72" s="19">
        <v>0</v>
      </c>
      <c r="T72" s="19">
        <v>0</v>
      </c>
      <c r="U72" s="19">
        <v>0</v>
      </c>
      <c r="V72" s="19">
        <v>0</v>
      </c>
      <c r="W72" s="19">
        <v>0</v>
      </c>
      <c r="X72" s="19">
        <v>0</v>
      </c>
      <c r="Y72" s="19">
        <v>0</v>
      </c>
      <c r="Z72" s="19">
        <v>0</v>
      </c>
      <c r="AA72" s="19">
        <v>0</v>
      </c>
      <c r="AB72" s="19">
        <v>0</v>
      </c>
      <c r="AC72" s="19">
        <v>0</v>
      </c>
      <c r="AD72" s="19">
        <v>0</v>
      </c>
      <c r="AE72" s="19">
        <v>0</v>
      </c>
      <c r="AF72" s="19">
        <v>0</v>
      </c>
      <c r="AG72" s="19">
        <v>0</v>
      </c>
      <c r="AH72" s="19">
        <v>0</v>
      </c>
      <c r="AI72" s="19">
        <v>0</v>
      </c>
      <c r="AJ72" s="19">
        <v>0</v>
      </c>
      <c r="AK72" s="19">
        <v>0</v>
      </c>
      <c r="AL72" s="19">
        <v>0</v>
      </c>
      <c r="AM72" s="19">
        <v>0</v>
      </c>
      <c r="AN72" s="19">
        <v>0</v>
      </c>
      <c r="AO72" s="19">
        <v>0</v>
      </c>
      <c r="AP72" s="19">
        <v>0</v>
      </c>
      <c r="AQ72" s="19">
        <v>0</v>
      </c>
      <c r="AR72" s="19">
        <v>0</v>
      </c>
      <c r="AS72" s="19">
        <v>0</v>
      </c>
      <c r="AT72" s="19">
        <v>0</v>
      </c>
      <c r="AU72" s="19">
        <v>0</v>
      </c>
      <c r="AV72" s="19">
        <v>0</v>
      </c>
      <c r="AW72" s="19">
        <v>0</v>
      </c>
      <c r="AX72" s="19">
        <v>0</v>
      </c>
      <c r="AY72" s="19">
        <v>0</v>
      </c>
      <c r="AZ72" s="19">
        <v>0</v>
      </c>
      <c r="BA72" s="19"/>
      <c r="BB72" s="19"/>
      <c r="BC72" s="19"/>
      <c r="BD72" s="19"/>
      <c r="BE72" s="19">
        <v>0</v>
      </c>
      <c r="BF72" s="19">
        <v>0</v>
      </c>
      <c r="BG72" s="19">
        <v>0</v>
      </c>
      <c r="BH72" s="19">
        <v>0</v>
      </c>
      <c r="BI72" s="19">
        <v>0</v>
      </c>
      <c r="BJ72" s="19">
        <v>0</v>
      </c>
      <c r="BK72" s="19">
        <v>0</v>
      </c>
      <c r="BL72" s="19">
        <v>0</v>
      </c>
      <c r="BM72" s="19">
        <v>0</v>
      </c>
      <c r="BN72" s="19">
        <v>0</v>
      </c>
      <c r="BO72" s="19">
        <v>0</v>
      </c>
      <c r="BP72" s="19">
        <v>0</v>
      </c>
      <c r="BQ72" s="19">
        <v>0</v>
      </c>
      <c r="BR72" s="19">
        <v>0</v>
      </c>
      <c r="BS72" s="19">
        <v>0</v>
      </c>
      <c r="BT72" s="19">
        <v>0</v>
      </c>
      <c r="BU72" s="19">
        <v>0</v>
      </c>
      <c r="BV72" s="19">
        <v>0</v>
      </c>
      <c r="BW72" s="19">
        <v>0</v>
      </c>
      <c r="BX72" s="19">
        <v>0</v>
      </c>
      <c r="BY72" s="19">
        <v>0</v>
      </c>
      <c r="BZ72" s="19">
        <v>0</v>
      </c>
      <c r="CA72" s="19">
        <v>0</v>
      </c>
      <c r="CB72" s="19">
        <v>0</v>
      </c>
      <c r="CC72" s="19">
        <v>0</v>
      </c>
      <c r="CD72" s="19">
        <v>0</v>
      </c>
      <c r="CE72" s="19">
        <v>0</v>
      </c>
      <c r="CF72" s="19">
        <v>0</v>
      </c>
      <c r="CG72" s="19">
        <v>0</v>
      </c>
      <c r="CH72" s="19">
        <v>0</v>
      </c>
      <c r="CI72" s="19">
        <v>0</v>
      </c>
      <c r="CJ72" s="19">
        <v>0</v>
      </c>
      <c r="CK72" s="19">
        <v>0</v>
      </c>
      <c r="CL72" s="19">
        <v>0</v>
      </c>
      <c r="CM72" s="19">
        <v>0</v>
      </c>
      <c r="CN72" s="19">
        <v>0</v>
      </c>
      <c r="CO72" s="19"/>
      <c r="CP72" s="19"/>
      <c r="CQ72" s="19"/>
      <c r="CR72" s="19"/>
      <c r="CS72" s="19">
        <v>0</v>
      </c>
      <c r="CT72" s="19">
        <v>0</v>
      </c>
      <c r="CU72" s="19">
        <v>0</v>
      </c>
      <c r="CV72" s="19">
        <v>0</v>
      </c>
      <c r="CW72" s="19">
        <v>0</v>
      </c>
      <c r="CX72" s="19">
        <v>256</v>
      </c>
      <c r="CY72" s="19"/>
      <c r="CZ72" s="19"/>
      <c r="DA72" s="19">
        <v>0</v>
      </c>
      <c r="DB72" s="19">
        <v>0</v>
      </c>
      <c r="DC72" s="19">
        <v>0</v>
      </c>
      <c r="DD72" s="19">
        <v>0</v>
      </c>
      <c r="DE72" s="19">
        <v>0</v>
      </c>
      <c r="DF72" s="19">
        <v>0</v>
      </c>
      <c r="DG72" s="19">
        <v>0</v>
      </c>
      <c r="DH72" s="19">
        <v>0</v>
      </c>
      <c r="DI72" s="19">
        <v>0</v>
      </c>
      <c r="DJ72" s="19">
        <v>0</v>
      </c>
      <c r="DK72" s="19">
        <v>0</v>
      </c>
      <c r="DL72" s="19">
        <v>0</v>
      </c>
      <c r="DM72" s="19">
        <v>378</v>
      </c>
      <c r="DN72" s="19">
        <v>0</v>
      </c>
      <c r="DO72" s="19">
        <v>0</v>
      </c>
      <c r="DP72" s="19">
        <v>725</v>
      </c>
      <c r="DQ72" s="19">
        <v>0</v>
      </c>
      <c r="DR72" s="19">
        <v>0</v>
      </c>
      <c r="DS72" s="19">
        <v>0</v>
      </c>
      <c r="DT72" s="19">
        <v>0</v>
      </c>
      <c r="DU72" s="19">
        <v>0</v>
      </c>
      <c r="DV72" s="19">
        <v>0</v>
      </c>
      <c r="DW72" s="19">
        <v>0</v>
      </c>
      <c r="DX72" s="19">
        <v>0</v>
      </c>
      <c r="DY72" s="19">
        <v>0</v>
      </c>
      <c r="DZ72" s="19">
        <v>142078</v>
      </c>
      <c r="EA72" s="19">
        <v>0</v>
      </c>
      <c r="EB72" s="19">
        <v>0</v>
      </c>
      <c r="EC72" s="19">
        <v>0</v>
      </c>
      <c r="ED72" s="19">
        <v>0</v>
      </c>
      <c r="EE72" s="19">
        <v>0</v>
      </c>
      <c r="EF72" s="19">
        <v>0</v>
      </c>
      <c r="EG72" s="19">
        <v>0</v>
      </c>
      <c r="EH72" s="19">
        <v>143437</v>
      </c>
      <c r="EJ72" s="68">
        <f t="shared" si="2"/>
        <v>0</v>
      </c>
      <c r="EL72">
        <v>143437</v>
      </c>
    </row>
    <row r="73" spans="1:142">
      <c r="A73" s="48" t="s">
        <v>964</v>
      </c>
      <c r="B73" t="s">
        <v>112</v>
      </c>
      <c r="C73" s="67">
        <v>69</v>
      </c>
      <c r="D73" s="19">
        <v>0</v>
      </c>
      <c r="E73" s="19">
        <v>0</v>
      </c>
      <c r="F73" s="19">
        <v>0</v>
      </c>
      <c r="G73" s="19">
        <v>0</v>
      </c>
      <c r="H73" s="19">
        <v>0</v>
      </c>
      <c r="I73" s="19">
        <v>0</v>
      </c>
      <c r="J73" s="19">
        <v>0</v>
      </c>
      <c r="K73" s="19">
        <v>0</v>
      </c>
      <c r="L73" s="19">
        <v>0</v>
      </c>
      <c r="M73" s="19">
        <v>0</v>
      </c>
      <c r="N73" s="19">
        <v>0</v>
      </c>
      <c r="O73" s="19">
        <v>0</v>
      </c>
      <c r="P73" s="19">
        <v>0</v>
      </c>
      <c r="Q73" s="19">
        <v>0</v>
      </c>
      <c r="R73" s="19">
        <v>0</v>
      </c>
      <c r="S73" s="19">
        <v>0</v>
      </c>
      <c r="T73" s="19">
        <v>0</v>
      </c>
      <c r="U73" s="19">
        <v>0</v>
      </c>
      <c r="V73" s="19">
        <v>0</v>
      </c>
      <c r="W73" s="19">
        <v>0</v>
      </c>
      <c r="X73" s="19">
        <v>0</v>
      </c>
      <c r="Y73" s="19">
        <v>0</v>
      </c>
      <c r="Z73" s="19">
        <v>0</v>
      </c>
      <c r="AA73" s="19">
        <v>0</v>
      </c>
      <c r="AB73" s="19">
        <v>0</v>
      </c>
      <c r="AC73" s="19">
        <v>0</v>
      </c>
      <c r="AD73" s="19">
        <v>0</v>
      </c>
      <c r="AE73" s="19">
        <v>0</v>
      </c>
      <c r="AF73" s="19">
        <v>0</v>
      </c>
      <c r="AG73" s="19">
        <v>0</v>
      </c>
      <c r="AH73" s="19">
        <v>0</v>
      </c>
      <c r="AI73" s="19">
        <v>0</v>
      </c>
      <c r="AJ73" s="19">
        <v>0</v>
      </c>
      <c r="AK73" s="19">
        <v>0</v>
      </c>
      <c r="AL73" s="19">
        <v>0</v>
      </c>
      <c r="AM73" s="19">
        <v>0</v>
      </c>
      <c r="AN73" s="19">
        <v>0</v>
      </c>
      <c r="AO73" s="19">
        <v>0</v>
      </c>
      <c r="AP73" s="19">
        <v>0</v>
      </c>
      <c r="AQ73" s="19">
        <v>0</v>
      </c>
      <c r="AR73" s="19">
        <v>0</v>
      </c>
      <c r="AS73" s="19">
        <v>0</v>
      </c>
      <c r="AT73" s="19">
        <v>0</v>
      </c>
      <c r="AU73" s="19">
        <v>0</v>
      </c>
      <c r="AV73" s="19">
        <v>0</v>
      </c>
      <c r="AW73" s="19">
        <v>0</v>
      </c>
      <c r="AX73" s="19">
        <v>0</v>
      </c>
      <c r="AY73" s="19">
        <v>0</v>
      </c>
      <c r="AZ73" s="19">
        <v>0</v>
      </c>
      <c r="BA73" s="19"/>
      <c r="BB73" s="19"/>
      <c r="BC73" s="19"/>
      <c r="BD73" s="19"/>
      <c r="BE73" s="19">
        <v>0</v>
      </c>
      <c r="BF73" s="19">
        <v>0</v>
      </c>
      <c r="BG73" s="19">
        <v>0</v>
      </c>
      <c r="BH73" s="19">
        <v>0</v>
      </c>
      <c r="BI73" s="19">
        <v>0</v>
      </c>
      <c r="BJ73" s="19">
        <v>0</v>
      </c>
      <c r="BK73" s="19">
        <v>0</v>
      </c>
      <c r="BL73" s="19">
        <v>0</v>
      </c>
      <c r="BM73" s="19">
        <v>0</v>
      </c>
      <c r="BN73" s="19">
        <v>0</v>
      </c>
      <c r="BO73" s="19">
        <v>0</v>
      </c>
      <c r="BP73" s="19">
        <v>0</v>
      </c>
      <c r="BQ73" s="19">
        <v>0</v>
      </c>
      <c r="BR73" s="19">
        <v>0</v>
      </c>
      <c r="BS73" s="19">
        <v>0</v>
      </c>
      <c r="BT73" s="19">
        <v>0</v>
      </c>
      <c r="BU73" s="19">
        <v>0</v>
      </c>
      <c r="BV73" s="19">
        <v>0</v>
      </c>
      <c r="BW73" s="19">
        <v>0</v>
      </c>
      <c r="BX73" s="19">
        <v>0</v>
      </c>
      <c r="BY73" s="19">
        <v>0</v>
      </c>
      <c r="BZ73" s="19">
        <v>0</v>
      </c>
      <c r="CA73" s="19">
        <v>0</v>
      </c>
      <c r="CB73" s="19">
        <v>0</v>
      </c>
      <c r="CC73" s="19">
        <v>0</v>
      </c>
      <c r="CD73" s="19">
        <v>0</v>
      </c>
      <c r="CE73" s="19">
        <v>0</v>
      </c>
      <c r="CF73" s="19">
        <v>0</v>
      </c>
      <c r="CG73" s="19">
        <v>0</v>
      </c>
      <c r="CH73" s="19">
        <v>0</v>
      </c>
      <c r="CI73" s="19">
        <v>0</v>
      </c>
      <c r="CJ73" s="19">
        <v>0</v>
      </c>
      <c r="CK73" s="19">
        <v>0</v>
      </c>
      <c r="CL73" s="19">
        <v>0</v>
      </c>
      <c r="CM73" s="19">
        <v>0</v>
      </c>
      <c r="CN73" s="19">
        <v>0</v>
      </c>
      <c r="CO73" s="19"/>
      <c r="CP73" s="19"/>
      <c r="CQ73" s="19"/>
      <c r="CR73" s="19"/>
      <c r="CS73" s="19">
        <v>0</v>
      </c>
      <c r="CT73" s="19">
        <v>0</v>
      </c>
      <c r="CU73" s="19">
        <v>0</v>
      </c>
      <c r="CV73" s="19">
        <v>0</v>
      </c>
      <c r="CW73" s="19">
        <v>0</v>
      </c>
      <c r="CX73" s="19">
        <v>0</v>
      </c>
      <c r="CY73" s="19"/>
      <c r="CZ73" s="19"/>
      <c r="DA73" s="19">
        <v>0</v>
      </c>
      <c r="DB73" s="19">
        <v>0</v>
      </c>
      <c r="DC73" s="19">
        <v>0</v>
      </c>
      <c r="DD73" s="19">
        <v>0</v>
      </c>
      <c r="DE73" s="19">
        <v>0</v>
      </c>
      <c r="DF73" s="19">
        <v>0</v>
      </c>
      <c r="DG73" s="19">
        <v>0</v>
      </c>
      <c r="DH73" s="19">
        <v>0</v>
      </c>
      <c r="DI73" s="19">
        <v>0</v>
      </c>
      <c r="DJ73" s="19">
        <v>0</v>
      </c>
      <c r="DK73" s="19">
        <v>0</v>
      </c>
      <c r="DL73" s="19">
        <v>0</v>
      </c>
      <c r="DM73" s="19">
        <v>1</v>
      </c>
      <c r="DN73" s="19">
        <v>0</v>
      </c>
      <c r="DO73" s="19">
        <v>0</v>
      </c>
      <c r="DP73" s="19">
        <v>1461</v>
      </c>
      <c r="DQ73" s="19">
        <v>0</v>
      </c>
      <c r="DR73" s="19">
        <v>0</v>
      </c>
      <c r="DS73" s="19">
        <v>0</v>
      </c>
      <c r="DT73" s="19">
        <v>0</v>
      </c>
      <c r="DU73" s="19">
        <v>0</v>
      </c>
      <c r="DV73" s="19">
        <v>0</v>
      </c>
      <c r="DW73" s="19">
        <v>0</v>
      </c>
      <c r="DX73" s="19">
        <v>0</v>
      </c>
      <c r="DY73" s="19">
        <v>0</v>
      </c>
      <c r="DZ73" s="19">
        <v>0</v>
      </c>
      <c r="EA73" s="19">
        <v>198509</v>
      </c>
      <c r="EB73" s="19">
        <v>2745</v>
      </c>
      <c r="EC73" s="19">
        <v>0</v>
      </c>
      <c r="ED73" s="19">
        <v>0</v>
      </c>
      <c r="EE73" s="19">
        <v>0</v>
      </c>
      <c r="EF73" s="19">
        <v>0</v>
      </c>
      <c r="EG73" s="19">
        <v>0</v>
      </c>
      <c r="EH73" s="19">
        <v>202716</v>
      </c>
      <c r="EJ73" s="68">
        <f t="shared" si="2"/>
        <v>0</v>
      </c>
      <c r="EL73">
        <v>202716</v>
      </c>
    </row>
    <row r="74" spans="1:142">
      <c r="A74" s="48" t="s">
        <v>965</v>
      </c>
      <c r="B74" t="s">
        <v>113</v>
      </c>
      <c r="C74" s="67">
        <v>70</v>
      </c>
      <c r="D74" s="19">
        <v>0</v>
      </c>
      <c r="E74" s="19">
        <v>0</v>
      </c>
      <c r="F74" s="19">
        <v>0</v>
      </c>
      <c r="G74" s="19">
        <v>0</v>
      </c>
      <c r="H74" s="19">
        <v>0</v>
      </c>
      <c r="I74" s="19">
        <v>0</v>
      </c>
      <c r="J74" s="19">
        <v>0</v>
      </c>
      <c r="K74" s="19">
        <v>0</v>
      </c>
      <c r="L74" s="19">
        <v>0</v>
      </c>
      <c r="M74" s="19">
        <v>0</v>
      </c>
      <c r="N74" s="19">
        <v>0</v>
      </c>
      <c r="O74" s="19">
        <v>0</v>
      </c>
      <c r="P74" s="19">
        <v>0</v>
      </c>
      <c r="Q74" s="19">
        <v>0</v>
      </c>
      <c r="R74" s="19">
        <v>0</v>
      </c>
      <c r="S74" s="19">
        <v>0</v>
      </c>
      <c r="T74" s="19">
        <v>0</v>
      </c>
      <c r="U74" s="19">
        <v>0</v>
      </c>
      <c r="V74" s="19">
        <v>0</v>
      </c>
      <c r="W74" s="19">
        <v>0</v>
      </c>
      <c r="X74" s="19">
        <v>0</v>
      </c>
      <c r="Y74" s="19">
        <v>0</v>
      </c>
      <c r="Z74" s="19">
        <v>0</v>
      </c>
      <c r="AA74" s="19">
        <v>0</v>
      </c>
      <c r="AB74" s="19">
        <v>0</v>
      </c>
      <c r="AC74" s="19">
        <v>0</v>
      </c>
      <c r="AD74" s="19">
        <v>0</v>
      </c>
      <c r="AE74" s="19">
        <v>0</v>
      </c>
      <c r="AF74" s="19">
        <v>0</v>
      </c>
      <c r="AG74" s="19">
        <v>0</v>
      </c>
      <c r="AH74" s="19">
        <v>0</v>
      </c>
      <c r="AI74" s="19">
        <v>0</v>
      </c>
      <c r="AJ74" s="19">
        <v>0</v>
      </c>
      <c r="AK74" s="19">
        <v>0</v>
      </c>
      <c r="AL74" s="19">
        <v>0</v>
      </c>
      <c r="AM74" s="19">
        <v>0</v>
      </c>
      <c r="AN74" s="19">
        <v>0</v>
      </c>
      <c r="AO74" s="19">
        <v>0</v>
      </c>
      <c r="AP74" s="19">
        <v>0</v>
      </c>
      <c r="AQ74" s="19">
        <v>0</v>
      </c>
      <c r="AR74" s="19">
        <v>0</v>
      </c>
      <c r="AS74" s="19">
        <v>0</v>
      </c>
      <c r="AT74" s="19">
        <v>0</v>
      </c>
      <c r="AU74" s="19">
        <v>0</v>
      </c>
      <c r="AV74" s="19">
        <v>0</v>
      </c>
      <c r="AW74" s="19">
        <v>0</v>
      </c>
      <c r="AX74" s="19">
        <v>0</v>
      </c>
      <c r="AY74" s="19">
        <v>0</v>
      </c>
      <c r="AZ74" s="19">
        <v>0</v>
      </c>
      <c r="BA74" s="19"/>
      <c r="BB74" s="19"/>
      <c r="BC74" s="19"/>
      <c r="BD74" s="19"/>
      <c r="BE74" s="19">
        <v>0</v>
      </c>
      <c r="BF74" s="19">
        <v>0</v>
      </c>
      <c r="BG74" s="19">
        <v>0</v>
      </c>
      <c r="BH74" s="19">
        <v>0</v>
      </c>
      <c r="BI74" s="19">
        <v>0</v>
      </c>
      <c r="BJ74" s="19">
        <v>0</v>
      </c>
      <c r="BK74" s="19">
        <v>0</v>
      </c>
      <c r="BL74" s="19">
        <v>0</v>
      </c>
      <c r="BM74" s="19">
        <v>0</v>
      </c>
      <c r="BN74" s="19">
        <v>0</v>
      </c>
      <c r="BO74" s="19">
        <v>0</v>
      </c>
      <c r="BP74" s="19">
        <v>0</v>
      </c>
      <c r="BQ74" s="19">
        <v>0</v>
      </c>
      <c r="BR74" s="19">
        <v>0</v>
      </c>
      <c r="BS74" s="19">
        <v>0</v>
      </c>
      <c r="BT74" s="19">
        <v>0</v>
      </c>
      <c r="BU74" s="19">
        <v>0</v>
      </c>
      <c r="BV74" s="19">
        <v>0</v>
      </c>
      <c r="BW74" s="19">
        <v>0</v>
      </c>
      <c r="BX74" s="19">
        <v>0</v>
      </c>
      <c r="BY74" s="19">
        <v>0</v>
      </c>
      <c r="BZ74" s="19">
        <v>0</v>
      </c>
      <c r="CA74" s="19">
        <v>0</v>
      </c>
      <c r="CB74" s="19">
        <v>0</v>
      </c>
      <c r="CC74" s="19">
        <v>0</v>
      </c>
      <c r="CD74" s="19">
        <v>0</v>
      </c>
      <c r="CE74" s="19">
        <v>0</v>
      </c>
      <c r="CF74" s="19">
        <v>0</v>
      </c>
      <c r="CG74" s="19">
        <v>0</v>
      </c>
      <c r="CH74" s="19">
        <v>0</v>
      </c>
      <c r="CI74" s="19">
        <v>0</v>
      </c>
      <c r="CJ74" s="19">
        <v>0</v>
      </c>
      <c r="CK74" s="19">
        <v>0</v>
      </c>
      <c r="CL74" s="19">
        <v>0</v>
      </c>
      <c r="CM74" s="19">
        <v>0</v>
      </c>
      <c r="CN74" s="19">
        <v>0</v>
      </c>
      <c r="CO74" s="19"/>
      <c r="CP74" s="19"/>
      <c r="CQ74" s="19"/>
      <c r="CR74" s="19"/>
      <c r="CS74" s="19">
        <v>0</v>
      </c>
      <c r="CT74" s="19">
        <v>0</v>
      </c>
      <c r="CU74" s="19">
        <v>0</v>
      </c>
      <c r="CV74" s="19">
        <v>0</v>
      </c>
      <c r="CW74" s="19">
        <v>0</v>
      </c>
      <c r="CX74" s="19">
        <v>0</v>
      </c>
      <c r="CY74" s="19"/>
      <c r="CZ74" s="19"/>
      <c r="DA74" s="19">
        <v>0</v>
      </c>
      <c r="DB74" s="19">
        <v>0</v>
      </c>
      <c r="DC74" s="19">
        <v>0</v>
      </c>
      <c r="DD74" s="19">
        <v>0</v>
      </c>
      <c r="DE74" s="19">
        <v>0</v>
      </c>
      <c r="DF74" s="19">
        <v>0</v>
      </c>
      <c r="DG74" s="19">
        <v>0</v>
      </c>
      <c r="DH74" s="19">
        <v>0</v>
      </c>
      <c r="DI74" s="19">
        <v>0</v>
      </c>
      <c r="DJ74" s="19">
        <v>0</v>
      </c>
      <c r="DK74" s="19">
        <v>0</v>
      </c>
      <c r="DL74" s="19">
        <v>0</v>
      </c>
      <c r="DM74" s="19">
        <v>364</v>
      </c>
      <c r="DN74" s="19">
        <v>0</v>
      </c>
      <c r="DO74" s="19">
        <v>0</v>
      </c>
      <c r="DP74" s="19">
        <v>23</v>
      </c>
      <c r="DQ74" s="19">
        <v>0</v>
      </c>
      <c r="DR74" s="19">
        <v>0</v>
      </c>
      <c r="DS74" s="19">
        <v>0</v>
      </c>
      <c r="DT74" s="19">
        <v>0</v>
      </c>
      <c r="DU74" s="19">
        <v>0</v>
      </c>
      <c r="DV74" s="19">
        <v>0</v>
      </c>
      <c r="DW74" s="19">
        <v>0</v>
      </c>
      <c r="DX74" s="19">
        <v>0</v>
      </c>
      <c r="DY74" s="19">
        <v>0</v>
      </c>
      <c r="DZ74" s="19">
        <v>0</v>
      </c>
      <c r="EA74" s="19">
        <v>0</v>
      </c>
      <c r="EB74" s="19">
        <v>302486</v>
      </c>
      <c r="EC74" s="19">
        <v>0</v>
      </c>
      <c r="ED74" s="19">
        <v>0</v>
      </c>
      <c r="EE74" s="19">
        <v>0</v>
      </c>
      <c r="EF74" s="19">
        <v>0</v>
      </c>
      <c r="EG74" s="19">
        <v>0</v>
      </c>
      <c r="EH74" s="19">
        <v>302873</v>
      </c>
      <c r="EJ74" s="68">
        <f t="shared" si="2"/>
        <v>0</v>
      </c>
      <c r="EL74">
        <v>302873</v>
      </c>
    </row>
    <row r="75" spans="1:142">
      <c r="A75" s="48" t="s">
        <v>966</v>
      </c>
      <c r="B75" t="s">
        <v>114</v>
      </c>
      <c r="C75" s="69">
        <v>71</v>
      </c>
      <c r="D75" s="19">
        <v>0</v>
      </c>
      <c r="E75" s="19">
        <v>0</v>
      </c>
      <c r="F75" s="19">
        <v>0</v>
      </c>
      <c r="G75" s="19">
        <v>0</v>
      </c>
      <c r="H75" s="19">
        <v>0</v>
      </c>
      <c r="I75" s="19">
        <v>0</v>
      </c>
      <c r="J75" s="19">
        <v>0</v>
      </c>
      <c r="K75" s="19">
        <v>0</v>
      </c>
      <c r="L75" s="19">
        <v>0</v>
      </c>
      <c r="M75" s="19">
        <v>0</v>
      </c>
      <c r="N75" s="19">
        <v>0</v>
      </c>
      <c r="O75" s="19">
        <v>0</v>
      </c>
      <c r="P75" s="19">
        <v>0</v>
      </c>
      <c r="Q75" s="19">
        <v>0</v>
      </c>
      <c r="R75" s="19">
        <v>0</v>
      </c>
      <c r="S75" s="19">
        <v>0</v>
      </c>
      <c r="T75" s="19">
        <v>0</v>
      </c>
      <c r="U75" s="19">
        <v>0</v>
      </c>
      <c r="V75" s="19">
        <v>0</v>
      </c>
      <c r="W75" s="19">
        <v>0</v>
      </c>
      <c r="X75" s="19">
        <v>0</v>
      </c>
      <c r="Y75" s="19">
        <v>0</v>
      </c>
      <c r="Z75" s="19">
        <v>0</v>
      </c>
      <c r="AA75" s="19">
        <v>0</v>
      </c>
      <c r="AB75" s="19">
        <v>0</v>
      </c>
      <c r="AC75" s="19">
        <v>0</v>
      </c>
      <c r="AD75" s="19">
        <v>0</v>
      </c>
      <c r="AE75" s="19">
        <v>0</v>
      </c>
      <c r="AF75" s="19">
        <v>0</v>
      </c>
      <c r="AG75" s="19">
        <v>0</v>
      </c>
      <c r="AH75" s="19">
        <v>0</v>
      </c>
      <c r="AI75" s="19">
        <v>0</v>
      </c>
      <c r="AJ75" s="19">
        <v>0</v>
      </c>
      <c r="AK75" s="19">
        <v>0</v>
      </c>
      <c r="AL75" s="19">
        <v>0</v>
      </c>
      <c r="AM75" s="19">
        <v>0</v>
      </c>
      <c r="AN75" s="19">
        <v>0</v>
      </c>
      <c r="AO75" s="19">
        <v>0</v>
      </c>
      <c r="AP75" s="19">
        <v>0</v>
      </c>
      <c r="AQ75" s="19">
        <v>0</v>
      </c>
      <c r="AR75" s="19">
        <v>0</v>
      </c>
      <c r="AS75" s="19">
        <v>0</v>
      </c>
      <c r="AT75" s="19">
        <v>0</v>
      </c>
      <c r="AU75" s="19">
        <v>0</v>
      </c>
      <c r="AV75" s="19">
        <v>0</v>
      </c>
      <c r="AW75" s="19">
        <v>0</v>
      </c>
      <c r="AX75" s="19">
        <v>0</v>
      </c>
      <c r="AY75" s="19">
        <v>0</v>
      </c>
      <c r="AZ75" s="19">
        <v>0</v>
      </c>
      <c r="BA75" s="19"/>
      <c r="BB75" s="19"/>
      <c r="BC75" s="19"/>
      <c r="BD75" s="19"/>
      <c r="BE75" s="19">
        <v>0</v>
      </c>
      <c r="BF75" s="19">
        <v>0</v>
      </c>
      <c r="BG75" s="19">
        <v>0</v>
      </c>
      <c r="BH75" s="19">
        <v>0</v>
      </c>
      <c r="BI75" s="19">
        <v>0</v>
      </c>
      <c r="BJ75" s="19">
        <v>0</v>
      </c>
      <c r="BK75" s="19">
        <v>0</v>
      </c>
      <c r="BL75" s="19">
        <v>0</v>
      </c>
      <c r="BM75" s="19">
        <v>0</v>
      </c>
      <c r="BN75" s="19">
        <v>0</v>
      </c>
      <c r="BO75" s="19">
        <v>0</v>
      </c>
      <c r="BP75" s="19">
        <v>0</v>
      </c>
      <c r="BQ75" s="19">
        <v>0</v>
      </c>
      <c r="BR75" s="19">
        <v>0</v>
      </c>
      <c r="BS75" s="19">
        <v>0</v>
      </c>
      <c r="BT75" s="19">
        <v>0</v>
      </c>
      <c r="BU75" s="19">
        <v>0</v>
      </c>
      <c r="BV75" s="19">
        <v>0</v>
      </c>
      <c r="BW75" s="19">
        <v>0</v>
      </c>
      <c r="BX75" s="19">
        <v>0</v>
      </c>
      <c r="BY75" s="19">
        <v>0</v>
      </c>
      <c r="BZ75" s="19">
        <v>0</v>
      </c>
      <c r="CA75" s="19">
        <v>0</v>
      </c>
      <c r="CB75" s="19">
        <v>0</v>
      </c>
      <c r="CC75" s="19">
        <v>0</v>
      </c>
      <c r="CD75" s="19">
        <v>0</v>
      </c>
      <c r="CE75" s="19">
        <v>0</v>
      </c>
      <c r="CF75" s="19">
        <v>0</v>
      </c>
      <c r="CG75" s="19">
        <v>0</v>
      </c>
      <c r="CH75" s="19">
        <v>0</v>
      </c>
      <c r="CI75" s="19">
        <v>0</v>
      </c>
      <c r="CJ75" s="19">
        <v>0</v>
      </c>
      <c r="CK75" s="19">
        <v>0</v>
      </c>
      <c r="CL75" s="19">
        <v>0</v>
      </c>
      <c r="CM75" s="19">
        <v>0</v>
      </c>
      <c r="CN75" s="19">
        <v>0</v>
      </c>
      <c r="CO75" s="19"/>
      <c r="CP75" s="19"/>
      <c r="CQ75" s="19"/>
      <c r="CR75" s="19"/>
      <c r="CS75" s="19">
        <v>0</v>
      </c>
      <c r="CT75" s="19">
        <v>0</v>
      </c>
      <c r="CU75" s="19">
        <v>0</v>
      </c>
      <c r="CV75" s="19">
        <v>0</v>
      </c>
      <c r="CW75" s="19">
        <v>0</v>
      </c>
      <c r="CX75" s="19">
        <v>58</v>
      </c>
      <c r="CY75" s="19"/>
      <c r="CZ75" s="19"/>
      <c r="DA75" s="19">
        <v>0</v>
      </c>
      <c r="DB75" s="19">
        <v>0</v>
      </c>
      <c r="DC75" s="19">
        <v>0</v>
      </c>
      <c r="DD75" s="19">
        <v>0</v>
      </c>
      <c r="DE75" s="19">
        <v>0</v>
      </c>
      <c r="DF75" s="19">
        <v>0</v>
      </c>
      <c r="DG75" s="19">
        <v>0</v>
      </c>
      <c r="DH75" s="19">
        <v>0</v>
      </c>
      <c r="DI75" s="19">
        <v>0</v>
      </c>
      <c r="DJ75" s="19">
        <v>0</v>
      </c>
      <c r="DK75" s="19">
        <v>0</v>
      </c>
      <c r="DL75" s="19">
        <v>0</v>
      </c>
      <c r="DM75" s="19">
        <v>262</v>
      </c>
      <c r="DN75" s="19">
        <v>0</v>
      </c>
      <c r="DO75" s="19">
        <v>0</v>
      </c>
      <c r="DP75" s="19">
        <v>0</v>
      </c>
      <c r="DQ75" s="19">
        <v>0</v>
      </c>
      <c r="DR75" s="19">
        <v>2892</v>
      </c>
      <c r="DS75" s="19">
        <v>0</v>
      </c>
      <c r="DT75" s="19">
        <v>0</v>
      </c>
      <c r="DU75" s="19">
        <v>0</v>
      </c>
      <c r="DV75" s="19">
        <v>0</v>
      </c>
      <c r="DW75" s="19">
        <v>0</v>
      </c>
      <c r="DX75" s="19">
        <v>0</v>
      </c>
      <c r="DY75" s="19">
        <v>0</v>
      </c>
      <c r="DZ75" s="19">
        <v>0</v>
      </c>
      <c r="EA75" s="19">
        <v>0</v>
      </c>
      <c r="EB75" s="19">
        <v>0</v>
      </c>
      <c r="EC75" s="19">
        <v>37154</v>
      </c>
      <c r="ED75" s="19">
        <v>0</v>
      </c>
      <c r="EE75" s="19">
        <v>0</v>
      </c>
      <c r="EF75" s="19">
        <v>0</v>
      </c>
      <c r="EG75" s="19">
        <v>0</v>
      </c>
      <c r="EH75" s="19">
        <v>40366</v>
      </c>
      <c r="EJ75" s="68">
        <f t="shared" si="2"/>
        <v>0</v>
      </c>
      <c r="EL75">
        <v>40366</v>
      </c>
    </row>
    <row r="76" spans="1:142">
      <c r="A76" s="48" t="s">
        <v>967</v>
      </c>
      <c r="B76" t="s">
        <v>115</v>
      </c>
      <c r="C76" s="67">
        <v>72</v>
      </c>
      <c r="D76" s="19">
        <v>0</v>
      </c>
      <c r="E76" s="19">
        <v>0</v>
      </c>
      <c r="F76" s="19">
        <v>0</v>
      </c>
      <c r="G76" s="19">
        <v>0</v>
      </c>
      <c r="H76" s="19">
        <v>0</v>
      </c>
      <c r="I76" s="19">
        <v>0</v>
      </c>
      <c r="J76" s="19">
        <v>0</v>
      </c>
      <c r="K76" s="19">
        <v>0</v>
      </c>
      <c r="L76" s="19">
        <v>0</v>
      </c>
      <c r="M76" s="19">
        <v>0</v>
      </c>
      <c r="N76" s="19">
        <v>0</v>
      </c>
      <c r="O76" s="19">
        <v>0</v>
      </c>
      <c r="P76" s="19">
        <v>0</v>
      </c>
      <c r="Q76" s="19">
        <v>0</v>
      </c>
      <c r="R76" s="19">
        <v>0</v>
      </c>
      <c r="S76" s="19">
        <v>0</v>
      </c>
      <c r="T76" s="19">
        <v>0</v>
      </c>
      <c r="U76" s="19">
        <v>0</v>
      </c>
      <c r="V76" s="19">
        <v>0</v>
      </c>
      <c r="W76" s="19">
        <v>0</v>
      </c>
      <c r="X76" s="19">
        <v>0</v>
      </c>
      <c r="Y76" s="19">
        <v>0</v>
      </c>
      <c r="Z76" s="19">
        <v>0</v>
      </c>
      <c r="AA76" s="19">
        <v>0</v>
      </c>
      <c r="AB76" s="19">
        <v>0</v>
      </c>
      <c r="AC76" s="19">
        <v>0</v>
      </c>
      <c r="AD76" s="19">
        <v>0</v>
      </c>
      <c r="AE76" s="19">
        <v>0</v>
      </c>
      <c r="AF76" s="19">
        <v>0</v>
      </c>
      <c r="AG76" s="19">
        <v>0</v>
      </c>
      <c r="AH76" s="19">
        <v>0</v>
      </c>
      <c r="AI76" s="19">
        <v>0</v>
      </c>
      <c r="AJ76" s="19">
        <v>0</v>
      </c>
      <c r="AK76" s="19">
        <v>0</v>
      </c>
      <c r="AL76" s="19">
        <v>0</v>
      </c>
      <c r="AM76" s="19">
        <v>0</v>
      </c>
      <c r="AN76" s="19">
        <v>0</v>
      </c>
      <c r="AO76" s="19">
        <v>0</v>
      </c>
      <c r="AP76" s="19">
        <v>0</v>
      </c>
      <c r="AQ76" s="19">
        <v>0</v>
      </c>
      <c r="AR76" s="19">
        <v>0</v>
      </c>
      <c r="AS76" s="19">
        <v>0</v>
      </c>
      <c r="AT76" s="19">
        <v>0</v>
      </c>
      <c r="AU76" s="19">
        <v>0</v>
      </c>
      <c r="AV76" s="19">
        <v>0</v>
      </c>
      <c r="AW76" s="19">
        <v>0</v>
      </c>
      <c r="AX76" s="19">
        <v>0</v>
      </c>
      <c r="AY76" s="19">
        <v>0</v>
      </c>
      <c r="AZ76" s="19">
        <v>0</v>
      </c>
      <c r="BA76" s="19"/>
      <c r="BB76" s="19"/>
      <c r="BC76" s="19"/>
      <c r="BD76" s="19"/>
      <c r="BE76" s="19">
        <v>0</v>
      </c>
      <c r="BF76" s="19">
        <v>0</v>
      </c>
      <c r="BG76" s="19">
        <v>0</v>
      </c>
      <c r="BH76" s="19">
        <v>0</v>
      </c>
      <c r="BI76" s="19">
        <v>0</v>
      </c>
      <c r="BJ76" s="19">
        <v>0</v>
      </c>
      <c r="BK76" s="19">
        <v>0</v>
      </c>
      <c r="BL76" s="19">
        <v>0</v>
      </c>
      <c r="BM76" s="19">
        <v>0</v>
      </c>
      <c r="BN76" s="19">
        <v>0</v>
      </c>
      <c r="BO76" s="19">
        <v>0</v>
      </c>
      <c r="BP76" s="19">
        <v>0</v>
      </c>
      <c r="BQ76" s="19">
        <v>0</v>
      </c>
      <c r="BR76" s="19">
        <v>0</v>
      </c>
      <c r="BS76" s="19">
        <v>0</v>
      </c>
      <c r="BT76" s="19">
        <v>0</v>
      </c>
      <c r="BU76" s="19">
        <v>0</v>
      </c>
      <c r="BV76" s="19">
        <v>0</v>
      </c>
      <c r="BW76" s="19">
        <v>0</v>
      </c>
      <c r="BX76" s="19">
        <v>0</v>
      </c>
      <c r="BY76" s="19">
        <v>0</v>
      </c>
      <c r="BZ76" s="19">
        <v>0</v>
      </c>
      <c r="CA76" s="19">
        <v>0</v>
      </c>
      <c r="CB76" s="19">
        <v>0</v>
      </c>
      <c r="CC76" s="19">
        <v>0</v>
      </c>
      <c r="CD76" s="19">
        <v>0</v>
      </c>
      <c r="CE76" s="19">
        <v>0</v>
      </c>
      <c r="CF76" s="19">
        <v>0</v>
      </c>
      <c r="CG76" s="19">
        <v>0</v>
      </c>
      <c r="CH76" s="19">
        <v>0</v>
      </c>
      <c r="CI76" s="19">
        <v>0</v>
      </c>
      <c r="CJ76" s="19">
        <v>0</v>
      </c>
      <c r="CK76" s="19">
        <v>0</v>
      </c>
      <c r="CL76" s="19">
        <v>0</v>
      </c>
      <c r="CM76" s="19">
        <v>0</v>
      </c>
      <c r="CN76" s="19">
        <v>0</v>
      </c>
      <c r="CO76" s="19"/>
      <c r="CP76" s="19"/>
      <c r="CQ76" s="19"/>
      <c r="CR76" s="19"/>
      <c r="CS76" s="19">
        <v>0</v>
      </c>
      <c r="CT76" s="19">
        <v>0</v>
      </c>
      <c r="CU76" s="19">
        <v>0</v>
      </c>
      <c r="CV76" s="19">
        <v>0</v>
      </c>
      <c r="CW76" s="19">
        <v>0</v>
      </c>
      <c r="CX76" s="19">
        <v>540</v>
      </c>
      <c r="CY76" s="19"/>
      <c r="CZ76" s="19"/>
      <c r="DA76" s="19">
        <v>0</v>
      </c>
      <c r="DB76" s="19">
        <v>0</v>
      </c>
      <c r="DC76" s="19">
        <v>0</v>
      </c>
      <c r="DD76" s="19">
        <v>0</v>
      </c>
      <c r="DE76" s="19">
        <v>0</v>
      </c>
      <c r="DF76" s="19">
        <v>0</v>
      </c>
      <c r="DG76" s="19">
        <v>0</v>
      </c>
      <c r="DH76" s="19">
        <v>0</v>
      </c>
      <c r="DI76" s="19">
        <v>0</v>
      </c>
      <c r="DJ76" s="19">
        <v>0</v>
      </c>
      <c r="DK76" s="19">
        <v>136</v>
      </c>
      <c r="DL76" s="19">
        <v>0</v>
      </c>
      <c r="DM76" s="19">
        <v>582</v>
      </c>
      <c r="DN76" s="19">
        <v>0</v>
      </c>
      <c r="DO76" s="19">
        <v>0</v>
      </c>
      <c r="DP76" s="19">
        <v>0</v>
      </c>
      <c r="DQ76" s="19">
        <v>0</v>
      </c>
      <c r="DR76" s="19">
        <v>0</v>
      </c>
      <c r="DS76" s="19">
        <v>0</v>
      </c>
      <c r="DT76" s="19">
        <v>0</v>
      </c>
      <c r="DU76" s="19">
        <v>0</v>
      </c>
      <c r="DV76" s="19">
        <v>0</v>
      </c>
      <c r="DW76" s="19">
        <v>0</v>
      </c>
      <c r="DX76" s="19">
        <v>0</v>
      </c>
      <c r="DY76" s="19">
        <v>0</v>
      </c>
      <c r="DZ76" s="19">
        <v>0</v>
      </c>
      <c r="EA76" s="19">
        <v>0</v>
      </c>
      <c r="EB76" s="19">
        <v>0</v>
      </c>
      <c r="EC76" s="19">
        <v>0</v>
      </c>
      <c r="ED76" s="19">
        <v>88964</v>
      </c>
      <c r="EE76" s="19">
        <v>24459</v>
      </c>
      <c r="EF76" s="19">
        <v>57238</v>
      </c>
      <c r="EG76" s="19">
        <v>0</v>
      </c>
      <c r="EH76" s="19">
        <v>171919</v>
      </c>
      <c r="EJ76" s="68">
        <f t="shared" si="2"/>
        <v>0</v>
      </c>
      <c r="EL76">
        <v>171919</v>
      </c>
    </row>
    <row r="77" spans="1:142">
      <c r="A77" s="48">
        <v>9700</v>
      </c>
      <c r="B77" t="s">
        <v>116</v>
      </c>
      <c r="C77" s="67">
        <v>73</v>
      </c>
      <c r="D77" s="19">
        <v>0</v>
      </c>
      <c r="E77" s="19">
        <v>0</v>
      </c>
      <c r="F77" s="19">
        <v>0</v>
      </c>
      <c r="G77" s="19">
        <v>0</v>
      </c>
      <c r="H77" s="19">
        <v>0</v>
      </c>
      <c r="I77" s="19">
        <v>0</v>
      </c>
      <c r="J77" s="19">
        <v>0</v>
      </c>
      <c r="K77" s="19">
        <v>0</v>
      </c>
      <c r="L77" s="19">
        <v>0</v>
      </c>
      <c r="M77" s="19">
        <v>0</v>
      </c>
      <c r="N77" s="19">
        <v>0</v>
      </c>
      <c r="O77" s="19">
        <v>0</v>
      </c>
      <c r="P77" s="19">
        <v>0</v>
      </c>
      <c r="Q77" s="19">
        <v>0</v>
      </c>
      <c r="R77" s="19">
        <v>0</v>
      </c>
      <c r="S77" s="19">
        <v>0</v>
      </c>
      <c r="T77" s="19">
        <v>0</v>
      </c>
      <c r="U77" s="19">
        <v>0</v>
      </c>
      <c r="V77" s="19">
        <v>0</v>
      </c>
      <c r="W77" s="19">
        <v>0</v>
      </c>
      <c r="X77" s="19">
        <v>0</v>
      </c>
      <c r="Y77" s="19">
        <v>0</v>
      </c>
      <c r="Z77" s="19">
        <v>0</v>
      </c>
      <c r="AA77" s="19">
        <v>0</v>
      </c>
      <c r="AB77" s="19">
        <v>0</v>
      </c>
      <c r="AC77" s="19">
        <v>0</v>
      </c>
      <c r="AD77" s="19">
        <v>0</v>
      </c>
      <c r="AE77" s="19">
        <v>0</v>
      </c>
      <c r="AF77" s="19">
        <v>0</v>
      </c>
      <c r="AG77" s="19">
        <v>0</v>
      </c>
      <c r="AH77" s="19">
        <v>0</v>
      </c>
      <c r="AI77" s="19">
        <v>0</v>
      </c>
      <c r="AJ77" s="19">
        <v>0</v>
      </c>
      <c r="AK77" s="19">
        <v>0</v>
      </c>
      <c r="AL77" s="19">
        <v>0</v>
      </c>
      <c r="AM77" s="19">
        <v>0</v>
      </c>
      <c r="AN77" s="19">
        <v>0</v>
      </c>
      <c r="AO77" s="19">
        <v>0</v>
      </c>
      <c r="AP77" s="19">
        <v>0</v>
      </c>
      <c r="AQ77" s="19">
        <v>0</v>
      </c>
      <c r="AR77" s="19">
        <v>0</v>
      </c>
      <c r="AS77" s="19">
        <v>0</v>
      </c>
      <c r="AT77" s="19">
        <v>0</v>
      </c>
      <c r="AU77" s="19">
        <v>0</v>
      </c>
      <c r="AV77" s="19">
        <v>0</v>
      </c>
      <c r="AW77" s="19">
        <v>0</v>
      </c>
      <c r="AX77" s="19">
        <v>0</v>
      </c>
      <c r="AY77" s="19">
        <v>0</v>
      </c>
      <c r="AZ77" s="19">
        <v>0</v>
      </c>
      <c r="BA77" s="19"/>
      <c r="BB77" s="19"/>
      <c r="BC77" s="19"/>
      <c r="BD77" s="19"/>
      <c r="BE77" s="19">
        <v>0</v>
      </c>
      <c r="BF77" s="19">
        <v>0</v>
      </c>
      <c r="BG77" s="19">
        <v>0</v>
      </c>
      <c r="BH77" s="19">
        <v>0</v>
      </c>
      <c r="BI77" s="19">
        <v>0</v>
      </c>
      <c r="BJ77" s="19">
        <v>0</v>
      </c>
      <c r="BK77" s="19">
        <v>0</v>
      </c>
      <c r="BL77" s="19">
        <v>0</v>
      </c>
      <c r="BM77" s="19">
        <v>0</v>
      </c>
      <c r="BN77" s="19">
        <v>0</v>
      </c>
      <c r="BO77" s="19">
        <v>0</v>
      </c>
      <c r="BP77" s="19">
        <v>0</v>
      </c>
      <c r="BQ77" s="19">
        <v>0</v>
      </c>
      <c r="BR77" s="19">
        <v>0</v>
      </c>
      <c r="BS77" s="19">
        <v>0</v>
      </c>
      <c r="BT77" s="19">
        <v>0</v>
      </c>
      <c r="BU77" s="19">
        <v>0</v>
      </c>
      <c r="BV77" s="19">
        <v>0</v>
      </c>
      <c r="BW77" s="19">
        <v>0</v>
      </c>
      <c r="BX77" s="19">
        <v>0</v>
      </c>
      <c r="BY77" s="19">
        <v>0</v>
      </c>
      <c r="BZ77" s="19">
        <v>0</v>
      </c>
      <c r="CA77" s="19">
        <v>0</v>
      </c>
      <c r="CB77" s="19">
        <v>0</v>
      </c>
      <c r="CC77" s="19">
        <v>0</v>
      </c>
      <c r="CD77" s="19">
        <v>0</v>
      </c>
      <c r="CE77" s="19">
        <v>0</v>
      </c>
      <c r="CF77" s="19">
        <v>0</v>
      </c>
      <c r="CG77" s="19">
        <v>0</v>
      </c>
      <c r="CH77" s="19">
        <v>0</v>
      </c>
      <c r="CI77" s="19">
        <v>0</v>
      </c>
      <c r="CJ77" s="19">
        <v>0</v>
      </c>
      <c r="CK77" s="19">
        <v>0</v>
      </c>
      <c r="CL77" s="19">
        <v>0</v>
      </c>
      <c r="CM77" s="19">
        <v>0</v>
      </c>
      <c r="CN77" s="19">
        <v>0</v>
      </c>
      <c r="CO77" s="19"/>
      <c r="CP77" s="19"/>
      <c r="CQ77" s="19"/>
      <c r="CR77" s="19"/>
      <c r="CS77" s="19">
        <v>0</v>
      </c>
      <c r="CT77" s="19">
        <v>0</v>
      </c>
      <c r="CU77" s="19">
        <v>0</v>
      </c>
      <c r="CV77" s="19">
        <v>0</v>
      </c>
      <c r="CW77" s="19">
        <v>0</v>
      </c>
      <c r="CX77" s="19">
        <v>0</v>
      </c>
      <c r="CY77" s="19"/>
      <c r="CZ77" s="19"/>
      <c r="DA77" s="19">
        <v>0</v>
      </c>
      <c r="DB77" s="19">
        <v>0</v>
      </c>
      <c r="DC77" s="19">
        <v>0</v>
      </c>
      <c r="DD77" s="19">
        <v>0</v>
      </c>
      <c r="DE77" s="19">
        <v>0</v>
      </c>
      <c r="DF77" s="19">
        <v>0</v>
      </c>
      <c r="DG77" s="19">
        <v>0</v>
      </c>
      <c r="DH77" s="19">
        <v>0</v>
      </c>
      <c r="DI77" s="19">
        <v>0</v>
      </c>
      <c r="DJ77" s="19">
        <v>0</v>
      </c>
      <c r="DK77" s="19">
        <v>0</v>
      </c>
      <c r="DL77" s="19">
        <v>0</v>
      </c>
      <c r="DM77" s="19">
        <v>0</v>
      </c>
      <c r="DN77" s="19">
        <v>0</v>
      </c>
      <c r="DO77" s="19">
        <v>0</v>
      </c>
      <c r="DP77" s="19">
        <v>0</v>
      </c>
      <c r="DQ77" s="19">
        <v>0</v>
      </c>
      <c r="DR77" s="19">
        <v>0</v>
      </c>
      <c r="DS77" s="19">
        <v>0</v>
      </c>
      <c r="DT77" s="19">
        <v>0</v>
      </c>
      <c r="DU77" s="19">
        <v>0</v>
      </c>
      <c r="DV77" s="19">
        <v>0</v>
      </c>
      <c r="DW77" s="19">
        <v>0</v>
      </c>
      <c r="DX77" s="19">
        <v>0</v>
      </c>
      <c r="DY77" s="19">
        <v>0</v>
      </c>
      <c r="DZ77" s="19">
        <v>0</v>
      </c>
      <c r="EA77" s="19">
        <v>0</v>
      </c>
      <c r="EB77" s="19">
        <v>0</v>
      </c>
      <c r="EC77" s="19">
        <v>0</v>
      </c>
      <c r="ED77" s="19">
        <v>0</v>
      </c>
      <c r="EE77" s="19">
        <v>0</v>
      </c>
      <c r="EF77" s="19">
        <v>0</v>
      </c>
      <c r="EG77" s="19">
        <v>74451</v>
      </c>
      <c r="EH77" s="19">
        <v>74451</v>
      </c>
      <c r="EJ77" s="68">
        <f t="shared" si="2"/>
        <v>0</v>
      </c>
      <c r="EL77">
        <v>74451</v>
      </c>
    </row>
    <row r="78" spans="1:142">
      <c r="B78" t="s">
        <v>968</v>
      </c>
      <c r="C78" s="69">
        <v>74</v>
      </c>
      <c r="D78" s="19">
        <v>12176</v>
      </c>
      <c r="E78" s="19">
        <v>34658</v>
      </c>
      <c r="F78" s="19">
        <v>14395</v>
      </c>
      <c r="G78" s="19">
        <v>53786</v>
      </c>
      <c r="H78" s="19">
        <v>157189</v>
      </c>
      <c r="I78" s="19">
        <v>60195</v>
      </c>
      <c r="J78" s="19">
        <v>10117</v>
      </c>
      <c r="K78" s="19">
        <v>23926</v>
      </c>
      <c r="L78" s="19">
        <v>25546</v>
      </c>
      <c r="M78" s="19">
        <v>72576</v>
      </c>
      <c r="N78" s="19">
        <v>29086</v>
      </c>
      <c r="O78" s="19">
        <v>8468</v>
      </c>
      <c r="P78" s="19">
        <v>30950</v>
      </c>
      <c r="Q78" s="19">
        <v>25377</v>
      </c>
      <c r="R78" s="19">
        <v>14899</v>
      </c>
      <c r="S78" s="19">
        <v>1127</v>
      </c>
      <c r="T78" s="19">
        <v>18726</v>
      </c>
      <c r="U78" s="19">
        <v>212991</v>
      </c>
      <c r="V78" s="19">
        <v>92103</v>
      </c>
      <c r="W78" s="19">
        <v>17588</v>
      </c>
      <c r="X78" s="19">
        <v>140458</v>
      </c>
      <c r="Y78" s="19">
        <v>15524</v>
      </c>
      <c r="Z78" s="19">
        <v>59992</v>
      </c>
      <c r="AA78" s="19">
        <v>4775</v>
      </c>
      <c r="AB78" s="19">
        <v>22339</v>
      </c>
      <c r="AC78" s="19">
        <v>56362</v>
      </c>
      <c r="AD78" s="19">
        <v>32692</v>
      </c>
      <c r="AE78" s="19">
        <v>28201</v>
      </c>
      <c r="AF78" s="19">
        <v>79905</v>
      </c>
      <c r="AG78" s="19">
        <v>15286</v>
      </c>
      <c r="AH78" s="19">
        <v>17372</v>
      </c>
      <c r="AI78" s="19">
        <v>41488</v>
      </c>
      <c r="AJ78" s="19">
        <v>36627</v>
      </c>
      <c r="AK78" s="19">
        <v>130207</v>
      </c>
      <c r="AL78" s="19">
        <v>80653</v>
      </c>
      <c r="AM78" s="19">
        <v>15556</v>
      </c>
      <c r="AN78" s="19">
        <v>11683</v>
      </c>
      <c r="AO78" s="19">
        <v>19285</v>
      </c>
      <c r="AP78" s="19">
        <v>25773</v>
      </c>
      <c r="AQ78" s="19">
        <v>65954</v>
      </c>
      <c r="AR78" s="19">
        <v>43627</v>
      </c>
      <c r="AS78" s="19">
        <v>32011</v>
      </c>
      <c r="AT78" s="19">
        <v>38296</v>
      </c>
      <c r="AU78" s="19">
        <v>69613</v>
      </c>
      <c r="AV78" s="19">
        <v>20932</v>
      </c>
      <c r="AW78" s="19">
        <v>15832</v>
      </c>
      <c r="AX78" s="19">
        <v>104616</v>
      </c>
      <c r="AY78" s="19">
        <v>10393</v>
      </c>
      <c r="AZ78" s="19">
        <v>19432</v>
      </c>
      <c r="BA78" s="19"/>
      <c r="BB78" s="19"/>
      <c r="BC78" s="19"/>
      <c r="BD78" s="19"/>
      <c r="BE78" s="19">
        <v>78425</v>
      </c>
      <c r="BF78" s="19">
        <v>37504</v>
      </c>
      <c r="BG78" s="19">
        <v>50684</v>
      </c>
      <c r="BH78" s="19">
        <v>46880</v>
      </c>
      <c r="BI78" s="19">
        <v>46748</v>
      </c>
      <c r="BJ78" s="19">
        <v>40057</v>
      </c>
      <c r="BK78" s="19">
        <v>29709</v>
      </c>
      <c r="BL78" s="19">
        <v>16813</v>
      </c>
      <c r="BM78" s="19">
        <v>47529</v>
      </c>
      <c r="BN78" s="19">
        <v>79987</v>
      </c>
      <c r="BO78" s="19">
        <v>30109</v>
      </c>
      <c r="BP78" s="19">
        <v>84791</v>
      </c>
      <c r="BQ78" s="19">
        <v>12599</v>
      </c>
      <c r="BR78" s="19">
        <v>20160</v>
      </c>
      <c r="BS78" s="19">
        <v>48848</v>
      </c>
      <c r="BT78" s="19">
        <v>19559</v>
      </c>
      <c r="BU78" s="19">
        <v>126941</v>
      </c>
      <c r="BV78" s="19">
        <v>60504</v>
      </c>
      <c r="BW78" s="19">
        <v>6973</v>
      </c>
      <c r="BX78" s="19">
        <v>103449</v>
      </c>
      <c r="BY78" s="19">
        <v>7982</v>
      </c>
      <c r="BZ78" s="19">
        <v>25289</v>
      </c>
      <c r="CA78" s="19">
        <v>55314</v>
      </c>
      <c r="CB78" s="19">
        <v>10894</v>
      </c>
      <c r="CC78" s="19">
        <v>60515</v>
      </c>
      <c r="CD78" s="19">
        <v>21251</v>
      </c>
      <c r="CE78" s="19">
        <v>32821</v>
      </c>
      <c r="CF78" s="19">
        <v>22161</v>
      </c>
      <c r="CG78" s="19">
        <v>80189</v>
      </c>
      <c r="CH78" s="19">
        <v>131469</v>
      </c>
      <c r="CI78" s="19">
        <v>52059</v>
      </c>
      <c r="CJ78" s="19">
        <v>101412</v>
      </c>
      <c r="CK78" s="19">
        <v>40271</v>
      </c>
      <c r="CL78" s="19">
        <v>39085</v>
      </c>
      <c r="CM78" s="19">
        <v>38508</v>
      </c>
      <c r="CN78" s="19">
        <v>88405</v>
      </c>
      <c r="CO78" s="19"/>
      <c r="CP78" s="19"/>
      <c r="CQ78" s="19"/>
      <c r="CR78" s="19"/>
      <c r="CS78" s="19">
        <v>87769</v>
      </c>
      <c r="CT78" s="19">
        <v>322015</v>
      </c>
      <c r="CU78" s="19">
        <v>101082</v>
      </c>
      <c r="CV78" s="19">
        <v>142584</v>
      </c>
      <c r="CW78" s="19">
        <v>174530</v>
      </c>
      <c r="CX78" s="19">
        <v>1049731</v>
      </c>
      <c r="CY78" s="19"/>
      <c r="CZ78" s="19"/>
      <c r="DA78" s="19">
        <v>103019</v>
      </c>
      <c r="DB78" s="19">
        <v>26597</v>
      </c>
      <c r="DC78" s="19">
        <v>44298</v>
      </c>
      <c r="DD78" s="19">
        <v>118377</v>
      </c>
      <c r="DE78" s="19">
        <v>24465</v>
      </c>
      <c r="DF78" s="19">
        <v>28337</v>
      </c>
      <c r="DG78" s="19">
        <v>278640</v>
      </c>
      <c r="DH78" s="19">
        <v>17130</v>
      </c>
      <c r="DI78" s="19">
        <v>43777</v>
      </c>
      <c r="DJ78" s="19">
        <v>165830</v>
      </c>
      <c r="DK78" s="19">
        <v>167908</v>
      </c>
      <c r="DL78" s="19">
        <v>634862</v>
      </c>
      <c r="DM78" s="19">
        <v>240633</v>
      </c>
      <c r="DN78" s="19">
        <v>460205</v>
      </c>
      <c r="DO78" s="19">
        <v>234608</v>
      </c>
      <c r="DP78" s="19">
        <v>47907</v>
      </c>
      <c r="DQ78" s="19">
        <v>58726</v>
      </c>
      <c r="DR78" s="19">
        <v>128486</v>
      </c>
      <c r="DS78" s="19">
        <v>48826</v>
      </c>
      <c r="DT78" s="19">
        <v>112986</v>
      </c>
      <c r="DU78" s="19">
        <v>148627</v>
      </c>
      <c r="DV78" s="19">
        <v>42995</v>
      </c>
      <c r="DW78" s="19">
        <v>790204</v>
      </c>
      <c r="DX78" s="19">
        <v>13863</v>
      </c>
      <c r="DY78" s="19">
        <v>335689</v>
      </c>
      <c r="DZ78" s="19">
        <v>147062</v>
      </c>
      <c r="EA78" s="19">
        <v>198509</v>
      </c>
      <c r="EB78" s="19">
        <v>306120</v>
      </c>
      <c r="EC78" s="19">
        <v>39492</v>
      </c>
      <c r="ED78" s="19">
        <v>88964</v>
      </c>
      <c r="EE78" s="19">
        <v>31161</v>
      </c>
      <c r="EF78" s="19">
        <v>57714</v>
      </c>
      <c r="EG78" s="19">
        <v>74451</v>
      </c>
      <c r="EH78" s="19">
        <v>12010010</v>
      </c>
      <c r="EJ78" s="68">
        <f t="shared" si="2"/>
        <v>905174</v>
      </c>
    </row>
    <row r="79" spans="1:142">
      <c r="EJ79" s="68"/>
    </row>
    <row r="80" spans="1:142">
      <c r="B80" s="70" t="s">
        <v>902</v>
      </c>
      <c r="D80" s="71">
        <f t="shared" ref="D80:AI80" si="3">D78-SUM(D5:D77)</f>
        <v>0</v>
      </c>
      <c r="E80" s="71">
        <f t="shared" si="3"/>
        <v>0</v>
      </c>
      <c r="F80" s="71">
        <f t="shared" si="3"/>
        <v>0</v>
      </c>
      <c r="G80" s="71">
        <f t="shared" si="3"/>
        <v>0</v>
      </c>
      <c r="H80" s="71">
        <f t="shared" si="3"/>
        <v>0</v>
      </c>
      <c r="I80" s="71">
        <f t="shared" si="3"/>
        <v>0</v>
      </c>
      <c r="J80" s="71">
        <f t="shared" si="3"/>
        <v>0</v>
      </c>
      <c r="K80" s="71">
        <f t="shared" si="3"/>
        <v>0</v>
      </c>
      <c r="L80" s="71">
        <f t="shared" si="3"/>
        <v>0</v>
      </c>
      <c r="M80" s="71">
        <f t="shared" si="3"/>
        <v>0</v>
      </c>
      <c r="N80" s="71">
        <f t="shared" si="3"/>
        <v>0</v>
      </c>
      <c r="O80" s="71">
        <f t="shared" si="3"/>
        <v>0</v>
      </c>
      <c r="P80" s="71">
        <f t="shared" si="3"/>
        <v>0</v>
      </c>
      <c r="Q80" s="71">
        <f t="shared" si="3"/>
        <v>0</v>
      </c>
      <c r="R80" s="71">
        <f t="shared" si="3"/>
        <v>0</v>
      </c>
      <c r="S80" s="71">
        <f t="shared" si="3"/>
        <v>0</v>
      </c>
      <c r="T80" s="71">
        <f t="shared" si="3"/>
        <v>0</v>
      </c>
      <c r="U80" s="71">
        <f t="shared" si="3"/>
        <v>24</v>
      </c>
      <c r="V80" s="71">
        <f t="shared" si="3"/>
        <v>0</v>
      </c>
      <c r="W80" s="71">
        <f t="shared" si="3"/>
        <v>0</v>
      </c>
      <c r="X80" s="71">
        <f t="shared" si="3"/>
        <v>0</v>
      </c>
      <c r="Y80" s="71">
        <f t="shared" si="3"/>
        <v>0</v>
      </c>
      <c r="Z80" s="71">
        <f t="shared" si="3"/>
        <v>0</v>
      </c>
      <c r="AA80" s="71">
        <f t="shared" si="3"/>
        <v>0</v>
      </c>
      <c r="AB80" s="71">
        <f t="shared" si="3"/>
        <v>0</v>
      </c>
      <c r="AC80" s="71">
        <f t="shared" si="3"/>
        <v>0</v>
      </c>
      <c r="AD80" s="71">
        <f t="shared" si="3"/>
        <v>0</v>
      </c>
      <c r="AE80" s="71">
        <f t="shared" si="3"/>
        <v>0</v>
      </c>
      <c r="AF80" s="71">
        <f t="shared" si="3"/>
        <v>0</v>
      </c>
      <c r="AG80" s="71">
        <f t="shared" si="3"/>
        <v>0</v>
      </c>
      <c r="AH80" s="71">
        <f t="shared" si="3"/>
        <v>0</v>
      </c>
      <c r="AI80" s="71">
        <f t="shared" si="3"/>
        <v>0</v>
      </c>
      <c r="AJ80" s="71">
        <f t="shared" ref="AJ80:AZ80" si="4">AJ78-SUM(AJ5:AJ77)</f>
        <v>0</v>
      </c>
      <c r="AK80" s="71">
        <f t="shared" si="4"/>
        <v>0</v>
      </c>
      <c r="AL80" s="71">
        <f t="shared" si="4"/>
        <v>0</v>
      </c>
      <c r="AM80" s="71">
        <f t="shared" si="4"/>
        <v>0</v>
      </c>
      <c r="AN80" s="71">
        <f t="shared" si="4"/>
        <v>0</v>
      </c>
      <c r="AO80" s="71">
        <f t="shared" si="4"/>
        <v>0</v>
      </c>
      <c r="AP80" s="71">
        <f t="shared" si="4"/>
        <v>0</v>
      </c>
      <c r="AQ80" s="71">
        <f t="shared" si="4"/>
        <v>0</v>
      </c>
      <c r="AR80" s="71">
        <f t="shared" si="4"/>
        <v>0</v>
      </c>
      <c r="AS80" s="71">
        <f t="shared" si="4"/>
        <v>0</v>
      </c>
      <c r="AT80" s="71">
        <f t="shared" si="4"/>
        <v>0</v>
      </c>
      <c r="AU80" s="71">
        <f t="shared" si="4"/>
        <v>0</v>
      </c>
      <c r="AV80" s="71">
        <f t="shared" si="4"/>
        <v>0</v>
      </c>
      <c r="AW80" s="71">
        <f t="shared" si="4"/>
        <v>15832</v>
      </c>
      <c r="AX80" s="71">
        <f t="shared" si="4"/>
        <v>104616</v>
      </c>
      <c r="AY80" s="71">
        <f t="shared" si="4"/>
        <v>10393</v>
      </c>
      <c r="AZ80" s="71">
        <f t="shared" si="4"/>
        <v>19432</v>
      </c>
      <c r="BA80" s="71"/>
      <c r="BB80" s="71"/>
      <c r="BC80" s="71"/>
      <c r="BD80" s="71"/>
      <c r="BE80" s="71">
        <f t="shared" ref="BE80:CN80" si="5">BE78-SUM(BE5:BE77)</f>
        <v>0</v>
      </c>
      <c r="BF80" s="71">
        <f t="shared" si="5"/>
        <v>103</v>
      </c>
      <c r="BG80" s="71">
        <f t="shared" si="5"/>
        <v>0</v>
      </c>
      <c r="BH80" s="71">
        <f t="shared" si="5"/>
        <v>31</v>
      </c>
      <c r="BI80" s="71">
        <f t="shared" si="5"/>
        <v>0</v>
      </c>
      <c r="BJ80" s="71">
        <f t="shared" si="5"/>
        <v>0</v>
      </c>
      <c r="BK80" s="71">
        <f t="shared" si="5"/>
        <v>234</v>
      </c>
      <c r="BL80" s="71">
        <f t="shared" si="5"/>
        <v>7</v>
      </c>
      <c r="BM80" s="71">
        <f t="shared" si="5"/>
        <v>0</v>
      </c>
      <c r="BN80" s="71">
        <f t="shared" si="5"/>
        <v>0</v>
      </c>
      <c r="BO80" s="71">
        <f t="shared" si="5"/>
        <v>0</v>
      </c>
      <c r="BP80" s="71">
        <f t="shared" si="5"/>
        <v>0</v>
      </c>
      <c r="BQ80" s="71">
        <f t="shared" si="5"/>
        <v>0</v>
      </c>
      <c r="BR80" s="71">
        <f t="shared" si="5"/>
        <v>0</v>
      </c>
      <c r="BS80" s="71">
        <f t="shared" si="5"/>
        <v>0</v>
      </c>
      <c r="BT80" s="71">
        <f t="shared" si="5"/>
        <v>0</v>
      </c>
      <c r="BU80" s="71">
        <f t="shared" si="5"/>
        <v>0</v>
      </c>
      <c r="BV80" s="71">
        <f t="shared" si="5"/>
        <v>0</v>
      </c>
      <c r="BW80" s="71">
        <f t="shared" si="5"/>
        <v>0</v>
      </c>
      <c r="BX80" s="71">
        <f t="shared" si="5"/>
        <v>0</v>
      </c>
      <c r="BY80" s="71">
        <f t="shared" si="5"/>
        <v>0</v>
      </c>
      <c r="BZ80" s="71">
        <f t="shared" si="5"/>
        <v>0</v>
      </c>
      <c r="CA80" s="71">
        <f t="shared" si="5"/>
        <v>0</v>
      </c>
      <c r="CB80" s="71">
        <f t="shared" si="5"/>
        <v>0</v>
      </c>
      <c r="CC80" s="71">
        <f t="shared" si="5"/>
        <v>0</v>
      </c>
      <c r="CD80" s="71">
        <f t="shared" si="5"/>
        <v>0</v>
      </c>
      <c r="CE80" s="71">
        <f t="shared" si="5"/>
        <v>0</v>
      </c>
      <c r="CF80" s="71">
        <f t="shared" si="5"/>
        <v>0</v>
      </c>
      <c r="CG80" s="71">
        <f t="shared" si="5"/>
        <v>11</v>
      </c>
      <c r="CH80" s="71">
        <f t="shared" si="5"/>
        <v>0</v>
      </c>
      <c r="CI80" s="71">
        <f t="shared" si="5"/>
        <v>0</v>
      </c>
      <c r="CJ80" s="71">
        <f t="shared" si="5"/>
        <v>0</v>
      </c>
      <c r="CK80" s="71">
        <f t="shared" si="5"/>
        <v>0</v>
      </c>
      <c r="CL80" s="71">
        <f t="shared" si="5"/>
        <v>0</v>
      </c>
      <c r="CM80" s="71">
        <f t="shared" si="5"/>
        <v>0</v>
      </c>
      <c r="CN80" s="71">
        <f t="shared" si="5"/>
        <v>0</v>
      </c>
      <c r="CO80" s="71"/>
      <c r="CP80" s="71"/>
      <c r="CQ80" s="71"/>
      <c r="CR80" s="71"/>
      <c r="CS80" s="71">
        <f t="shared" ref="CS80:CX80" si="6">CS78-SUM(CS5:CS77)</f>
        <v>0</v>
      </c>
      <c r="CT80" s="71">
        <f t="shared" si="6"/>
        <v>0</v>
      </c>
      <c r="CU80" s="71">
        <f t="shared" si="6"/>
        <v>0</v>
      </c>
      <c r="CV80" s="71">
        <f t="shared" si="6"/>
        <v>0</v>
      </c>
      <c r="CW80" s="71">
        <f t="shared" si="6"/>
        <v>0</v>
      </c>
      <c r="CX80" s="71">
        <f t="shared" si="6"/>
        <v>21</v>
      </c>
      <c r="CY80" s="71"/>
      <c r="CZ80" s="71"/>
      <c r="DA80" s="71">
        <f t="shared" ref="DA80:EH80" si="7">DA78-SUM(DA5:DA77)</f>
        <v>0</v>
      </c>
      <c r="DB80" s="71">
        <f t="shared" si="7"/>
        <v>0</v>
      </c>
      <c r="DC80" s="71">
        <f t="shared" si="7"/>
        <v>0</v>
      </c>
      <c r="DD80" s="71">
        <f t="shared" si="7"/>
        <v>0</v>
      </c>
      <c r="DE80" s="71">
        <f t="shared" si="7"/>
        <v>0</v>
      </c>
      <c r="DF80" s="71">
        <f t="shared" si="7"/>
        <v>0</v>
      </c>
      <c r="DG80" s="71">
        <f t="shared" si="7"/>
        <v>0</v>
      </c>
      <c r="DH80" s="71">
        <f t="shared" si="7"/>
        <v>0</v>
      </c>
      <c r="DI80" s="71">
        <f t="shared" si="7"/>
        <v>0</v>
      </c>
      <c r="DJ80" s="71">
        <f t="shared" si="7"/>
        <v>0</v>
      </c>
      <c r="DK80" s="71">
        <f t="shared" si="7"/>
        <v>0</v>
      </c>
      <c r="DL80" s="71">
        <f t="shared" si="7"/>
        <v>0</v>
      </c>
      <c r="DM80" s="71">
        <f t="shared" si="7"/>
        <v>5081</v>
      </c>
      <c r="DN80" s="71">
        <f t="shared" si="7"/>
        <v>0</v>
      </c>
      <c r="DO80" s="71">
        <f t="shared" si="7"/>
        <v>0</v>
      </c>
      <c r="DP80" s="71">
        <f t="shared" si="7"/>
        <v>301</v>
      </c>
      <c r="DQ80" s="71">
        <f t="shared" si="7"/>
        <v>0</v>
      </c>
      <c r="DR80" s="71">
        <f t="shared" si="7"/>
        <v>0</v>
      </c>
      <c r="DS80" s="71">
        <f t="shared" si="7"/>
        <v>0</v>
      </c>
      <c r="DT80" s="71">
        <f t="shared" si="7"/>
        <v>0</v>
      </c>
      <c r="DU80" s="71">
        <f t="shared" si="7"/>
        <v>0</v>
      </c>
      <c r="DV80" s="71">
        <f t="shared" si="7"/>
        <v>0</v>
      </c>
      <c r="DW80" s="71">
        <f t="shared" si="7"/>
        <v>0</v>
      </c>
      <c r="DX80" s="71">
        <f t="shared" si="7"/>
        <v>0</v>
      </c>
      <c r="DY80" s="71">
        <f t="shared" si="7"/>
        <v>0</v>
      </c>
      <c r="DZ80" s="71">
        <f t="shared" si="7"/>
        <v>0</v>
      </c>
      <c r="EA80" s="71">
        <f t="shared" si="7"/>
        <v>0</v>
      </c>
      <c r="EB80" s="71">
        <f t="shared" si="7"/>
        <v>0</v>
      </c>
      <c r="EC80" s="71">
        <f t="shared" si="7"/>
        <v>0</v>
      </c>
      <c r="ED80" s="71">
        <f t="shared" si="7"/>
        <v>0</v>
      </c>
      <c r="EE80" s="71">
        <f t="shared" si="7"/>
        <v>0</v>
      </c>
      <c r="EF80" s="71">
        <f t="shared" si="7"/>
        <v>0</v>
      </c>
      <c r="EG80" s="71">
        <f t="shared" si="7"/>
        <v>0</v>
      </c>
      <c r="EH80" s="71">
        <f t="shared" si="7"/>
        <v>770640</v>
      </c>
      <c r="EJ80" s="68">
        <f>EH80-SUM(D80:EG80)</f>
        <v>614554</v>
      </c>
    </row>
    <row r="84" spans="4:137">
      <c r="D84">
        <v>12176</v>
      </c>
      <c r="E84">
        <v>34658</v>
      </c>
      <c r="F84">
        <v>14395</v>
      </c>
      <c r="G84">
        <v>53786</v>
      </c>
      <c r="H84">
        <v>157189</v>
      </c>
      <c r="I84">
        <v>60195</v>
      </c>
      <c r="J84">
        <v>10117</v>
      </c>
      <c r="K84">
        <v>23926</v>
      </c>
      <c r="L84">
        <v>25546</v>
      </c>
      <c r="M84">
        <v>72576</v>
      </c>
      <c r="N84">
        <v>29086</v>
      </c>
      <c r="O84">
        <v>8468</v>
      </c>
      <c r="P84">
        <v>30950</v>
      </c>
      <c r="Q84">
        <v>25377</v>
      </c>
      <c r="R84">
        <v>14899</v>
      </c>
      <c r="S84">
        <v>1127</v>
      </c>
      <c r="T84">
        <v>18726</v>
      </c>
      <c r="U84">
        <v>212991</v>
      </c>
      <c r="V84">
        <v>92103</v>
      </c>
      <c r="W84">
        <v>17588</v>
      </c>
      <c r="X84">
        <v>140458</v>
      </c>
      <c r="Y84">
        <v>15524</v>
      </c>
      <c r="Z84">
        <v>59992</v>
      </c>
      <c r="AA84">
        <v>4775</v>
      </c>
      <c r="AB84">
        <v>22339</v>
      </c>
      <c r="AC84">
        <v>56362</v>
      </c>
      <c r="AD84">
        <v>32692</v>
      </c>
      <c r="AE84">
        <v>28201</v>
      </c>
      <c r="AF84">
        <v>79905</v>
      </c>
      <c r="AG84">
        <v>15286</v>
      </c>
      <c r="AH84">
        <v>17372</v>
      </c>
      <c r="AI84">
        <v>41488</v>
      </c>
      <c r="AJ84">
        <v>36627</v>
      </c>
      <c r="AK84">
        <v>130207</v>
      </c>
      <c r="AL84">
        <v>80653</v>
      </c>
      <c r="AM84">
        <v>15556</v>
      </c>
      <c r="AN84">
        <v>11683</v>
      </c>
      <c r="AO84">
        <v>19285</v>
      </c>
      <c r="AP84">
        <v>25773</v>
      </c>
      <c r="AQ84">
        <v>65954</v>
      </c>
      <c r="AR84">
        <v>43627</v>
      </c>
      <c r="AS84">
        <v>32011</v>
      </c>
      <c r="AT84">
        <v>38296</v>
      </c>
      <c r="AU84">
        <v>69613</v>
      </c>
      <c r="AV84">
        <v>20932</v>
      </c>
      <c r="AW84">
        <v>15832</v>
      </c>
      <c r="AX84">
        <v>104616</v>
      </c>
      <c r="AY84">
        <v>10393</v>
      </c>
      <c r="AZ84">
        <v>19432</v>
      </c>
      <c r="BA84">
        <v>126114.19938128779</v>
      </c>
      <c r="BB84">
        <v>12722.800618712232</v>
      </c>
      <c r="BC84">
        <v>161671.70006623096</v>
      </c>
      <c r="BD84">
        <v>5103.2999337690017</v>
      </c>
      <c r="BE84">
        <v>78425</v>
      </c>
      <c r="BF84">
        <v>37504</v>
      </c>
      <c r="BG84">
        <v>50684</v>
      </c>
      <c r="BH84">
        <v>46880</v>
      </c>
      <c r="BI84">
        <v>46748</v>
      </c>
      <c r="BJ84">
        <v>40057</v>
      </c>
      <c r="BK84">
        <v>29709</v>
      </c>
      <c r="BL84">
        <v>16813</v>
      </c>
      <c r="BM84">
        <v>47529</v>
      </c>
      <c r="BN84">
        <v>79987</v>
      </c>
      <c r="BO84">
        <v>30109</v>
      </c>
      <c r="BP84">
        <v>84791</v>
      </c>
      <c r="BQ84">
        <v>12599</v>
      </c>
      <c r="BR84">
        <v>20160</v>
      </c>
      <c r="BS84">
        <v>48848</v>
      </c>
      <c r="BT84">
        <v>19559</v>
      </c>
      <c r="BU84">
        <v>126941</v>
      </c>
      <c r="BV84">
        <v>60504</v>
      </c>
      <c r="BW84">
        <v>6973</v>
      </c>
      <c r="BX84">
        <v>103449</v>
      </c>
      <c r="BY84">
        <v>7982</v>
      </c>
      <c r="BZ84">
        <v>25289</v>
      </c>
      <c r="CA84">
        <v>55314</v>
      </c>
      <c r="CB84">
        <v>10894</v>
      </c>
      <c r="CC84">
        <v>60515</v>
      </c>
      <c r="CD84">
        <v>21251</v>
      </c>
      <c r="CE84">
        <v>32821</v>
      </c>
      <c r="CF84">
        <v>22161</v>
      </c>
      <c r="CG84">
        <v>80189</v>
      </c>
      <c r="CH84">
        <v>131469</v>
      </c>
      <c r="CI84">
        <v>52059</v>
      </c>
      <c r="CJ84">
        <v>101412</v>
      </c>
      <c r="CK84">
        <v>40271</v>
      </c>
      <c r="CL84">
        <v>39085</v>
      </c>
      <c r="CM84">
        <v>38508</v>
      </c>
      <c r="CN84">
        <v>88405</v>
      </c>
      <c r="CO84">
        <v>230677.12261037741</v>
      </c>
      <c r="CP84">
        <v>42297.777139047175</v>
      </c>
      <c r="CQ84">
        <v>23659.824643628242</v>
      </c>
      <c r="CR84">
        <v>21906.275606947191</v>
      </c>
      <c r="CS84">
        <v>87769</v>
      </c>
      <c r="CT84">
        <v>322015</v>
      </c>
      <c r="CU84">
        <v>101082</v>
      </c>
      <c r="CV84">
        <v>142584</v>
      </c>
      <c r="CW84">
        <v>170721</v>
      </c>
      <c r="CX84">
        <v>1053540</v>
      </c>
      <c r="CY84">
        <v>280976.97473343363</v>
      </c>
      <c r="CZ84">
        <v>44.025266566441964</v>
      </c>
      <c r="DA84">
        <v>103019</v>
      </c>
      <c r="DB84">
        <v>26597.000000000004</v>
      </c>
      <c r="DC84">
        <v>44298</v>
      </c>
      <c r="DD84">
        <v>118377</v>
      </c>
      <c r="DE84">
        <v>24465</v>
      </c>
      <c r="DF84">
        <v>28337</v>
      </c>
      <c r="DG84">
        <v>278640</v>
      </c>
      <c r="DH84">
        <v>17130</v>
      </c>
      <c r="DI84">
        <v>43777</v>
      </c>
      <c r="DJ84">
        <v>165830</v>
      </c>
      <c r="DK84">
        <v>167908</v>
      </c>
      <c r="DL84">
        <v>634862</v>
      </c>
      <c r="DM84">
        <v>240633</v>
      </c>
      <c r="DN84">
        <v>460205</v>
      </c>
      <c r="DO84">
        <v>234608</v>
      </c>
      <c r="DP84">
        <v>47907</v>
      </c>
      <c r="DQ84">
        <v>58726</v>
      </c>
      <c r="DR84">
        <v>128486</v>
      </c>
      <c r="DS84">
        <v>48826</v>
      </c>
      <c r="DT84">
        <v>112986</v>
      </c>
      <c r="DU84">
        <v>148627</v>
      </c>
      <c r="DV84">
        <v>42995</v>
      </c>
      <c r="DW84">
        <v>790204</v>
      </c>
      <c r="DX84">
        <v>13863</v>
      </c>
      <c r="DY84">
        <v>335689</v>
      </c>
      <c r="DZ84">
        <v>147062</v>
      </c>
      <c r="EA84">
        <v>198509</v>
      </c>
      <c r="EB84">
        <v>306120</v>
      </c>
      <c r="EC84">
        <v>39492</v>
      </c>
      <c r="ED84">
        <v>88964</v>
      </c>
      <c r="EE84">
        <v>31161</v>
      </c>
      <c r="EF84">
        <v>57714</v>
      </c>
      <c r="EG84">
        <v>74451</v>
      </c>
    </row>
  </sheetData>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86E1-0355-44E3-ABDF-E0F9132F4D19}">
  <sheetPr>
    <tabColor rgb="FFFF0000"/>
  </sheetPr>
  <dimension ref="A1:EN252"/>
  <sheetViews>
    <sheetView zoomScale="85" zoomScaleNormal="85" workbookViewId="0">
      <pane xSplit="3" ySplit="4" topLeftCell="D69" activePane="bottomRight" state="frozen"/>
      <selection pane="bottomRight" activeCell="CY3" sqref="CY3:CZ3"/>
      <selection pane="bottomLeft" activeCell="CY3" sqref="CY3:CZ3"/>
      <selection pane="topRight" activeCell="CY3" sqref="CY3:CZ3"/>
    </sheetView>
  </sheetViews>
  <sheetFormatPr defaultColWidth="9.140625" defaultRowHeight="12.75"/>
  <cols>
    <col min="2" max="2" width="19.85546875" customWidth="1"/>
    <col min="3" max="3" width="6.85546875" customWidth="1"/>
    <col min="4" max="52" width="9.5703125" bestFit="1" customWidth="1"/>
    <col min="53" max="56" width="9.5703125" customWidth="1"/>
    <col min="57" max="69" width="9.5703125" bestFit="1" customWidth="1"/>
    <col min="70" max="70" width="10.28515625" bestFit="1" customWidth="1"/>
    <col min="71" max="71" width="9.7109375" bestFit="1" customWidth="1"/>
    <col min="72" max="78" width="9.5703125" bestFit="1" customWidth="1"/>
    <col min="79" max="79" width="9.7109375" bestFit="1" customWidth="1"/>
    <col min="80" max="81" width="9.42578125" bestFit="1" customWidth="1"/>
    <col min="82" max="82" width="10.140625" bestFit="1" customWidth="1"/>
    <col min="83" max="85" width="9.42578125" bestFit="1" customWidth="1"/>
    <col min="87" max="92" width="9.28515625" bestFit="1" customWidth="1"/>
    <col min="93" max="96" width="9.28515625" customWidth="1"/>
    <col min="97" max="102" width="9.28515625" bestFit="1" customWidth="1"/>
    <col min="103" max="104" width="9.28515625" customWidth="1"/>
    <col min="105" max="118" width="9.28515625" bestFit="1" customWidth="1"/>
    <col min="119" max="136" width="9.28515625" customWidth="1"/>
    <col min="137" max="137" width="9.28515625" bestFit="1" customWidth="1"/>
    <col min="138" max="138" width="10.85546875" bestFit="1" customWidth="1"/>
    <col min="140" max="140" width="10.7109375" bestFit="1" customWidth="1"/>
    <col min="142" max="142" width="9.7109375" bestFit="1" customWidth="1"/>
  </cols>
  <sheetData>
    <row r="1" spans="1:144">
      <c r="A1" s="62" t="s">
        <v>773</v>
      </c>
      <c r="B1" s="56" t="s">
        <v>774</v>
      </c>
      <c r="C1" s="56"/>
      <c r="D1" s="62"/>
      <c r="E1" s="62"/>
      <c r="F1" s="62"/>
      <c r="G1" s="62"/>
      <c r="H1" s="62"/>
      <c r="I1" s="62"/>
      <c r="J1" s="62"/>
      <c r="K1" s="62"/>
      <c r="L1" s="62"/>
      <c r="M1" s="62"/>
      <c r="N1" s="62"/>
      <c r="O1" s="62"/>
      <c r="P1" s="62"/>
      <c r="Q1" s="62"/>
      <c r="R1" s="62"/>
      <c r="S1" s="62"/>
      <c r="T1" s="62"/>
      <c r="U1" s="62"/>
      <c r="V1" s="62"/>
      <c r="W1" s="62"/>
      <c r="X1" s="62"/>
      <c r="Y1" s="6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row>
    <row r="2" spans="1:144">
      <c r="A2" s="51" t="s">
        <v>775</v>
      </c>
      <c r="B2" s="51" t="s">
        <v>775</v>
      </c>
      <c r="C2" s="51"/>
      <c r="D2" s="59" t="s">
        <v>776</v>
      </c>
      <c r="E2" s="59" t="s">
        <v>777</v>
      </c>
      <c r="F2" s="59" t="s">
        <v>778</v>
      </c>
      <c r="G2" s="59" t="s">
        <v>779</v>
      </c>
      <c r="H2" s="59" t="s">
        <v>780</v>
      </c>
      <c r="I2" s="59" t="s">
        <v>781</v>
      </c>
      <c r="J2" s="59" t="s">
        <v>782</v>
      </c>
      <c r="K2" s="59" t="s">
        <v>783</v>
      </c>
      <c r="L2" s="59" t="s">
        <v>784</v>
      </c>
      <c r="M2" s="59" t="s">
        <v>785</v>
      </c>
      <c r="N2" s="60" t="s">
        <v>786</v>
      </c>
      <c r="O2" s="60" t="s">
        <v>787</v>
      </c>
      <c r="P2" s="59" t="s">
        <v>788</v>
      </c>
      <c r="Q2" s="59" t="s">
        <v>789</v>
      </c>
      <c r="R2" s="59" t="s">
        <v>790</v>
      </c>
      <c r="S2" s="60" t="s">
        <v>791</v>
      </c>
      <c r="T2" s="59" t="s">
        <v>792</v>
      </c>
      <c r="U2" s="59" t="s">
        <v>793</v>
      </c>
      <c r="V2" s="59" t="s">
        <v>794</v>
      </c>
      <c r="W2" s="60" t="s">
        <v>795</v>
      </c>
      <c r="X2" s="59" t="s">
        <v>796</v>
      </c>
      <c r="Y2" s="59" t="s">
        <v>797</v>
      </c>
      <c r="Z2" s="59" t="s">
        <v>798</v>
      </c>
      <c r="AA2" s="59" t="s">
        <v>799</v>
      </c>
      <c r="AB2" s="60" t="s">
        <v>800</v>
      </c>
      <c r="AC2" s="60" t="s">
        <v>801</v>
      </c>
      <c r="AD2" s="59" t="s">
        <v>802</v>
      </c>
      <c r="AE2" s="60" t="s">
        <v>803</v>
      </c>
      <c r="AF2" s="59" t="s">
        <v>804</v>
      </c>
      <c r="AG2" s="60" t="s">
        <v>805</v>
      </c>
      <c r="AH2" s="60" t="s">
        <v>806</v>
      </c>
      <c r="AI2" s="59" t="s">
        <v>807</v>
      </c>
      <c r="AJ2" s="59" t="s">
        <v>808</v>
      </c>
      <c r="AK2" s="60" t="s">
        <v>809</v>
      </c>
      <c r="AL2" s="60" t="s">
        <v>810</v>
      </c>
      <c r="AM2" s="59" t="s">
        <v>811</v>
      </c>
      <c r="AN2" s="59" t="s">
        <v>812</v>
      </c>
      <c r="AO2" s="59" t="s">
        <v>813</v>
      </c>
      <c r="AP2" s="59" t="s">
        <v>814</v>
      </c>
      <c r="AQ2" s="59" t="s">
        <v>815</v>
      </c>
      <c r="AR2" s="59" t="s">
        <v>816</v>
      </c>
      <c r="AS2" s="59" t="s">
        <v>817</v>
      </c>
      <c r="AT2" s="60" t="s">
        <v>818</v>
      </c>
      <c r="AU2" s="59" t="s">
        <v>819</v>
      </c>
      <c r="AV2" s="60" t="s">
        <v>820</v>
      </c>
      <c r="AW2" s="59" t="s">
        <v>821</v>
      </c>
      <c r="AX2" s="59" t="s">
        <v>822</v>
      </c>
      <c r="AY2" s="59" t="s">
        <v>823</v>
      </c>
      <c r="AZ2" s="60" t="s">
        <v>824</v>
      </c>
      <c r="BA2" s="60"/>
      <c r="BB2" s="60"/>
      <c r="BC2" s="60"/>
      <c r="BD2" s="60"/>
      <c r="BE2" s="59" t="s">
        <v>825</v>
      </c>
      <c r="BF2" s="60" t="s">
        <v>826</v>
      </c>
      <c r="BG2" s="59" t="s">
        <v>827</v>
      </c>
      <c r="BH2" s="60" t="s">
        <v>828</v>
      </c>
      <c r="BI2" s="59" t="s">
        <v>829</v>
      </c>
      <c r="BJ2" s="59" t="s">
        <v>830</v>
      </c>
      <c r="BK2" s="59" t="s">
        <v>831</v>
      </c>
      <c r="BL2" s="59" t="s">
        <v>832</v>
      </c>
      <c r="BM2" s="59" t="s">
        <v>833</v>
      </c>
      <c r="BN2" s="59" t="s">
        <v>834</v>
      </c>
      <c r="BO2" s="59" t="s">
        <v>835</v>
      </c>
      <c r="BP2" s="59" t="s">
        <v>836</v>
      </c>
      <c r="BQ2" s="59" t="s">
        <v>837</v>
      </c>
      <c r="BR2" s="59" t="s">
        <v>838</v>
      </c>
      <c r="BS2" s="60" t="s">
        <v>839</v>
      </c>
      <c r="BT2" s="60" t="s">
        <v>840</v>
      </c>
      <c r="BU2" s="59" t="s">
        <v>841</v>
      </c>
      <c r="BV2" s="59" t="s">
        <v>842</v>
      </c>
      <c r="BW2" s="59" t="s">
        <v>843</v>
      </c>
      <c r="BX2" s="59" t="s">
        <v>844</v>
      </c>
      <c r="BY2" s="59" t="s">
        <v>845</v>
      </c>
      <c r="BZ2" s="59" t="s">
        <v>846</v>
      </c>
      <c r="CA2" s="60" t="s">
        <v>847</v>
      </c>
      <c r="CB2" s="59" t="s">
        <v>848</v>
      </c>
      <c r="CC2" s="59" t="s">
        <v>849</v>
      </c>
      <c r="CD2" s="59" t="s">
        <v>850</v>
      </c>
      <c r="CE2" s="59" t="s">
        <v>851</v>
      </c>
      <c r="CF2" s="59" t="s">
        <v>852</v>
      </c>
      <c r="CG2" s="59" t="s">
        <v>853</v>
      </c>
      <c r="CH2" s="59" t="s">
        <v>854</v>
      </c>
      <c r="CI2" s="61" t="s">
        <v>855</v>
      </c>
      <c r="CJ2" s="61" t="s">
        <v>856</v>
      </c>
      <c r="CK2" s="61" t="s">
        <v>857</v>
      </c>
      <c r="CL2" s="61" t="s">
        <v>858</v>
      </c>
      <c r="CM2" s="61" t="s">
        <v>859</v>
      </c>
      <c r="CN2" s="61" t="s">
        <v>860</v>
      </c>
      <c r="CO2" s="61"/>
      <c r="CP2" s="61"/>
      <c r="CQ2" s="61"/>
      <c r="CR2" s="61"/>
      <c r="CS2" s="61" t="s">
        <v>861</v>
      </c>
      <c r="CT2" s="61" t="s">
        <v>862</v>
      </c>
      <c r="CU2" s="61" t="s">
        <v>863</v>
      </c>
      <c r="CV2" s="61" t="s">
        <v>864</v>
      </c>
      <c r="CW2" s="61" t="s">
        <v>865</v>
      </c>
      <c r="CX2" s="61" t="s">
        <v>866</v>
      </c>
      <c r="CY2" s="61"/>
      <c r="CZ2" s="61"/>
      <c r="DA2" s="61" t="s">
        <v>867</v>
      </c>
      <c r="DB2" s="61" t="s">
        <v>868</v>
      </c>
      <c r="DC2" s="61" t="s">
        <v>869</v>
      </c>
      <c r="DD2" s="61" t="s">
        <v>870</v>
      </c>
      <c r="DE2" s="61" t="s">
        <v>871</v>
      </c>
      <c r="DF2" s="61" t="s">
        <v>872</v>
      </c>
      <c r="DG2" s="61" t="s">
        <v>873</v>
      </c>
      <c r="DH2" s="61" t="s">
        <v>874</v>
      </c>
      <c r="DI2" s="61" t="s">
        <v>875</v>
      </c>
      <c r="DJ2" s="61" t="s">
        <v>876</v>
      </c>
      <c r="DK2" s="61" t="s">
        <v>877</v>
      </c>
      <c r="DL2" s="61" t="s">
        <v>878</v>
      </c>
      <c r="DM2" s="61" t="s">
        <v>879</v>
      </c>
      <c r="DN2" s="61" t="s">
        <v>880</v>
      </c>
      <c r="DO2" s="61" t="s">
        <v>881</v>
      </c>
      <c r="DP2" s="61" t="s">
        <v>882</v>
      </c>
      <c r="DQ2" s="61" t="s">
        <v>883</v>
      </c>
      <c r="DR2" s="61" t="s">
        <v>884</v>
      </c>
      <c r="DS2" s="61" t="s">
        <v>885</v>
      </c>
      <c r="DT2" s="61" t="s">
        <v>886</v>
      </c>
      <c r="DU2" s="61" t="s">
        <v>887</v>
      </c>
      <c r="DV2" s="61" t="s">
        <v>888</v>
      </c>
      <c r="DW2" s="61" t="s">
        <v>889</v>
      </c>
      <c r="DX2" s="61" t="s">
        <v>890</v>
      </c>
      <c r="DY2" s="61" t="s">
        <v>891</v>
      </c>
      <c r="DZ2" s="61" t="s">
        <v>892</v>
      </c>
      <c r="EA2" s="61" t="s">
        <v>893</v>
      </c>
      <c r="EB2" s="61" t="s">
        <v>894</v>
      </c>
      <c r="EC2" s="61" t="s">
        <v>895</v>
      </c>
      <c r="ED2" s="61" t="s">
        <v>896</v>
      </c>
      <c r="EE2" s="61" t="s">
        <v>897</v>
      </c>
      <c r="EF2" s="61" t="s">
        <v>898</v>
      </c>
      <c r="EG2" s="61" t="s">
        <v>899</v>
      </c>
    </row>
    <row r="3" spans="1:144">
      <c r="A3" s="56" t="s">
        <v>900</v>
      </c>
      <c r="B3" s="56"/>
      <c r="C3" s="56"/>
      <c r="D3" s="59" t="s">
        <v>222</v>
      </c>
      <c r="E3" s="60" t="s">
        <v>223</v>
      </c>
      <c r="F3" s="59" t="s">
        <v>224</v>
      </c>
      <c r="G3" s="59" t="s">
        <v>225</v>
      </c>
      <c r="H3" s="59" t="s">
        <v>226</v>
      </c>
      <c r="I3" s="59" t="s">
        <v>227</v>
      </c>
      <c r="J3" s="59" t="s">
        <v>228</v>
      </c>
      <c r="K3" s="60" t="s">
        <v>229</v>
      </c>
      <c r="L3" s="59" t="s">
        <v>230</v>
      </c>
      <c r="M3" s="59" t="s">
        <v>231</v>
      </c>
      <c r="N3" s="59" t="s">
        <v>232</v>
      </c>
      <c r="O3" s="59" t="s">
        <v>233</v>
      </c>
      <c r="P3" s="59" t="s">
        <v>234</v>
      </c>
      <c r="Q3" s="59" t="s">
        <v>235</v>
      </c>
      <c r="R3" s="60" t="s">
        <v>236</v>
      </c>
      <c r="S3" s="60" t="s">
        <v>237</v>
      </c>
      <c r="T3" s="59" t="s">
        <v>238</v>
      </c>
      <c r="U3" s="59" t="s">
        <v>239</v>
      </c>
      <c r="V3" s="60" t="s">
        <v>240</v>
      </c>
      <c r="W3" s="60" t="s">
        <v>241</v>
      </c>
      <c r="X3" s="60" t="s">
        <v>242</v>
      </c>
      <c r="Y3" s="59" t="s">
        <v>243</v>
      </c>
      <c r="Z3" s="60" t="s">
        <v>244</v>
      </c>
      <c r="AA3" s="59" t="s">
        <v>245</v>
      </c>
      <c r="AB3" s="59" t="s">
        <v>246</v>
      </c>
      <c r="AC3" s="59" t="s">
        <v>247</v>
      </c>
      <c r="AD3" s="59" t="s">
        <v>248</v>
      </c>
      <c r="AE3" s="60" t="s">
        <v>249</v>
      </c>
      <c r="AF3" s="59" t="s">
        <v>250</v>
      </c>
      <c r="AG3" s="60" t="s">
        <v>251</v>
      </c>
      <c r="AH3" s="59" t="s">
        <v>252</v>
      </c>
      <c r="AI3" s="59" t="s">
        <v>253</v>
      </c>
      <c r="AJ3" s="59" t="s">
        <v>254</v>
      </c>
      <c r="AK3" s="59" t="s">
        <v>59</v>
      </c>
      <c r="AL3" s="59" t="s">
        <v>255</v>
      </c>
      <c r="AM3" s="59" t="s">
        <v>256</v>
      </c>
      <c r="AN3" s="59" t="s">
        <v>257</v>
      </c>
      <c r="AO3" s="59" t="s">
        <v>258</v>
      </c>
      <c r="AP3" s="59" t="s">
        <v>259</v>
      </c>
      <c r="AQ3" s="60" t="s">
        <v>260</v>
      </c>
      <c r="AR3" s="59" t="s">
        <v>261</v>
      </c>
      <c r="AS3" s="59" t="s">
        <v>262</v>
      </c>
      <c r="AT3" s="59" t="s">
        <v>263</v>
      </c>
      <c r="AU3" s="59" t="s">
        <v>264</v>
      </c>
      <c r="AV3" s="59" t="s">
        <v>265</v>
      </c>
      <c r="AW3" s="59" t="s">
        <v>266</v>
      </c>
      <c r="AX3" s="60" t="s">
        <v>267</v>
      </c>
      <c r="AY3" s="59" t="s">
        <v>268</v>
      </c>
      <c r="AZ3" s="59" t="s">
        <v>269</v>
      </c>
      <c r="BA3" s="59" t="s">
        <v>42</v>
      </c>
      <c r="BB3" s="59" t="s">
        <v>43</v>
      </c>
      <c r="BC3" s="59" t="s">
        <v>133</v>
      </c>
      <c r="BD3" s="59" t="s">
        <v>134</v>
      </c>
      <c r="BE3" s="59" t="s">
        <v>270</v>
      </c>
      <c r="BF3" s="60" t="s">
        <v>271</v>
      </c>
      <c r="BG3" s="59" t="s">
        <v>272</v>
      </c>
      <c r="BH3" s="59" t="s">
        <v>273</v>
      </c>
      <c r="BI3" s="59" t="s">
        <v>274</v>
      </c>
      <c r="BJ3" s="59" t="s">
        <v>275</v>
      </c>
      <c r="BK3" s="60" t="s">
        <v>276</v>
      </c>
      <c r="BL3" s="59" t="s">
        <v>277</v>
      </c>
      <c r="BM3" s="59" t="s">
        <v>278</v>
      </c>
      <c r="BN3" s="59" t="s">
        <v>279</v>
      </c>
      <c r="BO3" s="59" t="s">
        <v>280</v>
      </c>
      <c r="BP3" s="59" t="s">
        <v>281</v>
      </c>
      <c r="BQ3" s="59" t="s">
        <v>29</v>
      </c>
      <c r="BR3" s="59" t="s">
        <v>282</v>
      </c>
      <c r="BS3" s="59" t="s">
        <v>283</v>
      </c>
      <c r="BT3" s="59" t="s">
        <v>284</v>
      </c>
      <c r="BU3" s="60" t="s">
        <v>285</v>
      </c>
      <c r="BV3" s="59" t="s">
        <v>286</v>
      </c>
      <c r="BW3" s="59" t="s">
        <v>287</v>
      </c>
      <c r="BX3" s="59" t="s">
        <v>288</v>
      </c>
      <c r="BY3" s="59" t="s">
        <v>289</v>
      </c>
      <c r="BZ3" s="59" t="s">
        <v>290</v>
      </c>
      <c r="CA3" s="59" t="s">
        <v>291</v>
      </c>
      <c r="CB3" s="59" t="s">
        <v>292</v>
      </c>
      <c r="CC3" s="59" t="s">
        <v>293</v>
      </c>
      <c r="CD3" s="60" t="s">
        <v>294</v>
      </c>
      <c r="CE3" s="60" t="s">
        <v>295</v>
      </c>
      <c r="CF3" s="60" t="s">
        <v>296</v>
      </c>
      <c r="CG3" s="59" t="s">
        <v>297</v>
      </c>
      <c r="CH3" s="59" t="s">
        <v>298</v>
      </c>
      <c r="CI3" s="61" t="s">
        <v>299</v>
      </c>
      <c r="CJ3" s="61" t="s">
        <v>300</v>
      </c>
      <c r="CK3" s="61" t="s">
        <v>301</v>
      </c>
      <c r="CL3" s="61" t="s">
        <v>302</v>
      </c>
      <c r="CM3" s="61" t="s">
        <v>303</v>
      </c>
      <c r="CN3" s="61" t="s">
        <v>86</v>
      </c>
      <c r="CO3" s="61" t="s">
        <v>149</v>
      </c>
      <c r="CP3" s="61" t="s">
        <v>150</v>
      </c>
      <c r="CQ3" s="61" t="s">
        <v>156</v>
      </c>
      <c r="CR3" s="61" t="s">
        <v>138</v>
      </c>
      <c r="CS3" s="61" t="s">
        <v>304</v>
      </c>
      <c r="CT3" s="61" t="s">
        <v>305</v>
      </c>
      <c r="CU3" s="61" t="s">
        <v>306</v>
      </c>
      <c r="CV3" s="61" t="s">
        <v>307</v>
      </c>
      <c r="CW3" s="61" t="s">
        <v>308</v>
      </c>
      <c r="CX3" s="61" t="s">
        <v>91</v>
      </c>
      <c r="CY3" s="61" t="s">
        <v>92</v>
      </c>
      <c r="CZ3" s="61" t="s">
        <v>161</v>
      </c>
      <c r="DA3" s="61" t="s">
        <v>309</v>
      </c>
      <c r="DB3" s="61" t="s">
        <v>93</v>
      </c>
      <c r="DC3" s="61" t="s">
        <v>36</v>
      </c>
      <c r="DD3" s="61" t="s">
        <v>310</v>
      </c>
      <c r="DE3" s="61" t="s">
        <v>311</v>
      </c>
      <c r="DF3" s="61" t="s">
        <v>312</v>
      </c>
      <c r="DG3" s="61" t="s">
        <v>313</v>
      </c>
      <c r="DH3" s="61" t="s">
        <v>314</v>
      </c>
      <c r="DI3" s="61" t="s">
        <v>315</v>
      </c>
      <c r="DJ3" s="61" t="s">
        <v>316</v>
      </c>
      <c r="DK3" s="61" t="s">
        <v>100</v>
      </c>
      <c r="DL3" s="61" t="s">
        <v>101</v>
      </c>
      <c r="DM3" s="61" t="s">
        <v>317</v>
      </c>
      <c r="DN3" s="61" t="s">
        <v>318</v>
      </c>
      <c r="DO3" s="61" t="s">
        <v>319</v>
      </c>
      <c r="DP3" s="61" t="s">
        <v>320</v>
      </c>
      <c r="DQ3" s="61" t="s">
        <v>321</v>
      </c>
      <c r="DR3" s="61" t="s">
        <v>322</v>
      </c>
      <c r="DS3" s="61" t="s">
        <v>323</v>
      </c>
      <c r="DT3" s="61" t="s">
        <v>324</v>
      </c>
      <c r="DU3" s="61" t="s">
        <v>325</v>
      </c>
      <c r="DV3" s="61" t="s">
        <v>326</v>
      </c>
      <c r="DW3" s="61" t="s">
        <v>327</v>
      </c>
      <c r="DX3" s="61" t="s">
        <v>328</v>
      </c>
      <c r="DY3" s="61" t="s">
        <v>110</v>
      </c>
      <c r="DZ3" s="61" t="s">
        <v>111</v>
      </c>
      <c r="EA3" s="61" t="s">
        <v>112</v>
      </c>
      <c r="EB3" s="61" t="s">
        <v>113</v>
      </c>
      <c r="EC3" s="61" t="s">
        <v>329</v>
      </c>
      <c r="ED3" s="61" t="s">
        <v>330</v>
      </c>
      <c r="EE3" s="61" t="s">
        <v>331</v>
      </c>
      <c r="EF3" s="61" t="s">
        <v>332</v>
      </c>
      <c r="EG3" s="61" t="s">
        <v>116</v>
      </c>
      <c r="EH3" s="61" t="s">
        <v>901</v>
      </c>
      <c r="EJ3" s="66" t="s">
        <v>902</v>
      </c>
    </row>
    <row r="4" spans="1:144">
      <c r="D4">
        <v>1</v>
      </c>
      <c r="E4">
        <v>2</v>
      </c>
      <c r="F4">
        <v>3</v>
      </c>
      <c r="G4">
        <v>4</v>
      </c>
      <c r="H4">
        <v>5</v>
      </c>
      <c r="I4">
        <v>6</v>
      </c>
      <c r="J4">
        <v>7</v>
      </c>
      <c r="K4">
        <v>8</v>
      </c>
      <c r="L4">
        <v>9</v>
      </c>
      <c r="M4">
        <v>10</v>
      </c>
      <c r="N4">
        <v>11</v>
      </c>
      <c r="O4">
        <v>12</v>
      </c>
      <c r="P4">
        <v>13</v>
      </c>
      <c r="Q4">
        <v>14</v>
      </c>
      <c r="R4">
        <v>15</v>
      </c>
      <c r="S4">
        <v>16</v>
      </c>
      <c r="T4">
        <v>17</v>
      </c>
      <c r="U4">
        <v>18</v>
      </c>
      <c r="V4">
        <v>19</v>
      </c>
      <c r="W4">
        <v>20</v>
      </c>
      <c r="X4">
        <v>21</v>
      </c>
      <c r="Y4">
        <v>22</v>
      </c>
      <c r="Z4">
        <v>23</v>
      </c>
      <c r="AA4">
        <v>24</v>
      </c>
      <c r="AB4">
        <v>25</v>
      </c>
      <c r="AC4">
        <v>26</v>
      </c>
      <c r="AD4">
        <v>27</v>
      </c>
      <c r="AE4">
        <v>28</v>
      </c>
      <c r="AF4">
        <v>29</v>
      </c>
      <c r="AG4">
        <v>30</v>
      </c>
      <c r="AH4">
        <v>31</v>
      </c>
      <c r="AI4">
        <v>32</v>
      </c>
      <c r="AJ4">
        <v>33</v>
      </c>
      <c r="AK4">
        <v>34</v>
      </c>
      <c r="AL4">
        <v>35</v>
      </c>
      <c r="AM4">
        <v>36</v>
      </c>
      <c r="AN4">
        <v>37</v>
      </c>
      <c r="AO4">
        <v>38</v>
      </c>
      <c r="AP4">
        <v>39</v>
      </c>
      <c r="AQ4">
        <v>40</v>
      </c>
      <c r="AR4">
        <v>41</v>
      </c>
      <c r="AS4">
        <v>42</v>
      </c>
      <c r="AT4">
        <v>43</v>
      </c>
      <c r="AU4">
        <v>44</v>
      </c>
      <c r="AV4">
        <v>45</v>
      </c>
      <c r="AW4">
        <v>46</v>
      </c>
      <c r="AX4">
        <v>47</v>
      </c>
      <c r="AY4">
        <v>48</v>
      </c>
      <c r="AZ4">
        <v>49</v>
      </c>
      <c r="BA4">
        <v>50</v>
      </c>
      <c r="BB4">
        <v>51</v>
      </c>
      <c r="BC4">
        <v>52</v>
      </c>
      <c r="BD4">
        <v>53</v>
      </c>
      <c r="BE4">
        <v>54</v>
      </c>
      <c r="BF4">
        <v>55</v>
      </c>
      <c r="BG4">
        <v>56</v>
      </c>
      <c r="BH4">
        <v>57</v>
      </c>
      <c r="BI4">
        <v>58</v>
      </c>
      <c r="BJ4">
        <v>59</v>
      </c>
      <c r="BK4">
        <v>60</v>
      </c>
      <c r="BL4">
        <v>61</v>
      </c>
      <c r="BM4">
        <v>62</v>
      </c>
      <c r="BN4">
        <v>63</v>
      </c>
      <c r="BO4">
        <v>64</v>
      </c>
      <c r="BP4">
        <v>65</v>
      </c>
      <c r="BQ4">
        <v>66</v>
      </c>
      <c r="BR4">
        <v>67</v>
      </c>
      <c r="BS4">
        <v>68</v>
      </c>
      <c r="BT4">
        <v>69</v>
      </c>
      <c r="BU4">
        <v>70</v>
      </c>
      <c r="BV4">
        <v>71</v>
      </c>
      <c r="BW4">
        <v>72</v>
      </c>
      <c r="BX4">
        <v>73</v>
      </c>
      <c r="BY4">
        <v>74</v>
      </c>
      <c r="BZ4">
        <v>75</v>
      </c>
      <c r="CA4">
        <v>76</v>
      </c>
      <c r="CB4">
        <v>77</v>
      </c>
      <c r="CC4">
        <v>78</v>
      </c>
      <c r="CD4">
        <v>79</v>
      </c>
      <c r="CE4">
        <v>80</v>
      </c>
      <c r="CF4">
        <v>81</v>
      </c>
      <c r="CG4">
        <v>82</v>
      </c>
      <c r="CH4">
        <v>83</v>
      </c>
      <c r="CI4">
        <v>84</v>
      </c>
      <c r="CJ4">
        <v>85</v>
      </c>
      <c r="CK4">
        <v>86</v>
      </c>
      <c r="CL4">
        <v>87</v>
      </c>
      <c r="CM4">
        <v>88</v>
      </c>
      <c r="CN4">
        <v>89</v>
      </c>
      <c r="CO4">
        <v>90</v>
      </c>
      <c r="CP4">
        <v>91</v>
      </c>
      <c r="CQ4">
        <v>92</v>
      </c>
      <c r="CR4">
        <v>93</v>
      </c>
      <c r="CS4">
        <v>94</v>
      </c>
      <c r="CT4">
        <v>95</v>
      </c>
      <c r="CU4">
        <v>96</v>
      </c>
      <c r="CV4">
        <v>97</v>
      </c>
      <c r="CW4">
        <v>98</v>
      </c>
      <c r="CX4">
        <v>99</v>
      </c>
      <c r="CY4">
        <v>100</v>
      </c>
      <c r="CZ4">
        <v>101</v>
      </c>
      <c r="DA4">
        <v>102</v>
      </c>
      <c r="DB4">
        <v>103</v>
      </c>
      <c r="DC4">
        <v>104</v>
      </c>
      <c r="DD4">
        <v>105</v>
      </c>
      <c r="DE4">
        <v>106</v>
      </c>
      <c r="DF4">
        <v>107</v>
      </c>
      <c r="DG4">
        <v>108</v>
      </c>
      <c r="DH4">
        <v>109</v>
      </c>
      <c r="DI4">
        <v>110</v>
      </c>
      <c r="DJ4">
        <v>111</v>
      </c>
      <c r="DK4">
        <v>112</v>
      </c>
      <c r="DL4">
        <v>113</v>
      </c>
      <c r="DM4">
        <v>114</v>
      </c>
      <c r="DN4">
        <v>115</v>
      </c>
      <c r="DO4">
        <v>116</v>
      </c>
      <c r="DP4">
        <v>117</v>
      </c>
      <c r="DQ4">
        <v>118</v>
      </c>
      <c r="DR4">
        <v>119</v>
      </c>
      <c r="DS4">
        <v>120</v>
      </c>
      <c r="DT4">
        <v>121</v>
      </c>
      <c r="DU4">
        <v>122</v>
      </c>
      <c r="DV4">
        <v>123</v>
      </c>
      <c r="DW4">
        <v>124</v>
      </c>
      <c r="DX4">
        <v>125</v>
      </c>
      <c r="DY4">
        <v>126</v>
      </c>
      <c r="DZ4">
        <v>127</v>
      </c>
      <c r="EA4">
        <v>128</v>
      </c>
      <c r="EB4">
        <v>129</v>
      </c>
      <c r="EC4">
        <v>130</v>
      </c>
      <c r="ED4">
        <v>131</v>
      </c>
      <c r="EE4">
        <v>132</v>
      </c>
      <c r="EF4">
        <v>133</v>
      </c>
      <c r="EG4">
        <v>134</v>
      </c>
      <c r="EH4">
        <v>135</v>
      </c>
    </row>
    <row r="5" spans="1:144">
      <c r="A5" s="48" t="s">
        <v>903</v>
      </c>
      <c r="B5" t="s">
        <v>50</v>
      </c>
      <c r="C5" s="67">
        <v>1</v>
      </c>
      <c r="D5" s="64">
        <v>11560</v>
      </c>
      <c r="E5" s="64">
        <v>32681</v>
      </c>
      <c r="F5" s="64">
        <v>14380</v>
      </c>
      <c r="G5" s="64">
        <v>53496</v>
      </c>
      <c r="H5" s="64">
        <v>153406</v>
      </c>
      <c r="I5" s="64">
        <v>57497</v>
      </c>
      <c r="J5" s="64">
        <v>10048</v>
      </c>
      <c r="K5" s="64">
        <v>22871</v>
      </c>
      <c r="L5" s="64">
        <v>24665</v>
      </c>
      <c r="M5" s="64">
        <v>4868</v>
      </c>
      <c r="N5" s="64">
        <v>2830</v>
      </c>
      <c r="O5" s="64">
        <v>480</v>
      </c>
      <c r="P5" s="64">
        <v>607</v>
      </c>
      <c r="Q5" s="64">
        <v>1002</v>
      </c>
      <c r="R5" s="64">
        <v>466</v>
      </c>
      <c r="S5" s="64">
        <v>0</v>
      </c>
      <c r="T5" s="64">
        <v>47</v>
      </c>
      <c r="U5" s="64">
        <v>0</v>
      </c>
      <c r="V5" s="64">
        <v>0</v>
      </c>
      <c r="W5" s="64">
        <v>0</v>
      </c>
      <c r="X5" s="64">
        <v>109</v>
      </c>
      <c r="Y5" s="64">
        <v>27</v>
      </c>
      <c r="Z5" s="64">
        <v>0</v>
      </c>
      <c r="AA5" s="64">
        <v>0</v>
      </c>
      <c r="AB5" s="64">
        <v>0</v>
      </c>
      <c r="AC5" s="64">
        <v>137</v>
      </c>
      <c r="AD5" s="64">
        <v>147</v>
      </c>
      <c r="AE5" s="64">
        <v>66</v>
      </c>
      <c r="AF5" s="64">
        <v>12</v>
      </c>
      <c r="AG5" s="64">
        <v>130</v>
      </c>
      <c r="AH5" s="64">
        <v>494</v>
      </c>
      <c r="AI5" s="64">
        <v>1863</v>
      </c>
      <c r="AJ5" s="64">
        <v>0</v>
      </c>
      <c r="AK5" s="64">
        <v>18</v>
      </c>
      <c r="AL5" s="64">
        <v>201</v>
      </c>
      <c r="AM5" s="64">
        <v>64</v>
      </c>
      <c r="AN5" s="64">
        <v>1417</v>
      </c>
      <c r="AO5" s="64">
        <v>0</v>
      </c>
      <c r="AP5" s="64">
        <v>0</v>
      </c>
      <c r="AQ5" s="64">
        <v>0</v>
      </c>
      <c r="AR5" s="64">
        <v>0</v>
      </c>
      <c r="AS5" s="64">
        <v>19</v>
      </c>
      <c r="AT5" s="64">
        <v>0</v>
      </c>
      <c r="AU5" s="64">
        <v>0</v>
      </c>
      <c r="AV5" s="64">
        <v>0</v>
      </c>
      <c r="AW5" s="64">
        <v>0</v>
      </c>
      <c r="AX5" s="64">
        <v>0</v>
      </c>
      <c r="AY5" s="64">
        <v>0</v>
      </c>
      <c r="AZ5" s="64">
        <v>0</v>
      </c>
      <c r="BA5" s="64">
        <v>0</v>
      </c>
      <c r="BB5" s="64">
        <v>0</v>
      </c>
      <c r="BC5" s="64">
        <v>0</v>
      </c>
      <c r="BD5" s="64">
        <v>0</v>
      </c>
      <c r="BE5" s="64">
        <v>26</v>
      </c>
      <c r="BF5" s="64">
        <v>0</v>
      </c>
      <c r="BG5" s="64">
        <v>0</v>
      </c>
      <c r="BH5" s="64">
        <v>0</v>
      </c>
      <c r="BI5" s="64">
        <v>0</v>
      </c>
      <c r="BJ5" s="64">
        <v>0</v>
      </c>
      <c r="BK5" s="64">
        <v>0</v>
      </c>
      <c r="BL5" s="64">
        <v>0</v>
      </c>
      <c r="BM5" s="64">
        <v>0</v>
      </c>
      <c r="BN5" s="64">
        <v>0</v>
      </c>
      <c r="BO5" s="64">
        <v>0</v>
      </c>
      <c r="BP5" s="64">
        <v>0</v>
      </c>
      <c r="BQ5" s="64">
        <v>0</v>
      </c>
      <c r="BR5" s="64">
        <v>0</v>
      </c>
      <c r="BS5" s="64">
        <v>0</v>
      </c>
      <c r="BT5" s="64">
        <v>0</v>
      </c>
      <c r="BU5" s="64">
        <v>0</v>
      </c>
      <c r="BV5" s="64">
        <v>0</v>
      </c>
      <c r="BW5" s="64">
        <v>0</v>
      </c>
      <c r="BX5" s="64">
        <v>0</v>
      </c>
      <c r="BY5" s="64">
        <v>0</v>
      </c>
      <c r="BZ5" s="64">
        <v>0</v>
      </c>
      <c r="CA5" s="64">
        <v>0</v>
      </c>
      <c r="CB5" s="64">
        <v>0</v>
      </c>
      <c r="CC5" s="64">
        <v>0</v>
      </c>
      <c r="CD5" s="64">
        <v>0</v>
      </c>
      <c r="CE5" s="64">
        <v>0</v>
      </c>
      <c r="CF5" s="64">
        <v>0</v>
      </c>
      <c r="CG5" s="64">
        <v>0</v>
      </c>
      <c r="CH5" s="64">
        <v>0</v>
      </c>
      <c r="CI5" s="19">
        <v>0</v>
      </c>
      <c r="CJ5" s="19">
        <v>0</v>
      </c>
      <c r="CK5" s="19">
        <v>0</v>
      </c>
      <c r="CL5" s="19">
        <v>0</v>
      </c>
      <c r="CM5" s="19">
        <v>0</v>
      </c>
      <c r="CN5" s="19">
        <v>0</v>
      </c>
      <c r="CO5" s="19">
        <v>0</v>
      </c>
      <c r="CP5" s="19">
        <v>0</v>
      </c>
      <c r="CQ5" s="19">
        <v>0</v>
      </c>
      <c r="CR5" s="19">
        <v>0</v>
      </c>
      <c r="CS5" s="19">
        <v>0</v>
      </c>
      <c r="CT5" s="19">
        <v>532</v>
      </c>
      <c r="CU5" s="19">
        <v>3</v>
      </c>
      <c r="CV5" s="19">
        <v>1800</v>
      </c>
      <c r="CW5" s="19">
        <v>0</v>
      </c>
      <c r="CX5" s="19">
        <v>0</v>
      </c>
      <c r="CY5" s="19">
        <v>0</v>
      </c>
      <c r="CZ5" s="19">
        <v>0</v>
      </c>
      <c r="DA5" s="19">
        <v>0</v>
      </c>
      <c r="DB5" s="19">
        <v>0</v>
      </c>
      <c r="DC5" s="19">
        <v>0</v>
      </c>
      <c r="DD5" s="19">
        <v>0</v>
      </c>
      <c r="DE5" s="19">
        <v>0</v>
      </c>
      <c r="DF5" s="19">
        <v>28</v>
      </c>
      <c r="DG5" s="19">
        <v>0</v>
      </c>
      <c r="DH5" s="19">
        <v>0</v>
      </c>
      <c r="DI5" s="19">
        <v>0</v>
      </c>
      <c r="DJ5" s="19">
        <v>0</v>
      </c>
      <c r="DK5" s="19">
        <v>0</v>
      </c>
      <c r="DL5" s="19">
        <v>0</v>
      </c>
      <c r="DM5" s="19">
        <v>40</v>
      </c>
      <c r="DN5" s="19">
        <v>0</v>
      </c>
      <c r="DO5" s="19">
        <v>0</v>
      </c>
      <c r="DP5" s="19">
        <v>0</v>
      </c>
      <c r="DQ5" s="19">
        <v>0</v>
      </c>
      <c r="DR5" s="19">
        <v>0</v>
      </c>
      <c r="DS5" s="19">
        <v>0</v>
      </c>
      <c r="DT5" s="19">
        <v>0</v>
      </c>
      <c r="DU5" s="19">
        <v>0</v>
      </c>
      <c r="DV5" s="19">
        <v>0</v>
      </c>
      <c r="DW5" s="19">
        <v>0</v>
      </c>
      <c r="DX5" s="19">
        <v>0</v>
      </c>
      <c r="DY5" s="19">
        <v>0</v>
      </c>
      <c r="DZ5" s="19">
        <v>0</v>
      </c>
      <c r="EA5" s="19">
        <v>0</v>
      </c>
      <c r="EB5" s="19">
        <v>0</v>
      </c>
      <c r="EC5" s="19">
        <v>0</v>
      </c>
      <c r="ED5" s="19">
        <v>0</v>
      </c>
      <c r="EE5" s="19">
        <v>0</v>
      </c>
      <c r="EF5" s="19">
        <v>0</v>
      </c>
      <c r="EG5" s="19">
        <v>0</v>
      </c>
      <c r="EH5" s="19">
        <f>SUM(D5:EG5)</f>
        <v>398037</v>
      </c>
      <c r="EJ5" s="68">
        <f t="shared" ref="EJ5:EJ36" si="0">EH5-SUM(D5:EG5)</f>
        <v>0</v>
      </c>
      <c r="EL5">
        <v>398037</v>
      </c>
      <c r="EN5" s="19">
        <f>EL5-EH5</f>
        <v>0</v>
      </c>
    </row>
    <row r="6" spans="1:144">
      <c r="A6" s="48" t="s">
        <v>904</v>
      </c>
      <c r="B6" t="s">
        <v>51</v>
      </c>
      <c r="C6" s="69">
        <v>2</v>
      </c>
      <c r="D6" s="64">
        <v>365</v>
      </c>
      <c r="E6" s="64">
        <v>1747</v>
      </c>
      <c r="F6" s="64">
        <v>14</v>
      </c>
      <c r="G6" s="64">
        <v>289</v>
      </c>
      <c r="H6" s="64">
        <v>3723</v>
      </c>
      <c r="I6" s="64">
        <v>2256</v>
      </c>
      <c r="J6" s="64">
        <v>69</v>
      </c>
      <c r="K6" s="64">
        <v>810</v>
      </c>
      <c r="L6" s="64">
        <v>582</v>
      </c>
      <c r="M6" s="64">
        <v>67400</v>
      </c>
      <c r="N6" s="64">
        <v>26177</v>
      </c>
      <c r="O6" s="64">
        <v>7988</v>
      </c>
      <c r="P6" s="64">
        <v>30326</v>
      </c>
      <c r="Q6" s="64">
        <v>1584</v>
      </c>
      <c r="R6" s="64">
        <v>537</v>
      </c>
      <c r="S6" s="64">
        <v>0</v>
      </c>
      <c r="T6" s="64">
        <v>211</v>
      </c>
      <c r="U6" s="64">
        <v>0</v>
      </c>
      <c r="V6" s="64">
        <v>0</v>
      </c>
      <c r="W6" s="64">
        <v>0</v>
      </c>
      <c r="X6" s="64">
        <v>395</v>
      </c>
      <c r="Y6" s="64">
        <v>46</v>
      </c>
      <c r="Z6" s="64">
        <v>27</v>
      </c>
      <c r="AA6" s="64">
        <v>0</v>
      </c>
      <c r="AB6" s="64">
        <v>0</v>
      </c>
      <c r="AC6" s="64">
        <v>1352</v>
      </c>
      <c r="AD6" s="64">
        <v>50</v>
      </c>
      <c r="AE6" s="64">
        <v>31</v>
      </c>
      <c r="AF6" s="64">
        <v>3</v>
      </c>
      <c r="AG6" s="64">
        <v>64</v>
      </c>
      <c r="AH6" s="64">
        <v>30</v>
      </c>
      <c r="AI6" s="64">
        <v>677</v>
      </c>
      <c r="AJ6" s="64">
        <v>0</v>
      </c>
      <c r="AK6" s="64">
        <v>25</v>
      </c>
      <c r="AL6" s="64">
        <v>258</v>
      </c>
      <c r="AM6" s="64">
        <v>39</v>
      </c>
      <c r="AN6" s="64">
        <v>519</v>
      </c>
      <c r="AO6" s="64">
        <v>0</v>
      </c>
      <c r="AP6" s="64">
        <v>0</v>
      </c>
      <c r="AQ6" s="64">
        <v>0</v>
      </c>
      <c r="AR6" s="64">
        <v>0</v>
      </c>
      <c r="AS6" s="64">
        <v>23</v>
      </c>
      <c r="AT6" s="64">
        <v>0</v>
      </c>
      <c r="AU6" s="64">
        <v>0</v>
      </c>
      <c r="AV6" s="64">
        <v>0</v>
      </c>
      <c r="AW6" s="64">
        <v>0</v>
      </c>
      <c r="AX6" s="64">
        <v>0</v>
      </c>
      <c r="AY6" s="64">
        <v>0</v>
      </c>
      <c r="AZ6" s="64">
        <v>0</v>
      </c>
      <c r="BA6" s="64">
        <v>0</v>
      </c>
      <c r="BB6" s="64">
        <v>0</v>
      </c>
      <c r="BC6" s="64">
        <v>0</v>
      </c>
      <c r="BD6" s="64">
        <v>0</v>
      </c>
      <c r="BE6" s="64">
        <v>0</v>
      </c>
      <c r="BF6" s="64">
        <v>0</v>
      </c>
      <c r="BG6" s="64">
        <v>0</v>
      </c>
      <c r="BH6" s="64">
        <v>0</v>
      </c>
      <c r="BI6" s="64">
        <v>0</v>
      </c>
      <c r="BJ6" s="64">
        <v>0</v>
      </c>
      <c r="BK6" s="64">
        <v>0</v>
      </c>
      <c r="BL6" s="64">
        <v>0</v>
      </c>
      <c r="BM6" s="64">
        <v>0</v>
      </c>
      <c r="BN6" s="64">
        <v>0</v>
      </c>
      <c r="BO6" s="64">
        <v>0</v>
      </c>
      <c r="BP6" s="64">
        <v>0</v>
      </c>
      <c r="BQ6" s="64">
        <v>0</v>
      </c>
      <c r="BR6" s="64">
        <v>0</v>
      </c>
      <c r="BS6" s="64">
        <v>0</v>
      </c>
      <c r="BT6" s="64">
        <v>0</v>
      </c>
      <c r="BU6" s="64">
        <v>0</v>
      </c>
      <c r="BV6" s="64">
        <v>0</v>
      </c>
      <c r="BW6" s="64">
        <v>0</v>
      </c>
      <c r="BX6" s="64">
        <v>0</v>
      </c>
      <c r="BY6" s="64">
        <v>0</v>
      </c>
      <c r="BZ6" s="64">
        <v>0</v>
      </c>
      <c r="CA6" s="64">
        <v>0</v>
      </c>
      <c r="CB6" s="64">
        <v>0</v>
      </c>
      <c r="CC6" s="64">
        <v>0</v>
      </c>
      <c r="CD6" s="64">
        <v>0</v>
      </c>
      <c r="CE6" s="64">
        <v>0</v>
      </c>
      <c r="CF6" s="64">
        <v>0</v>
      </c>
      <c r="CG6" s="64">
        <v>0</v>
      </c>
      <c r="CH6" s="64">
        <v>0</v>
      </c>
      <c r="CI6" s="19">
        <v>0</v>
      </c>
      <c r="CJ6" s="19">
        <v>0</v>
      </c>
      <c r="CK6" s="19">
        <v>0</v>
      </c>
      <c r="CL6" s="19">
        <v>0</v>
      </c>
      <c r="CM6" s="19">
        <v>0</v>
      </c>
      <c r="CN6" s="19">
        <v>0</v>
      </c>
      <c r="CO6" s="19">
        <v>0</v>
      </c>
      <c r="CP6" s="19">
        <v>0</v>
      </c>
      <c r="CQ6" s="19">
        <v>0</v>
      </c>
      <c r="CR6" s="19">
        <v>0</v>
      </c>
      <c r="CS6" s="19">
        <v>0</v>
      </c>
      <c r="CT6" s="19">
        <v>943</v>
      </c>
      <c r="CU6" s="19">
        <v>6</v>
      </c>
      <c r="CV6" s="19">
        <v>3253</v>
      </c>
      <c r="CW6" s="19">
        <v>0</v>
      </c>
      <c r="CX6" s="19">
        <v>0</v>
      </c>
      <c r="CY6" s="19">
        <v>0</v>
      </c>
      <c r="CZ6" s="19">
        <v>0</v>
      </c>
      <c r="DA6" s="19">
        <v>0</v>
      </c>
      <c r="DB6" s="19">
        <v>0</v>
      </c>
      <c r="DC6" s="19">
        <v>0</v>
      </c>
      <c r="DD6" s="19">
        <v>0</v>
      </c>
      <c r="DE6" s="19">
        <v>0</v>
      </c>
      <c r="DF6" s="19">
        <v>117</v>
      </c>
      <c r="DG6" s="19">
        <v>0</v>
      </c>
      <c r="DH6" s="19">
        <v>0</v>
      </c>
      <c r="DI6" s="19">
        <v>0</v>
      </c>
      <c r="DJ6" s="19">
        <v>0</v>
      </c>
      <c r="DK6" s="19">
        <v>0</v>
      </c>
      <c r="DL6" s="19">
        <v>0</v>
      </c>
      <c r="DM6" s="19">
        <v>23</v>
      </c>
      <c r="DN6" s="19">
        <v>0</v>
      </c>
      <c r="DO6" s="19">
        <v>0</v>
      </c>
      <c r="DP6" s="19">
        <v>0</v>
      </c>
      <c r="DQ6" s="19">
        <v>0</v>
      </c>
      <c r="DR6" s="19">
        <v>0</v>
      </c>
      <c r="DS6" s="19">
        <v>0</v>
      </c>
      <c r="DT6" s="19">
        <v>0</v>
      </c>
      <c r="DU6" s="19">
        <v>0</v>
      </c>
      <c r="DV6" s="19">
        <v>0</v>
      </c>
      <c r="DW6" s="19">
        <v>0</v>
      </c>
      <c r="DX6" s="19">
        <v>0</v>
      </c>
      <c r="DY6" s="19">
        <v>0</v>
      </c>
      <c r="DZ6" s="19">
        <v>0</v>
      </c>
      <c r="EA6" s="19">
        <v>0</v>
      </c>
      <c r="EB6" s="19">
        <v>0</v>
      </c>
      <c r="EC6" s="19">
        <v>0</v>
      </c>
      <c r="ED6" s="19">
        <v>0</v>
      </c>
      <c r="EE6" s="19">
        <v>0</v>
      </c>
      <c r="EF6" s="19">
        <v>0</v>
      </c>
      <c r="EG6" s="19">
        <v>0</v>
      </c>
      <c r="EH6" s="19">
        <f t="shared" ref="EH6:EH69" si="1">SUM(D6:EG6)</f>
        <v>151959</v>
      </c>
      <c r="EJ6" s="68">
        <f t="shared" si="0"/>
        <v>0</v>
      </c>
      <c r="EL6">
        <v>151959</v>
      </c>
      <c r="EN6" s="19">
        <f t="shared" ref="EN6:EN69" si="2">EL6-EH6</f>
        <v>0</v>
      </c>
    </row>
    <row r="7" spans="1:144">
      <c r="A7" s="48" t="s">
        <v>905</v>
      </c>
      <c r="B7" t="s">
        <v>52</v>
      </c>
      <c r="C7" s="69">
        <v>3</v>
      </c>
      <c r="D7" s="64">
        <v>9</v>
      </c>
      <c r="E7" s="64">
        <v>60</v>
      </c>
      <c r="F7" s="64">
        <v>0</v>
      </c>
      <c r="G7" s="64">
        <v>1</v>
      </c>
      <c r="H7" s="64">
        <v>60</v>
      </c>
      <c r="I7" s="64">
        <v>122</v>
      </c>
      <c r="J7" s="64">
        <v>0</v>
      </c>
      <c r="K7" s="64">
        <v>26</v>
      </c>
      <c r="L7" s="64">
        <v>112</v>
      </c>
      <c r="M7" s="64">
        <v>250</v>
      </c>
      <c r="N7" s="64">
        <v>78</v>
      </c>
      <c r="O7" s="64">
        <v>0</v>
      </c>
      <c r="P7" s="64">
        <v>17</v>
      </c>
      <c r="Q7" s="64">
        <v>22506</v>
      </c>
      <c r="R7" s="64">
        <v>13896</v>
      </c>
      <c r="S7" s="64">
        <v>0</v>
      </c>
      <c r="T7" s="64">
        <v>18</v>
      </c>
      <c r="U7" s="64">
        <v>0</v>
      </c>
      <c r="V7" s="64">
        <v>0</v>
      </c>
      <c r="W7" s="64">
        <v>0</v>
      </c>
      <c r="X7" s="64">
        <v>4</v>
      </c>
      <c r="Y7" s="64">
        <v>1</v>
      </c>
      <c r="Z7" s="64">
        <v>0</v>
      </c>
      <c r="AA7" s="64">
        <v>9</v>
      </c>
      <c r="AB7" s="64">
        <v>0</v>
      </c>
      <c r="AC7" s="64">
        <v>4</v>
      </c>
      <c r="AD7" s="64">
        <v>3</v>
      </c>
      <c r="AE7" s="64">
        <v>26</v>
      </c>
      <c r="AF7" s="64">
        <v>2</v>
      </c>
      <c r="AG7" s="64">
        <v>2</v>
      </c>
      <c r="AH7" s="64">
        <v>8</v>
      </c>
      <c r="AI7" s="64">
        <v>312</v>
      </c>
      <c r="AJ7" s="64">
        <v>0</v>
      </c>
      <c r="AK7" s="64">
        <v>3</v>
      </c>
      <c r="AL7" s="64">
        <v>7</v>
      </c>
      <c r="AM7" s="64">
        <v>1</v>
      </c>
      <c r="AN7" s="64">
        <v>6</v>
      </c>
      <c r="AO7" s="64">
        <v>0</v>
      </c>
      <c r="AP7" s="64">
        <v>0</v>
      </c>
      <c r="AQ7" s="64">
        <v>0</v>
      </c>
      <c r="AR7" s="64">
        <v>0</v>
      </c>
      <c r="AS7" s="64">
        <v>4</v>
      </c>
      <c r="AT7" s="64">
        <v>0</v>
      </c>
      <c r="AU7" s="64">
        <v>0</v>
      </c>
      <c r="AV7" s="64">
        <v>0</v>
      </c>
      <c r="AW7" s="64">
        <v>0</v>
      </c>
      <c r="AX7" s="64">
        <v>0</v>
      </c>
      <c r="AY7" s="64">
        <v>0</v>
      </c>
      <c r="AZ7" s="64">
        <v>0</v>
      </c>
      <c r="BA7" s="64">
        <v>0</v>
      </c>
      <c r="BB7" s="64">
        <v>0</v>
      </c>
      <c r="BC7" s="64">
        <v>0</v>
      </c>
      <c r="BD7" s="64">
        <v>0</v>
      </c>
      <c r="BE7" s="64">
        <v>0</v>
      </c>
      <c r="BF7" s="64">
        <v>0</v>
      </c>
      <c r="BG7" s="64">
        <v>0</v>
      </c>
      <c r="BH7" s="64">
        <v>0</v>
      </c>
      <c r="BI7" s="64">
        <v>0</v>
      </c>
      <c r="BJ7" s="64">
        <v>0</v>
      </c>
      <c r="BK7" s="64">
        <v>0</v>
      </c>
      <c r="BL7" s="64">
        <v>0</v>
      </c>
      <c r="BM7" s="64">
        <v>0</v>
      </c>
      <c r="BN7" s="64">
        <v>0</v>
      </c>
      <c r="BO7" s="64">
        <v>0</v>
      </c>
      <c r="BP7" s="64">
        <v>0</v>
      </c>
      <c r="BQ7" s="64">
        <v>0</v>
      </c>
      <c r="BR7" s="64">
        <v>0</v>
      </c>
      <c r="BS7" s="64">
        <v>0</v>
      </c>
      <c r="BT7" s="64">
        <v>0</v>
      </c>
      <c r="BU7" s="64">
        <v>0</v>
      </c>
      <c r="BV7" s="64">
        <v>0</v>
      </c>
      <c r="BW7" s="64">
        <v>0</v>
      </c>
      <c r="BX7" s="64">
        <v>0</v>
      </c>
      <c r="BY7" s="64">
        <v>0</v>
      </c>
      <c r="BZ7" s="64">
        <v>0</v>
      </c>
      <c r="CA7" s="64">
        <v>0</v>
      </c>
      <c r="CB7" s="64">
        <v>0</v>
      </c>
      <c r="CC7" s="64">
        <v>0</v>
      </c>
      <c r="CD7" s="64">
        <v>0</v>
      </c>
      <c r="CE7" s="64">
        <v>0</v>
      </c>
      <c r="CF7" s="64">
        <v>0</v>
      </c>
      <c r="CG7" s="64">
        <v>0</v>
      </c>
      <c r="CH7" s="64">
        <v>0</v>
      </c>
      <c r="CI7" s="19">
        <v>0</v>
      </c>
      <c r="CJ7" s="19">
        <v>0</v>
      </c>
      <c r="CK7" s="19">
        <v>0</v>
      </c>
      <c r="CL7" s="19">
        <v>0</v>
      </c>
      <c r="CM7" s="19">
        <v>0</v>
      </c>
      <c r="CN7" s="19">
        <v>0</v>
      </c>
      <c r="CO7" s="19">
        <v>0</v>
      </c>
      <c r="CP7" s="19">
        <v>0</v>
      </c>
      <c r="CQ7" s="19">
        <v>0</v>
      </c>
      <c r="CR7" s="19">
        <v>0</v>
      </c>
      <c r="CS7" s="19">
        <v>0</v>
      </c>
      <c r="CT7" s="19">
        <v>68</v>
      </c>
      <c r="CU7" s="19">
        <v>0</v>
      </c>
      <c r="CV7" s="19">
        <v>241</v>
      </c>
      <c r="CW7" s="19">
        <v>0</v>
      </c>
      <c r="CX7" s="19">
        <v>0</v>
      </c>
      <c r="CY7" s="19">
        <v>0</v>
      </c>
      <c r="CZ7" s="19">
        <v>0</v>
      </c>
      <c r="DA7" s="19">
        <v>0</v>
      </c>
      <c r="DB7" s="19">
        <v>0</v>
      </c>
      <c r="DC7" s="19">
        <v>0</v>
      </c>
      <c r="DD7" s="19">
        <v>0</v>
      </c>
      <c r="DE7" s="19">
        <v>0</v>
      </c>
      <c r="DF7" s="19">
        <v>13</v>
      </c>
      <c r="DG7" s="19">
        <v>0</v>
      </c>
      <c r="DH7" s="19">
        <v>0</v>
      </c>
      <c r="DI7" s="19">
        <v>0</v>
      </c>
      <c r="DJ7" s="19">
        <v>0</v>
      </c>
      <c r="DK7" s="19">
        <v>0</v>
      </c>
      <c r="DL7" s="19">
        <v>0</v>
      </c>
      <c r="DM7" s="19">
        <v>1</v>
      </c>
      <c r="DN7" s="19">
        <v>0</v>
      </c>
      <c r="DO7" s="19">
        <v>0</v>
      </c>
      <c r="DP7" s="19">
        <v>0</v>
      </c>
      <c r="DQ7" s="19">
        <v>0</v>
      </c>
      <c r="DR7" s="19">
        <v>0</v>
      </c>
      <c r="DS7" s="19">
        <v>0</v>
      </c>
      <c r="DT7" s="19">
        <v>0</v>
      </c>
      <c r="DU7" s="19">
        <v>0</v>
      </c>
      <c r="DV7" s="19">
        <v>0</v>
      </c>
      <c r="DW7" s="19">
        <v>0</v>
      </c>
      <c r="DX7" s="19">
        <v>0</v>
      </c>
      <c r="DY7" s="19">
        <v>0</v>
      </c>
      <c r="DZ7" s="19">
        <v>0</v>
      </c>
      <c r="EA7" s="19">
        <v>0</v>
      </c>
      <c r="EB7" s="19">
        <v>0</v>
      </c>
      <c r="EC7" s="19">
        <v>0</v>
      </c>
      <c r="ED7" s="19">
        <v>0</v>
      </c>
      <c r="EE7" s="19">
        <v>0</v>
      </c>
      <c r="EF7" s="19">
        <v>0</v>
      </c>
      <c r="EG7" s="19">
        <v>0</v>
      </c>
      <c r="EH7" s="19">
        <f t="shared" si="1"/>
        <v>37870</v>
      </c>
      <c r="EJ7" s="68">
        <f t="shared" si="0"/>
        <v>0</v>
      </c>
      <c r="EL7">
        <v>37870</v>
      </c>
      <c r="EN7" s="19">
        <f t="shared" si="2"/>
        <v>0</v>
      </c>
    </row>
    <row r="8" spans="1:144">
      <c r="A8" s="48" t="s">
        <v>906</v>
      </c>
      <c r="B8" t="s">
        <v>53</v>
      </c>
      <c r="C8" s="67">
        <v>4</v>
      </c>
      <c r="D8" s="64">
        <v>0</v>
      </c>
      <c r="E8" s="64">
        <v>0</v>
      </c>
      <c r="F8" s="64">
        <v>0</v>
      </c>
      <c r="G8" s="64">
        <v>0</v>
      </c>
      <c r="H8" s="64">
        <v>0</v>
      </c>
      <c r="I8" s="64">
        <v>0</v>
      </c>
      <c r="J8" s="64">
        <v>0</v>
      </c>
      <c r="K8" s="64">
        <v>0</v>
      </c>
      <c r="L8" s="64">
        <v>0</v>
      </c>
      <c r="M8" s="64">
        <v>0</v>
      </c>
      <c r="N8" s="64">
        <v>0</v>
      </c>
      <c r="O8" s="64">
        <v>0</v>
      </c>
      <c r="P8" s="64">
        <v>0</v>
      </c>
      <c r="Q8" s="64">
        <v>0</v>
      </c>
      <c r="R8" s="64">
        <v>0</v>
      </c>
      <c r="S8" s="64">
        <v>1127</v>
      </c>
      <c r="T8" s="64">
        <v>16974</v>
      </c>
      <c r="U8" s="64">
        <v>0</v>
      </c>
      <c r="V8" s="64">
        <v>0</v>
      </c>
      <c r="W8" s="64">
        <v>7</v>
      </c>
      <c r="X8" s="64">
        <v>0</v>
      </c>
      <c r="Y8" s="64">
        <v>0</v>
      </c>
      <c r="Z8" s="64">
        <v>0</v>
      </c>
      <c r="AA8" s="64">
        <v>0</v>
      </c>
      <c r="AB8" s="64">
        <v>0</v>
      </c>
      <c r="AC8" s="64">
        <v>0</v>
      </c>
      <c r="AD8" s="64">
        <v>0</v>
      </c>
      <c r="AE8" s="64">
        <v>0</v>
      </c>
      <c r="AF8" s="64">
        <v>0</v>
      </c>
      <c r="AG8" s="64">
        <v>0</v>
      </c>
      <c r="AH8" s="64">
        <v>0</v>
      </c>
      <c r="AI8" s="64">
        <v>0</v>
      </c>
      <c r="AJ8" s="64">
        <v>0</v>
      </c>
      <c r="AK8" s="64">
        <v>159</v>
      </c>
      <c r="AL8" s="64">
        <v>6</v>
      </c>
      <c r="AM8" s="64">
        <v>0</v>
      </c>
      <c r="AN8" s="64">
        <v>0</v>
      </c>
      <c r="AO8" s="64">
        <v>0</v>
      </c>
      <c r="AP8" s="64">
        <v>0</v>
      </c>
      <c r="AQ8" s="64">
        <v>0</v>
      </c>
      <c r="AR8" s="64">
        <v>0</v>
      </c>
      <c r="AS8" s="64">
        <v>0</v>
      </c>
      <c r="AT8" s="64">
        <v>7</v>
      </c>
      <c r="AU8" s="64">
        <v>0</v>
      </c>
      <c r="AV8" s="64">
        <v>0</v>
      </c>
      <c r="AW8" s="64">
        <v>0</v>
      </c>
      <c r="AX8" s="64">
        <v>0</v>
      </c>
      <c r="AY8" s="64">
        <v>0</v>
      </c>
      <c r="AZ8" s="64">
        <v>0</v>
      </c>
      <c r="BA8" s="64">
        <v>0</v>
      </c>
      <c r="BB8" s="64">
        <v>0</v>
      </c>
      <c r="BC8" s="64">
        <v>0</v>
      </c>
      <c r="BD8" s="64">
        <v>0</v>
      </c>
      <c r="BE8" s="64">
        <v>0</v>
      </c>
      <c r="BF8" s="64">
        <v>177</v>
      </c>
      <c r="BG8" s="64">
        <v>64</v>
      </c>
      <c r="BH8" s="64">
        <v>6</v>
      </c>
      <c r="BI8" s="64">
        <v>0</v>
      </c>
      <c r="BJ8" s="64">
        <v>0</v>
      </c>
      <c r="BK8" s="64">
        <v>8</v>
      </c>
      <c r="BL8" s="64">
        <v>0</v>
      </c>
      <c r="BM8" s="64">
        <v>0</v>
      </c>
      <c r="BN8" s="64">
        <v>0</v>
      </c>
      <c r="BO8" s="64">
        <v>0</v>
      </c>
      <c r="BP8" s="64">
        <v>0</v>
      </c>
      <c r="BQ8" s="64">
        <v>810</v>
      </c>
      <c r="BR8" s="64">
        <v>110</v>
      </c>
      <c r="BS8" s="64">
        <v>459</v>
      </c>
      <c r="BT8" s="64">
        <v>0</v>
      </c>
      <c r="BU8" s="64">
        <v>0</v>
      </c>
      <c r="BV8" s="64">
        <v>0</v>
      </c>
      <c r="BW8" s="64">
        <v>0</v>
      </c>
      <c r="BX8" s="64">
        <v>0</v>
      </c>
      <c r="BY8" s="64">
        <v>0</v>
      </c>
      <c r="BZ8" s="64">
        <v>0</v>
      </c>
      <c r="CA8" s="64">
        <v>0</v>
      </c>
      <c r="CB8" s="64">
        <v>0</v>
      </c>
      <c r="CC8" s="64">
        <v>0</v>
      </c>
      <c r="CD8" s="64">
        <v>0</v>
      </c>
      <c r="CE8" s="64">
        <v>0</v>
      </c>
      <c r="CF8" s="64">
        <v>0</v>
      </c>
      <c r="CG8" s="64">
        <v>0</v>
      </c>
      <c r="CH8" s="64">
        <v>0</v>
      </c>
      <c r="CI8" s="19">
        <v>0</v>
      </c>
      <c r="CJ8" s="19">
        <v>0</v>
      </c>
      <c r="CK8" s="19">
        <v>0</v>
      </c>
      <c r="CL8" s="19">
        <v>0</v>
      </c>
      <c r="CM8" s="19">
        <v>0</v>
      </c>
      <c r="CN8" s="19">
        <v>0</v>
      </c>
      <c r="CO8" s="19">
        <v>0</v>
      </c>
      <c r="CP8" s="19">
        <v>0</v>
      </c>
      <c r="CQ8" s="19">
        <v>0</v>
      </c>
      <c r="CR8" s="19">
        <v>0</v>
      </c>
      <c r="CS8" s="19">
        <v>0</v>
      </c>
      <c r="CT8" s="19">
        <v>0</v>
      </c>
      <c r="CU8" s="19">
        <v>0</v>
      </c>
      <c r="CV8" s="19">
        <v>0</v>
      </c>
      <c r="CW8" s="19">
        <v>0</v>
      </c>
      <c r="CX8" s="19">
        <v>26</v>
      </c>
      <c r="CY8" s="19">
        <v>0</v>
      </c>
      <c r="CZ8" s="19">
        <v>0</v>
      </c>
      <c r="DA8" s="19">
        <v>0</v>
      </c>
      <c r="DB8" s="19">
        <v>0</v>
      </c>
      <c r="DC8" s="19">
        <v>0</v>
      </c>
      <c r="DD8" s="19">
        <v>0</v>
      </c>
      <c r="DE8" s="19">
        <v>0</v>
      </c>
      <c r="DF8" s="19">
        <v>0</v>
      </c>
      <c r="DG8" s="19">
        <v>0</v>
      </c>
      <c r="DH8" s="19">
        <v>0</v>
      </c>
      <c r="DI8" s="19">
        <v>0</v>
      </c>
      <c r="DJ8" s="19">
        <v>0</v>
      </c>
      <c r="DK8" s="19">
        <v>0</v>
      </c>
      <c r="DL8" s="19">
        <v>0</v>
      </c>
      <c r="DM8" s="19">
        <v>62</v>
      </c>
      <c r="DN8" s="19">
        <v>0</v>
      </c>
      <c r="DO8" s="19">
        <v>0</v>
      </c>
      <c r="DP8" s="19">
        <v>9</v>
      </c>
      <c r="DQ8" s="19">
        <v>0</v>
      </c>
      <c r="DR8" s="19">
        <v>0</v>
      </c>
      <c r="DS8" s="19">
        <v>0</v>
      </c>
      <c r="DT8" s="19">
        <v>0</v>
      </c>
      <c r="DU8" s="19">
        <v>0</v>
      </c>
      <c r="DV8" s="19">
        <v>0</v>
      </c>
      <c r="DW8" s="19">
        <v>0</v>
      </c>
      <c r="DX8" s="19">
        <v>0</v>
      </c>
      <c r="DY8" s="19">
        <v>0</v>
      </c>
      <c r="DZ8" s="19">
        <v>0</v>
      </c>
      <c r="EA8" s="19">
        <v>0</v>
      </c>
      <c r="EB8" s="19">
        <v>0</v>
      </c>
      <c r="EC8" s="19">
        <v>0</v>
      </c>
      <c r="ED8" s="19">
        <v>0</v>
      </c>
      <c r="EE8" s="19">
        <v>0</v>
      </c>
      <c r="EF8" s="19">
        <v>0</v>
      </c>
      <c r="EG8" s="19">
        <v>0</v>
      </c>
      <c r="EH8" s="19">
        <f t="shared" si="1"/>
        <v>20011</v>
      </c>
      <c r="EJ8" s="68">
        <f t="shared" si="0"/>
        <v>0</v>
      </c>
      <c r="EL8">
        <v>20011</v>
      </c>
      <c r="EN8" s="19">
        <f t="shared" si="2"/>
        <v>0</v>
      </c>
    </row>
    <row r="9" spans="1:144">
      <c r="A9" s="48" t="s">
        <v>907</v>
      </c>
      <c r="B9" t="s">
        <v>54</v>
      </c>
      <c r="C9" s="69">
        <v>5</v>
      </c>
      <c r="D9" s="64">
        <v>0</v>
      </c>
      <c r="E9" s="64">
        <v>0</v>
      </c>
      <c r="F9" s="64">
        <v>0</v>
      </c>
      <c r="G9" s="64">
        <v>0</v>
      </c>
      <c r="H9" s="64">
        <v>0</v>
      </c>
      <c r="I9" s="64">
        <v>0</v>
      </c>
      <c r="J9" s="64">
        <v>0</v>
      </c>
      <c r="K9" s="64">
        <v>0</v>
      </c>
      <c r="L9" s="64">
        <v>0</v>
      </c>
      <c r="M9" s="64">
        <v>0</v>
      </c>
      <c r="N9" s="64">
        <v>0</v>
      </c>
      <c r="O9" s="64">
        <v>0</v>
      </c>
      <c r="P9" s="64">
        <v>0</v>
      </c>
      <c r="Q9" s="64">
        <v>0</v>
      </c>
      <c r="R9" s="64">
        <v>0</v>
      </c>
      <c r="S9" s="64">
        <v>0</v>
      </c>
      <c r="T9" s="64">
        <v>53</v>
      </c>
      <c r="U9" s="64">
        <v>212592</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v>0</v>
      </c>
      <c r="BB9" s="64">
        <v>0</v>
      </c>
      <c r="BC9" s="64">
        <v>2434.7692085815302</v>
      </c>
      <c r="BD9" s="64">
        <v>209.23079141847299</v>
      </c>
      <c r="BE9" s="64">
        <v>0</v>
      </c>
      <c r="BF9" s="64">
        <v>27</v>
      </c>
      <c r="BG9" s="64">
        <v>0</v>
      </c>
      <c r="BH9" s="64">
        <v>0</v>
      </c>
      <c r="BI9" s="64">
        <v>0</v>
      </c>
      <c r="BJ9" s="64">
        <v>0</v>
      </c>
      <c r="BK9" s="64">
        <v>0</v>
      </c>
      <c r="BL9" s="64">
        <v>0</v>
      </c>
      <c r="BM9" s="64">
        <v>0</v>
      </c>
      <c r="BN9" s="64">
        <v>0</v>
      </c>
      <c r="BO9" s="64">
        <v>0</v>
      </c>
      <c r="BP9" s="64">
        <v>0</v>
      </c>
      <c r="BQ9" s="64">
        <v>0</v>
      </c>
      <c r="BR9" s="64">
        <v>0</v>
      </c>
      <c r="BS9" s="64">
        <v>0</v>
      </c>
      <c r="BT9" s="64">
        <v>0</v>
      </c>
      <c r="BU9" s="64">
        <v>0</v>
      </c>
      <c r="BV9" s="64">
        <v>0</v>
      </c>
      <c r="BW9" s="64">
        <v>0</v>
      </c>
      <c r="BX9" s="64">
        <v>62</v>
      </c>
      <c r="BY9" s="64">
        <v>0</v>
      </c>
      <c r="BZ9" s="64">
        <v>0</v>
      </c>
      <c r="CA9" s="64">
        <v>0</v>
      </c>
      <c r="CB9" s="64">
        <v>0</v>
      </c>
      <c r="CC9" s="64">
        <v>0</v>
      </c>
      <c r="CD9" s="64">
        <v>0</v>
      </c>
      <c r="CE9" s="64">
        <v>0</v>
      </c>
      <c r="CF9" s="64">
        <v>6</v>
      </c>
      <c r="CG9" s="64">
        <v>0</v>
      </c>
      <c r="CH9" s="64">
        <v>0</v>
      </c>
      <c r="CI9" s="19">
        <v>0</v>
      </c>
      <c r="CJ9" s="19">
        <v>0</v>
      </c>
      <c r="CK9" s="19">
        <v>0</v>
      </c>
      <c r="CL9" s="19">
        <v>0</v>
      </c>
      <c r="CM9" s="19">
        <v>0</v>
      </c>
      <c r="CN9" s="19">
        <v>0</v>
      </c>
      <c r="CO9" s="19">
        <v>0</v>
      </c>
      <c r="CP9" s="19">
        <v>0</v>
      </c>
      <c r="CQ9" s="19">
        <v>0</v>
      </c>
      <c r="CR9" s="19">
        <v>0</v>
      </c>
      <c r="CS9" s="19">
        <v>0</v>
      </c>
      <c r="CT9" s="19">
        <v>0</v>
      </c>
      <c r="CU9" s="19">
        <v>9961</v>
      </c>
      <c r="CV9" s="19">
        <v>0</v>
      </c>
      <c r="CW9" s="19">
        <v>0</v>
      </c>
      <c r="CX9" s="19">
        <v>0</v>
      </c>
      <c r="CY9" s="19">
        <v>0</v>
      </c>
      <c r="CZ9" s="19">
        <v>0</v>
      </c>
      <c r="DA9" s="19">
        <v>0</v>
      </c>
      <c r="DB9" s="19">
        <v>0</v>
      </c>
      <c r="DC9" s="19">
        <v>0</v>
      </c>
      <c r="DD9" s="19">
        <v>0</v>
      </c>
      <c r="DE9" s="19">
        <v>0</v>
      </c>
      <c r="DF9" s="19">
        <v>0</v>
      </c>
      <c r="DG9" s="19">
        <v>0</v>
      </c>
      <c r="DH9" s="19">
        <v>0</v>
      </c>
      <c r="DI9" s="19">
        <v>0</v>
      </c>
      <c r="DJ9" s="19">
        <v>0</v>
      </c>
      <c r="DK9" s="19">
        <v>0</v>
      </c>
      <c r="DL9" s="19">
        <v>0</v>
      </c>
      <c r="DM9" s="19">
        <v>543</v>
      </c>
      <c r="DN9" s="19">
        <v>0</v>
      </c>
      <c r="DO9" s="19">
        <v>0</v>
      </c>
      <c r="DP9" s="19">
        <v>50</v>
      </c>
      <c r="DQ9" s="19">
        <v>0</v>
      </c>
      <c r="DR9" s="19">
        <v>0</v>
      </c>
      <c r="DS9" s="19">
        <v>0</v>
      </c>
      <c r="DT9" s="19">
        <v>0</v>
      </c>
      <c r="DU9" s="19">
        <v>0</v>
      </c>
      <c r="DV9" s="19">
        <v>0</v>
      </c>
      <c r="DW9" s="19">
        <v>0</v>
      </c>
      <c r="DX9" s="19">
        <v>0</v>
      </c>
      <c r="DY9" s="19">
        <v>0</v>
      </c>
      <c r="DZ9" s="19">
        <v>0</v>
      </c>
      <c r="EA9" s="19">
        <v>0</v>
      </c>
      <c r="EB9" s="19">
        <v>0</v>
      </c>
      <c r="EC9" s="19">
        <v>0</v>
      </c>
      <c r="ED9" s="19">
        <v>0</v>
      </c>
      <c r="EE9" s="19">
        <v>0</v>
      </c>
      <c r="EF9" s="19">
        <v>0</v>
      </c>
      <c r="EG9" s="19">
        <v>0</v>
      </c>
      <c r="EH9" s="19">
        <f t="shared" si="1"/>
        <v>225938</v>
      </c>
      <c r="EJ9" s="68">
        <f t="shared" si="0"/>
        <v>0</v>
      </c>
      <c r="EL9">
        <v>225938</v>
      </c>
      <c r="EN9" s="19">
        <f t="shared" si="2"/>
        <v>0</v>
      </c>
    </row>
    <row r="10" spans="1:144">
      <c r="A10" s="48" t="s">
        <v>908</v>
      </c>
      <c r="B10" t="s">
        <v>55</v>
      </c>
      <c r="C10" s="69">
        <v>6</v>
      </c>
      <c r="D10" s="64">
        <v>0</v>
      </c>
      <c r="E10" s="64">
        <v>0</v>
      </c>
      <c r="F10" s="64">
        <v>0</v>
      </c>
      <c r="G10" s="64">
        <v>0</v>
      </c>
      <c r="H10" s="64">
        <v>0</v>
      </c>
      <c r="I10" s="64">
        <v>0</v>
      </c>
      <c r="J10" s="64">
        <v>0</v>
      </c>
      <c r="K10" s="64">
        <v>0</v>
      </c>
      <c r="L10" s="64">
        <v>0</v>
      </c>
      <c r="M10" s="64">
        <v>0</v>
      </c>
      <c r="N10" s="64">
        <v>0</v>
      </c>
      <c r="O10" s="64">
        <v>0</v>
      </c>
      <c r="P10" s="64">
        <v>0</v>
      </c>
      <c r="Q10" s="64">
        <v>0</v>
      </c>
      <c r="R10" s="64">
        <v>0</v>
      </c>
      <c r="S10" s="64">
        <v>0</v>
      </c>
      <c r="T10" s="64">
        <v>0</v>
      </c>
      <c r="U10" s="64">
        <v>0</v>
      </c>
      <c r="V10" s="64">
        <v>91741</v>
      </c>
      <c r="W10" s="64">
        <v>400</v>
      </c>
      <c r="X10" s="64">
        <v>0</v>
      </c>
      <c r="Y10" s="64">
        <v>0</v>
      </c>
      <c r="Z10" s="64">
        <v>0</v>
      </c>
      <c r="AA10" s="64">
        <v>0</v>
      </c>
      <c r="AB10" s="64">
        <v>0</v>
      </c>
      <c r="AC10" s="64">
        <v>0</v>
      </c>
      <c r="AD10" s="64">
        <v>0</v>
      </c>
      <c r="AE10" s="64">
        <v>0</v>
      </c>
      <c r="AF10" s="64">
        <v>0</v>
      </c>
      <c r="AG10" s="64">
        <v>0</v>
      </c>
      <c r="AH10" s="64">
        <v>0</v>
      </c>
      <c r="AI10" s="64">
        <v>0</v>
      </c>
      <c r="AJ10" s="64">
        <v>0</v>
      </c>
      <c r="AK10" s="64">
        <v>0</v>
      </c>
      <c r="AL10" s="64">
        <v>0</v>
      </c>
      <c r="AM10" s="64">
        <v>0</v>
      </c>
      <c r="AN10" s="64">
        <v>0</v>
      </c>
      <c r="AO10" s="64">
        <v>0</v>
      </c>
      <c r="AP10" s="64">
        <v>0</v>
      </c>
      <c r="AQ10" s="64">
        <v>0</v>
      </c>
      <c r="AR10" s="64">
        <v>0</v>
      </c>
      <c r="AS10" s="64">
        <v>0</v>
      </c>
      <c r="AT10" s="64">
        <v>0</v>
      </c>
      <c r="AU10" s="64">
        <v>0</v>
      </c>
      <c r="AV10" s="64">
        <v>0</v>
      </c>
      <c r="AW10" s="64">
        <v>0</v>
      </c>
      <c r="AX10" s="64">
        <v>0</v>
      </c>
      <c r="AY10" s="64">
        <v>0</v>
      </c>
      <c r="AZ10" s="64">
        <v>0</v>
      </c>
      <c r="BA10" s="64">
        <v>0</v>
      </c>
      <c r="BB10" s="64">
        <v>0</v>
      </c>
      <c r="BC10" s="64">
        <v>0</v>
      </c>
      <c r="BD10" s="64">
        <v>0</v>
      </c>
      <c r="BE10" s="64">
        <v>0</v>
      </c>
      <c r="BF10" s="64">
        <v>0</v>
      </c>
      <c r="BG10" s="64">
        <v>0</v>
      </c>
      <c r="BH10" s="64">
        <v>0</v>
      </c>
      <c r="BI10" s="64">
        <v>0</v>
      </c>
      <c r="BJ10" s="64">
        <v>0</v>
      </c>
      <c r="BK10" s="64">
        <v>0</v>
      </c>
      <c r="BL10" s="64">
        <v>0</v>
      </c>
      <c r="BM10" s="64">
        <v>0</v>
      </c>
      <c r="BN10" s="64">
        <v>0</v>
      </c>
      <c r="BO10" s="64">
        <v>0</v>
      </c>
      <c r="BP10" s="64">
        <v>0</v>
      </c>
      <c r="BQ10" s="64">
        <v>0</v>
      </c>
      <c r="BR10" s="64">
        <v>0</v>
      </c>
      <c r="BS10" s="64">
        <v>0</v>
      </c>
      <c r="BT10" s="64">
        <v>0</v>
      </c>
      <c r="BU10" s="64">
        <v>0</v>
      </c>
      <c r="BV10" s="64">
        <v>0</v>
      </c>
      <c r="BW10" s="64">
        <v>0</v>
      </c>
      <c r="BX10" s="64">
        <v>0</v>
      </c>
      <c r="BY10" s="64">
        <v>0</v>
      </c>
      <c r="BZ10" s="64">
        <v>0</v>
      </c>
      <c r="CA10" s="64">
        <v>0</v>
      </c>
      <c r="CB10" s="64">
        <v>0</v>
      </c>
      <c r="CC10" s="64">
        <v>0</v>
      </c>
      <c r="CD10" s="64">
        <v>0</v>
      </c>
      <c r="CE10" s="64">
        <v>0</v>
      </c>
      <c r="CF10" s="64">
        <v>0</v>
      </c>
      <c r="CG10" s="64">
        <v>29</v>
      </c>
      <c r="CH10" s="64">
        <v>0</v>
      </c>
      <c r="CI10" s="19">
        <v>0</v>
      </c>
      <c r="CJ10" s="19">
        <v>0</v>
      </c>
      <c r="CK10" s="19">
        <v>0</v>
      </c>
      <c r="CL10" s="19">
        <v>0</v>
      </c>
      <c r="CM10" s="19">
        <v>0</v>
      </c>
      <c r="CN10" s="19">
        <v>0</v>
      </c>
      <c r="CO10" s="19">
        <v>0</v>
      </c>
      <c r="CP10" s="19">
        <v>0</v>
      </c>
      <c r="CQ10" s="19">
        <v>0</v>
      </c>
      <c r="CR10" s="19">
        <v>0</v>
      </c>
      <c r="CS10" s="19">
        <v>0</v>
      </c>
      <c r="CT10" s="19">
        <v>0</v>
      </c>
      <c r="CU10" s="19">
        <v>0</v>
      </c>
      <c r="CV10" s="19">
        <v>0</v>
      </c>
      <c r="CW10" s="19">
        <v>0</v>
      </c>
      <c r="CX10" s="19">
        <v>7</v>
      </c>
      <c r="CY10" s="19">
        <v>0</v>
      </c>
      <c r="CZ10" s="19">
        <v>0</v>
      </c>
      <c r="DA10" s="19">
        <v>0</v>
      </c>
      <c r="DB10" s="19">
        <v>0</v>
      </c>
      <c r="DC10" s="19">
        <v>0</v>
      </c>
      <c r="DD10" s="19">
        <v>0</v>
      </c>
      <c r="DE10" s="19">
        <v>0</v>
      </c>
      <c r="DF10" s="19">
        <v>0</v>
      </c>
      <c r="DG10" s="19">
        <v>0</v>
      </c>
      <c r="DH10" s="19">
        <v>0</v>
      </c>
      <c r="DI10" s="19">
        <v>0</v>
      </c>
      <c r="DJ10" s="19">
        <v>0</v>
      </c>
      <c r="DK10" s="19">
        <v>0</v>
      </c>
      <c r="DL10" s="19">
        <v>0</v>
      </c>
      <c r="DM10" s="19">
        <v>6</v>
      </c>
      <c r="DN10" s="19">
        <v>0</v>
      </c>
      <c r="DO10" s="19">
        <v>0</v>
      </c>
      <c r="DP10" s="19">
        <v>143</v>
      </c>
      <c r="DQ10" s="19">
        <v>0</v>
      </c>
      <c r="DR10" s="19">
        <v>0</v>
      </c>
      <c r="DS10" s="19">
        <v>0</v>
      </c>
      <c r="DT10" s="19">
        <v>0</v>
      </c>
      <c r="DU10" s="19">
        <v>0</v>
      </c>
      <c r="DV10" s="19">
        <v>0</v>
      </c>
      <c r="DW10" s="19">
        <v>0</v>
      </c>
      <c r="DX10" s="19">
        <v>0</v>
      </c>
      <c r="DY10" s="19">
        <v>0</v>
      </c>
      <c r="DZ10" s="19">
        <v>0</v>
      </c>
      <c r="EA10" s="19">
        <v>0</v>
      </c>
      <c r="EB10" s="19">
        <v>0</v>
      </c>
      <c r="EC10" s="19">
        <v>0</v>
      </c>
      <c r="ED10" s="19">
        <v>0</v>
      </c>
      <c r="EE10" s="19">
        <v>0</v>
      </c>
      <c r="EF10" s="19">
        <v>0</v>
      </c>
      <c r="EG10" s="19">
        <v>0</v>
      </c>
      <c r="EH10" s="19">
        <f t="shared" si="1"/>
        <v>92326</v>
      </c>
      <c r="EJ10" s="68">
        <f t="shared" si="0"/>
        <v>0</v>
      </c>
      <c r="EL10">
        <v>92326</v>
      </c>
      <c r="EN10" s="19">
        <f t="shared" si="2"/>
        <v>0</v>
      </c>
    </row>
    <row r="11" spans="1:144">
      <c r="A11" s="48" t="s">
        <v>909</v>
      </c>
      <c r="B11" t="s">
        <v>56</v>
      </c>
      <c r="C11" s="67">
        <v>7</v>
      </c>
      <c r="D11" s="64">
        <v>0</v>
      </c>
      <c r="E11" s="64">
        <v>0</v>
      </c>
      <c r="F11" s="64">
        <v>0</v>
      </c>
      <c r="G11" s="64">
        <v>0</v>
      </c>
      <c r="H11" s="64">
        <v>0</v>
      </c>
      <c r="I11" s="64">
        <v>0</v>
      </c>
      <c r="J11" s="64">
        <v>0</v>
      </c>
      <c r="K11" s="64">
        <v>0</v>
      </c>
      <c r="L11" s="64">
        <v>0</v>
      </c>
      <c r="M11" s="64">
        <v>0</v>
      </c>
      <c r="N11" s="64">
        <v>0</v>
      </c>
      <c r="O11" s="64">
        <v>0</v>
      </c>
      <c r="P11" s="64">
        <v>0</v>
      </c>
      <c r="Q11" s="64">
        <v>0</v>
      </c>
      <c r="R11" s="64">
        <v>0</v>
      </c>
      <c r="S11" s="64">
        <v>0</v>
      </c>
      <c r="T11" s="64">
        <v>75</v>
      </c>
      <c r="U11" s="64">
        <v>0</v>
      </c>
      <c r="V11" s="64">
        <v>0</v>
      </c>
      <c r="W11" s="64">
        <v>17095</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0</v>
      </c>
      <c r="AV11" s="64">
        <v>0</v>
      </c>
      <c r="AW11" s="64">
        <v>0</v>
      </c>
      <c r="AX11" s="64">
        <v>0</v>
      </c>
      <c r="AY11" s="64">
        <v>0</v>
      </c>
      <c r="AZ11" s="64">
        <v>0</v>
      </c>
      <c r="BA11" s="64">
        <v>0</v>
      </c>
      <c r="BB11" s="64">
        <v>0</v>
      </c>
      <c r="BC11" s="64">
        <v>0</v>
      </c>
      <c r="BD11" s="64">
        <v>0</v>
      </c>
      <c r="BE11" s="64">
        <v>0</v>
      </c>
      <c r="BF11" s="64">
        <v>38</v>
      </c>
      <c r="BG11" s="64">
        <v>0</v>
      </c>
      <c r="BH11" s="64">
        <v>0</v>
      </c>
      <c r="BI11" s="64">
        <v>0</v>
      </c>
      <c r="BJ11" s="64">
        <v>0</v>
      </c>
      <c r="BK11" s="64">
        <v>0</v>
      </c>
      <c r="BL11" s="64">
        <v>0</v>
      </c>
      <c r="BM11" s="64">
        <v>0</v>
      </c>
      <c r="BN11" s="64">
        <v>0</v>
      </c>
      <c r="BO11" s="64">
        <v>0</v>
      </c>
      <c r="BP11" s="64">
        <v>40</v>
      </c>
      <c r="BQ11" s="64">
        <v>0</v>
      </c>
      <c r="BR11" s="64">
        <v>0</v>
      </c>
      <c r="BS11" s="64">
        <v>0</v>
      </c>
      <c r="BT11" s="64">
        <v>213</v>
      </c>
      <c r="BU11" s="64">
        <v>0</v>
      </c>
      <c r="BV11" s="64">
        <v>803</v>
      </c>
      <c r="BW11" s="64">
        <v>0</v>
      </c>
      <c r="BX11" s="64">
        <v>0</v>
      </c>
      <c r="BY11" s="64">
        <v>0</v>
      </c>
      <c r="BZ11" s="64">
        <v>0</v>
      </c>
      <c r="CA11" s="64">
        <v>0</v>
      </c>
      <c r="CB11" s="64">
        <v>0</v>
      </c>
      <c r="CC11" s="64">
        <v>0</v>
      </c>
      <c r="CD11" s="64">
        <v>0</v>
      </c>
      <c r="CE11" s="64">
        <v>0</v>
      </c>
      <c r="CF11" s="64">
        <v>0</v>
      </c>
      <c r="CG11" s="64">
        <v>0</v>
      </c>
      <c r="CH11" s="64">
        <v>0</v>
      </c>
      <c r="CI11" s="19">
        <v>0</v>
      </c>
      <c r="CJ11" s="19">
        <v>0</v>
      </c>
      <c r="CK11" s="19">
        <v>0</v>
      </c>
      <c r="CL11" s="19">
        <v>0</v>
      </c>
      <c r="CM11" s="19">
        <v>0</v>
      </c>
      <c r="CN11" s="19">
        <v>0</v>
      </c>
      <c r="CO11" s="19">
        <v>0</v>
      </c>
      <c r="CP11" s="19">
        <v>0</v>
      </c>
      <c r="CQ11" s="19">
        <v>0</v>
      </c>
      <c r="CR11" s="19">
        <v>0</v>
      </c>
      <c r="CS11" s="19">
        <v>0</v>
      </c>
      <c r="CT11" s="19">
        <v>0</v>
      </c>
      <c r="CU11" s="19">
        <v>0</v>
      </c>
      <c r="CV11" s="19">
        <v>0</v>
      </c>
      <c r="CW11" s="19">
        <v>0</v>
      </c>
      <c r="CX11" s="19">
        <v>0</v>
      </c>
      <c r="CY11" s="19">
        <v>0</v>
      </c>
      <c r="CZ11" s="19">
        <v>0</v>
      </c>
      <c r="DA11" s="19">
        <v>0</v>
      </c>
      <c r="DB11" s="19">
        <v>0</v>
      </c>
      <c r="DC11" s="19">
        <v>0</v>
      </c>
      <c r="DD11" s="19">
        <v>0</v>
      </c>
      <c r="DE11" s="19">
        <v>0</v>
      </c>
      <c r="DF11" s="19">
        <v>0</v>
      </c>
      <c r="DG11" s="19">
        <v>0</v>
      </c>
      <c r="DH11" s="19">
        <v>0</v>
      </c>
      <c r="DI11" s="19">
        <v>0</v>
      </c>
      <c r="DJ11" s="19">
        <v>0</v>
      </c>
      <c r="DK11" s="19">
        <v>0</v>
      </c>
      <c r="DL11" s="19">
        <v>0</v>
      </c>
      <c r="DM11" s="19">
        <v>0</v>
      </c>
      <c r="DN11" s="19">
        <v>0</v>
      </c>
      <c r="DO11" s="19">
        <v>0</v>
      </c>
      <c r="DP11" s="19">
        <v>9</v>
      </c>
      <c r="DQ11" s="19">
        <v>0</v>
      </c>
      <c r="DR11" s="19">
        <v>0</v>
      </c>
      <c r="DS11" s="19">
        <v>0</v>
      </c>
      <c r="DT11" s="19">
        <v>0</v>
      </c>
      <c r="DU11" s="19">
        <v>0</v>
      </c>
      <c r="DV11" s="19">
        <v>0</v>
      </c>
      <c r="DW11" s="19">
        <v>0</v>
      </c>
      <c r="DX11" s="19">
        <v>0</v>
      </c>
      <c r="DY11" s="19">
        <v>0</v>
      </c>
      <c r="DZ11" s="19">
        <v>0</v>
      </c>
      <c r="EA11" s="19">
        <v>0</v>
      </c>
      <c r="EB11" s="19">
        <v>0</v>
      </c>
      <c r="EC11" s="19">
        <v>0</v>
      </c>
      <c r="ED11" s="19">
        <v>0</v>
      </c>
      <c r="EE11" s="19">
        <v>0</v>
      </c>
      <c r="EF11" s="19">
        <v>0</v>
      </c>
      <c r="EG11" s="19">
        <v>0</v>
      </c>
      <c r="EH11" s="19">
        <f t="shared" si="1"/>
        <v>18273</v>
      </c>
      <c r="EJ11" s="68">
        <f t="shared" si="0"/>
        <v>0</v>
      </c>
      <c r="EL11">
        <v>18273</v>
      </c>
      <c r="EN11" s="19">
        <f t="shared" si="2"/>
        <v>0</v>
      </c>
    </row>
    <row r="12" spans="1:144">
      <c r="A12" s="48" t="s">
        <v>910</v>
      </c>
      <c r="B12" t="s">
        <v>57</v>
      </c>
      <c r="C12" s="69">
        <v>8</v>
      </c>
      <c r="D12" s="64">
        <v>0</v>
      </c>
      <c r="E12" s="64">
        <v>0</v>
      </c>
      <c r="F12" s="64">
        <v>0</v>
      </c>
      <c r="G12" s="64">
        <v>0</v>
      </c>
      <c r="H12" s="64">
        <v>0</v>
      </c>
      <c r="I12" s="64">
        <v>0</v>
      </c>
      <c r="J12" s="64">
        <v>0</v>
      </c>
      <c r="K12" s="64">
        <v>0</v>
      </c>
      <c r="L12" s="64">
        <v>0</v>
      </c>
      <c r="M12" s="64">
        <v>0</v>
      </c>
      <c r="N12" s="64">
        <v>0</v>
      </c>
      <c r="O12" s="64">
        <v>0</v>
      </c>
      <c r="P12" s="64">
        <v>0</v>
      </c>
      <c r="Q12" s="64">
        <v>0</v>
      </c>
      <c r="R12" s="64">
        <v>0</v>
      </c>
      <c r="S12" s="64">
        <v>0</v>
      </c>
      <c r="T12" s="64">
        <v>0</v>
      </c>
      <c r="U12" s="64">
        <v>0</v>
      </c>
      <c r="V12" s="64">
        <v>0</v>
      </c>
      <c r="W12" s="64">
        <v>0</v>
      </c>
      <c r="X12" s="64">
        <v>137443</v>
      </c>
      <c r="Y12" s="64">
        <v>15167</v>
      </c>
      <c r="Z12" s="64">
        <v>55202</v>
      </c>
      <c r="AA12" s="64">
        <v>4729</v>
      </c>
      <c r="AB12" s="64">
        <v>18781</v>
      </c>
      <c r="AC12" s="64">
        <v>53753</v>
      </c>
      <c r="AD12" s="64">
        <v>0</v>
      </c>
      <c r="AE12" s="64">
        <v>292</v>
      </c>
      <c r="AF12" s="64">
        <v>1464</v>
      </c>
      <c r="AG12" s="64">
        <v>0</v>
      </c>
      <c r="AH12" s="64">
        <v>0</v>
      </c>
      <c r="AI12" s="64">
        <v>228</v>
      </c>
      <c r="AJ12" s="64">
        <v>1440</v>
      </c>
      <c r="AK12" s="64">
        <v>1456</v>
      </c>
      <c r="AL12" s="64">
        <v>268</v>
      </c>
      <c r="AM12" s="64">
        <v>0</v>
      </c>
      <c r="AN12" s="64">
        <v>0</v>
      </c>
      <c r="AO12" s="64">
        <v>0</v>
      </c>
      <c r="AP12" s="64">
        <v>0</v>
      </c>
      <c r="AQ12" s="64">
        <v>0</v>
      </c>
      <c r="AR12" s="64">
        <v>53</v>
      </c>
      <c r="AS12" s="64">
        <v>0</v>
      </c>
      <c r="AT12" s="64">
        <v>0</v>
      </c>
      <c r="AU12" s="64">
        <v>0</v>
      </c>
      <c r="AV12" s="64">
        <v>0</v>
      </c>
      <c r="AW12" s="64">
        <v>0</v>
      </c>
      <c r="AX12" s="64">
        <v>0</v>
      </c>
      <c r="AY12" s="64">
        <v>0</v>
      </c>
      <c r="AZ12" s="64">
        <v>0</v>
      </c>
      <c r="BA12" s="64">
        <v>0</v>
      </c>
      <c r="BB12" s="64">
        <v>0</v>
      </c>
      <c r="BC12" s="64">
        <v>0</v>
      </c>
      <c r="BD12" s="64">
        <v>0</v>
      </c>
      <c r="BE12" s="64">
        <v>0</v>
      </c>
      <c r="BF12" s="64">
        <v>0</v>
      </c>
      <c r="BG12" s="64">
        <v>0</v>
      </c>
      <c r="BH12" s="64">
        <v>39</v>
      </c>
      <c r="BI12" s="64">
        <v>0</v>
      </c>
      <c r="BJ12" s="64">
        <v>0</v>
      </c>
      <c r="BK12" s="64">
        <v>130</v>
      </c>
      <c r="BL12" s="64">
        <v>0</v>
      </c>
      <c r="BM12" s="64">
        <v>0</v>
      </c>
      <c r="BN12" s="64">
        <v>0</v>
      </c>
      <c r="BO12" s="64">
        <v>0</v>
      </c>
      <c r="BP12" s="64">
        <v>69</v>
      </c>
      <c r="BQ12" s="64">
        <v>0</v>
      </c>
      <c r="BR12" s="64">
        <v>0</v>
      </c>
      <c r="BS12" s="64">
        <v>0</v>
      </c>
      <c r="BT12" s="64">
        <v>0</v>
      </c>
      <c r="BU12" s="64">
        <v>0</v>
      </c>
      <c r="BV12" s="64">
        <v>0</v>
      </c>
      <c r="BW12" s="64">
        <v>0</v>
      </c>
      <c r="BX12" s="64">
        <v>0</v>
      </c>
      <c r="BY12" s="64">
        <v>0</v>
      </c>
      <c r="BZ12" s="64">
        <v>0</v>
      </c>
      <c r="CA12" s="64">
        <v>0</v>
      </c>
      <c r="CB12" s="64">
        <v>0</v>
      </c>
      <c r="CC12" s="64">
        <v>0</v>
      </c>
      <c r="CD12" s="64">
        <v>0</v>
      </c>
      <c r="CE12" s="64">
        <v>0</v>
      </c>
      <c r="CF12" s="64">
        <v>0</v>
      </c>
      <c r="CG12" s="64">
        <v>359</v>
      </c>
      <c r="CH12" s="64">
        <v>0</v>
      </c>
      <c r="CI12" s="19">
        <v>0</v>
      </c>
      <c r="CJ12" s="19">
        <v>0</v>
      </c>
      <c r="CK12" s="19">
        <v>0</v>
      </c>
      <c r="CL12" s="19">
        <v>0</v>
      </c>
      <c r="CM12" s="19">
        <v>37</v>
      </c>
      <c r="CN12" s="19">
        <v>0</v>
      </c>
      <c r="CO12" s="19">
        <v>0</v>
      </c>
      <c r="CP12" s="19">
        <v>0</v>
      </c>
      <c r="CQ12" s="19">
        <v>0</v>
      </c>
      <c r="CR12" s="19">
        <v>0</v>
      </c>
      <c r="CS12" s="19">
        <v>0</v>
      </c>
      <c r="CT12" s="19">
        <v>0</v>
      </c>
      <c r="CU12" s="19">
        <v>0</v>
      </c>
      <c r="CV12" s="19">
        <v>0</v>
      </c>
      <c r="CW12" s="19">
        <v>0</v>
      </c>
      <c r="CX12" s="19">
        <v>1095</v>
      </c>
      <c r="CY12" s="19">
        <v>0</v>
      </c>
      <c r="CZ12" s="19">
        <v>0</v>
      </c>
      <c r="DA12" s="19">
        <v>0</v>
      </c>
      <c r="DB12" s="19">
        <v>0</v>
      </c>
      <c r="DC12" s="19">
        <v>0</v>
      </c>
      <c r="DD12" s="19">
        <v>0</v>
      </c>
      <c r="DE12" s="19">
        <v>0</v>
      </c>
      <c r="DF12" s="19">
        <v>0</v>
      </c>
      <c r="DG12" s="19">
        <v>0</v>
      </c>
      <c r="DH12" s="19">
        <v>0</v>
      </c>
      <c r="DI12" s="19">
        <v>0</v>
      </c>
      <c r="DJ12" s="19">
        <v>0</v>
      </c>
      <c r="DK12" s="19">
        <v>0</v>
      </c>
      <c r="DL12" s="19">
        <v>0</v>
      </c>
      <c r="DM12" s="19">
        <v>183</v>
      </c>
      <c r="DN12" s="19">
        <v>0</v>
      </c>
      <c r="DO12" s="19">
        <v>0</v>
      </c>
      <c r="DP12" s="19">
        <v>218</v>
      </c>
      <c r="DQ12" s="19">
        <v>0</v>
      </c>
      <c r="DR12" s="19">
        <v>0</v>
      </c>
      <c r="DS12" s="19">
        <v>0</v>
      </c>
      <c r="DT12" s="19">
        <v>0</v>
      </c>
      <c r="DU12" s="19">
        <v>0</v>
      </c>
      <c r="DV12" s="19">
        <v>0</v>
      </c>
      <c r="DW12" s="19">
        <v>0</v>
      </c>
      <c r="DX12" s="19">
        <v>0</v>
      </c>
      <c r="DY12" s="19">
        <v>0</v>
      </c>
      <c r="DZ12" s="19">
        <v>0</v>
      </c>
      <c r="EA12" s="19">
        <v>0</v>
      </c>
      <c r="EB12" s="19">
        <v>0</v>
      </c>
      <c r="EC12" s="19">
        <v>0</v>
      </c>
      <c r="ED12" s="19">
        <v>0</v>
      </c>
      <c r="EE12" s="19">
        <v>0</v>
      </c>
      <c r="EF12" s="19">
        <v>0</v>
      </c>
      <c r="EG12" s="19">
        <v>0</v>
      </c>
      <c r="EH12" s="19">
        <f t="shared" si="1"/>
        <v>292406</v>
      </c>
      <c r="EJ12" s="68">
        <f t="shared" si="0"/>
        <v>0</v>
      </c>
      <c r="EL12">
        <v>292406</v>
      </c>
      <c r="EN12" s="19">
        <f t="shared" si="2"/>
        <v>0</v>
      </c>
    </row>
    <row r="13" spans="1:144">
      <c r="A13" s="48" t="s">
        <v>911</v>
      </c>
      <c r="B13" t="s">
        <v>58</v>
      </c>
      <c r="C13" s="69">
        <v>9</v>
      </c>
      <c r="D13" s="64">
        <v>0</v>
      </c>
      <c r="E13" s="64">
        <v>0</v>
      </c>
      <c r="F13" s="64">
        <v>0</v>
      </c>
      <c r="G13" s="64">
        <v>0</v>
      </c>
      <c r="H13" s="64">
        <v>0</v>
      </c>
      <c r="I13" s="64">
        <v>0</v>
      </c>
      <c r="J13" s="64">
        <v>0</v>
      </c>
      <c r="K13" s="64">
        <v>0</v>
      </c>
      <c r="L13" s="64">
        <v>0</v>
      </c>
      <c r="M13" s="64">
        <v>0</v>
      </c>
      <c r="N13" s="64">
        <v>0</v>
      </c>
      <c r="O13" s="64">
        <v>0</v>
      </c>
      <c r="P13" s="64">
        <v>0</v>
      </c>
      <c r="Q13" s="64">
        <v>0</v>
      </c>
      <c r="R13" s="64">
        <v>0</v>
      </c>
      <c r="S13" s="64">
        <v>0</v>
      </c>
      <c r="T13" s="64">
        <v>0</v>
      </c>
      <c r="U13" s="64">
        <v>0</v>
      </c>
      <c r="V13" s="64">
        <v>0</v>
      </c>
      <c r="W13" s="64">
        <v>0</v>
      </c>
      <c r="X13" s="64">
        <v>0</v>
      </c>
      <c r="Y13" s="64">
        <v>0</v>
      </c>
      <c r="Z13" s="64">
        <v>0</v>
      </c>
      <c r="AA13" s="64">
        <v>0</v>
      </c>
      <c r="AB13" s="64">
        <v>0</v>
      </c>
      <c r="AC13" s="64">
        <v>0</v>
      </c>
      <c r="AD13" s="64">
        <v>26606</v>
      </c>
      <c r="AE13" s="64">
        <v>0</v>
      </c>
      <c r="AF13" s="64">
        <v>0</v>
      </c>
      <c r="AG13" s="64">
        <v>17</v>
      </c>
      <c r="AH13" s="64">
        <v>57</v>
      </c>
      <c r="AI13" s="64">
        <v>48</v>
      </c>
      <c r="AJ13" s="64">
        <v>0</v>
      </c>
      <c r="AK13" s="64">
        <v>35</v>
      </c>
      <c r="AL13" s="64">
        <v>37</v>
      </c>
      <c r="AM13" s="64">
        <v>0</v>
      </c>
      <c r="AN13" s="64">
        <v>0</v>
      </c>
      <c r="AO13" s="64">
        <v>0</v>
      </c>
      <c r="AP13" s="64">
        <v>0</v>
      </c>
      <c r="AQ13" s="64">
        <v>0</v>
      </c>
      <c r="AR13" s="64">
        <v>0</v>
      </c>
      <c r="AS13" s="64">
        <v>0</v>
      </c>
      <c r="AT13" s="64">
        <v>0</v>
      </c>
      <c r="AU13" s="64">
        <v>0</v>
      </c>
      <c r="AV13" s="64">
        <v>0</v>
      </c>
      <c r="AW13" s="64">
        <v>0</v>
      </c>
      <c r="AX13" s="64">
        <v>0</v>
      </c>
      <c r="AY13" s="64">
        <v>0</v>
      </c>
      <c r="AZ13" s="64">
        <v>0</v>
      </c>
      <c r="BA13" s="64">
        <v>0</v>
      </c>
      <c r="BB13" s="64">
        <v>0</v>
      </c>
      <c r="BC13" s="64">
        <v>0</v>
      </c>
      <c r="BD13" s="64">
        <v>0</v>
      </c>
      <c r="BE13" s="64">
        <v>23554</v>
      </c>
      <c r="BF13" s="64">
        <v>6</v>
      </c>
      <c r="BG13" s="64">
        <v>0</v>
      </c>
      <c r="BH13" s="64">
        <v>0</v>
      </c>
      <c r="BI13" s="64">
        <v>0</v>
      </c>
      <c r="BJ13" s="64">
        <v>0</v>
      </c>
      <c r="BK13" s="64">
        <v>0</v>
      </c>
      <c r="BL13" s="64">
        <v>0</v>
      </c>
      <c r="BM13" s="64">
        <v>0</v>
      </c>
      <c r="BN13" s="64">
        <v>0</v>
      </c>
      <c r="BO13" s="64">
        <v>0</v>
      </c>
      <c r="BP13" s="64">
        <v>0</v>
      </c>
      <c r="BQ13" s="64">
        <v>0</v>
      </c>
      <c r="BR13" s="64">
        <v>0</v>
      </c>
      <c r="BS13" s="64">
        <v>0</v>
      </c>
      <c r="BT13" s="64">
        <v>0</v>
      </c>
      <c r="BU13" s="64">
        <v>0</v>
      </c>
      <c r="BV13" s="64">
        <v>0</v>
      </c>
      <c r="BW13" s="64">
        <v>0</v>
      </c>
      <c r="BX13" s="64">
        <v>0</v>
      </c>
      <c r="BY13" s="64">
        <v>0</v>
      </c>
      <c r="BZ13" s="64">
        <v>0</v>
      </c>
      <c r="CA13" s="64">
        <v>0</v>
      </c>
      <c r="CB13" s="64">
        <v>0</v>
      </c>
      <c r="CC13" s="64">
        <v>0</v>
      </c>
      <c r="CD13" s="64">
        <v>0</v>
      </c>
      <c r="CE13" s="64">
        <v>0</v>
      </c>
      <c r="CF13" s="64">
        <v>0</v>
      </c>
      <c r="CG13" s="64">
        <v>637</v>
      </c>
      <c r="CH13" s="64">
        <v>0</v>
      </c>
      <c r="CI13" s="19">
        <v>0</v>
      </c>
      <c r="CJ13" s="19">
        <v>0</v>
      </c>
      <c r="CK13" s="19">
        <v>0</v>
      </c>
      <c r="CL13" s="19">
        <v>0</v>
      </c>
      <c r="CM13" s="19">
        <v>0</v>
      </c>
      <c r="CN13" s="19">
        <v>10</v>
      </c>
      <c r="CO13" s="19">
        <v>0</v>
      </c>
      <c r="CP13" s="19">
        <v>0</v>
      </c>
      <c r="CQ13" s="19">
        <v>0</v>
      </c>
      <c r="CR13" s="19">
        <v>0</v>
      </c>
      <c r="CS13" s="19">
        <v>0</v>
      </c>
      <c r="CT13" s="19">
        <v>0</v>
      </c>
      <c r="CU13" s="19">
        <v>0</v>
      </c>
      <c r="CV13" s="19">
        <v>0</v>
      </c>
      <c r="CW13" s="19">
        <v>0</v>
      </c>
      <c r="CX13" s="19">
        <v>360</v>
      </c>
      <c r="CY13" s="19">
        <v>0</v>
      </c>
      <c r="CZ13" s="19">
        <v>0</v>
      </c>
      <c r="DA13" s="19">
        <v>0</v>
      </c>
      <c r="DB13" s="19">
        <v>0</v>
      </c>
      <c r="DC13" s="19">
        <v>0</v>
      </c>
      <c r="DD13" s="19">
        <v>0</v>
      </c>
      <c r="DE13" s="19">
        <v>0</v>
      </c>
      <c r="DF13" s="19">
        <v>0</v>
      </c>
      <c r="DG13" s="19">
        <v>0</v>
      </c>
      <c r="DH13" s="19">
        <v>0</v>
      </c>
      <c r="DI13" s="19">
        <v>0</v>
      </c>
      <c r="DJ13" s="19">
        <v>0</v>
      </c>
      <c r="DK13" s="19">
        <v>0</v>
      </c>
      <c r="DL13" s="19">
        <v>0</v>
      </c>
      <c r="DM13" s="19">
        <v>128</v>
      </c>
      <c r="DN13" s="19">
        <v>0</v>
      </c>
      <c r="DO13" s="19">
        <v>0</v>
      </c>
      <c r="DP13" s="19">
        <v>60</v>
      </c>
      <c r="DQ13" s="19">
        <v>0</v>
      </c>
      <c r="DR13" s="19">
        <v>0</v>
      </c>
      <c r="DS13" s="19">
        <v>0</v>
      </c>
      <c r="DT13" s="19">
        <v>0</v>
      </c>
      <c r="DU13" s="19">
        <v>0</v>
      </c>
      <c r="DV13" s="19">
        <v>0</v>
      </c>
      <c r="DW13" s="19">
        <v>0</v>
      </c>
      <c r="DX13" s="19">
        <v>0</v>
      </c>
      <c r="DY13" s="19">
        <v>0</v>
      </c>
      <c r="DZ13" s="19">
        <v>0</v>
      </c>
      <c r="EA13" s="19">
        <v>0</v>
      </c>
      <c r="EB13" s="19">
        <v>0</v>
      </c>
      <c r="EC13" s="19">
        <v>0</v>
      </c>
      <c r="ED13" s="19">
        <v>0</v>
      </c>
      <c r="EE13" s="19">
        <v>0</v>
      </c>
      <c r="EF13" s="19">
        <v>0</v>
      </c>
      <c r="EG13" s="19">
        <v>0</v>
      </c>
      <c r="EH13" s="19">
        <f t="shared" si="1"/>
        <v>51555</v>
      </c>
      <c r="EJ13" s="68">
        <f t="shared" si="0"/>
        <v>0</v>
      </c>
      <c r="EL13">
        <v>51555</v>
      </c>
      <c r="EN13" s="19">
        <f t="shared" si="2"/>
        <v>0</v>
      </c>
    </row>
    <row r="14" spans="1:144">
      <c r="A14" s="48" t="s">
        <v>912</v>
      </c>
      <c r="B14" t="s">
        <v>59</v>
      </c>
      <c r="C14" s="67">
        <v>10</v>
      </c>
      <c r="D14" s="64">
        <v>0</v>
      </c>
      <c r="E14" s="64">
        <v>0</v>
      </c>
      <c r="F14" s="64">
        <v>0</v>
      </c>
      <c r="G14" s="64">
        <v>0</v>
      </c>
      <c r="H14" s="64">
        <v>0</v>
      </c>
      <c r="I14" s="64">
        <v>0</v>
      </c>
      <c r="J14" s="64">
        <v>0</v>
      </c>
      <c r="K14" s="64">
        <v>0</v>
      </c>
      <c r="L14" s="64">
        <v>0</v>
      </c>
      <c r="M14" s="64">
        <v>0</v>
      </c>
      <c r="N14" s="64">
        <v>0</v>
      </c>
      <c r="O14" s="64">
        <v>0</v>
      </c>
      <c r="P14" s="64">
        <v>0</v>
      </c>
      <c r="Q14" s="64">
        <v>0</v>
      </c>
      <c r="R14" s="64">
        <v>0</v>
      </c>
      <c r="S14" s="64">
        <v>0</v>
      </c>
      <c r="T14" s="64">
        <v>104</v>
      </c>
      <c r="U14" s="64">
        <v>0</v>
      </c>
      <c r="V14" s="64">
        <v>0</v>
      </c>
      <c r="W14" s="64">
        <v>0</v>
      </c>
      <c r="X14" s="64">
        <v>976</v>
      </c>
      <c r="Y14" s="64">
        <v>283</v>
      </c>
      <c r="Z14" s="64">
        <v>1623</v>
      </c>
      <c r="AA14" s="64">
        <v>37</v>
      </c>
      <c r="AB14" s="64">
        <v>0</v>
      </c>
      <c r="AC14" s="64">
        <v>1116</v>
      </c>
      <c r="AD14" s="64">
        <v>386</v>
      </c>
      <c r="AE14" s="64">
        <v>26916</v>
      </c>
      <c r="AF14" s="64">
        <v>71593</v>
      </c>
      <c r="AG14" s="64">
        <v>14813</v>
      </c>
      <c r="AH14" s="64">
        <v>15876</v>
      </c>
      <c r="AI14" s="64">
        <v>36394</v>
      </c>
      <c r="AJ14" s="64">
        <v>34710</v>
      </c>
      <c r="AK14" s="64">
        <v>99617</v>
      </c>
      <c r="AL14" s="64">
        <v>2382</v>
      </c>
      <c r="AM14" s="64">
        <v>0</v>
      </c>
      <c r="AN14" s="64">
        <v>0</v>
      </c>
      <c r="AO14" s="64">
        <v>0</v>
      </c>
      <c r="AP14" s="64">
        <v>0</v>
      </c>
      <c r="AQ14" s="64">
        <v>0</v>
      </c>
      <c r="AR14" s="64">
        <v>35</v>
      </c>
      <c r="AS14" s="64">
        <v>16</v>
      </c>
      <c r="AT14" s="64">
        <v>0</v>
      </c>
      <c r="AU14" s="64">
        <v>0</v>
      </c>
      <c r="AV14" s="64">
        <v>0</v>
      </c>
      <c r="AW14" s="64">
        <v>0</v>
      </c>
      <c r="AX14" s="64">
        <v>0</v>
      </c>
      <c r="AY14" s="64">
        <v>0</v>
      </c>
      <c r="AZ14" s="64">
        <v>0</v>
      </c>
      <c r="BA14" s="64">
        <v>0</v>
      </c>
      <c r="BB14" s="64">
        <v>0</v>
      </c>
      <c r="BC14" s="64">
        <v>0</v>
      </c>
      <c r="BD14" s="64">
        <v>0</v>
      </c>
      <c r="BE14" s="64">
        <v>6081</v>
      </c>
      <c r="BF14" s="64">
        <v>106</v>
      </c>
      <c r="BG14" s="64">
        <v>499</v>
      </c>
      <c r="BH14" s="64">
        <v>713</v>
      </c>
      <c r="BI14" s="64">
        <v>0</v>
      </c>
      <c r="BJ14" s="64">
        <v>8</v>
      </c>
      <c r="BK14" s="64">
        <v>1860</v>
      </c>
      <c r="BL14" s="64">
        <v>0</v>
      </c>
      <c r="BM14" s="64">
        <v>246</v>
      </c>
      <c r="BN14" s="64">
        <v>343</v>
      </c>
      <c r="BO14" s="64">
        <v>15</v>
      </c>
      <c r="BP14" s="64">
        <v>44</v>
      </c>
      <c r="BQ14" s="64">
        <v>0</v>
      </c>
      <c r="BR14" s="64">
        <v>0</v>
      </c>
      <c r="BS14" s="64">
        <v>0</v>
      </c>
      <c r="BT14" s="64">
        <v>0</v>
      </c>
      <c r="BU14" s="64">
        <v>0</v>
      </c>
      <c r="BV14" s="64">
        <v>0</v>
      </c>
      <c r="BW14" s="64">
        <v>0</v>
      </c>
      <c r="BX14" s="64">
        <v>248</v>
      </c>
      <c r="BY14" s="64">
        <v>0</v>
      </c>
      <c r="BZ14" s="64">
        <v>0</v>
      </c>
      <c r="CA14" s="64">
        <v>0</v>
      </c>
      <c r="CB14" s="64">
        <v>0</v>
      </c>
      <c r="CC14" s="64">
        <v>0</v>
      </c>
      <c r="CD14" s="64">
        <v>0</v>
      </c>
      <c r="CE14" s="64">
        <v>0</v>
      </c>
      <c r="CF14" s="64">
        <v>0</v>
      </c>
      <c r="CG14" s="64">
        <v>46</v>
      </c>
      <c r="CH14" s="64">
        <v>0</v>
      </c>
      <c r="CI14" s="19">
        <v>0</v>
      </c>
      <c r="CJ14" s="19">
        <v>0</v>
      </c>
      <c r="CK14" s="19">
        <v>0</v>
      </c>
      <c r="CL14" s="19">
        <v>0</v>
      </c>
      <c r="CM14" s="19">
        <v>0</v>
      </c>
      <c r="CN14" s="19">
        <v>0</v>
      </c>
      <c r="CO14" s="19">
        <v>0</v>
      </c>
      <c r="CP14" s="19">
        <v>0</v>
      </c>
      <c r="CQ14" s="19">
        <v>0</v>
      </c>
      <c r="CR14" s="19">
        <v>0</v>
      </c>
      <c r="CS14" s="19">
        <v>0</v>
      </c>
      <c r="CT14" s="19">
        <v>0</v>
      </c>
      <c r="CU14" s="19">
        <v>0</v>
      </c>
      <c r="CV14" s="19">
        <v>0</v>
      </c>
      <c r="CW14" s="19">
        <v>0</v>
      </c>
      <c r="CX14" s="19">
        <v>6703</v>
      </c>
      <c r="CY14" s="19">
        <v>0</v>
      </c>
      <c r="CZ14" s="19">
        <v>0</v>
      </c>
      <c r="DA14" s="19">
        <v>0</v>
      </c>
      <c r="DB14" s="19">
        <v>0</v>
      </c>
      <c r="DC14" s="19">
        <v>0</v>
      </c>
      <c r="DD14" s="19">
        <v>0</v>
      </c>
      <c r="DE14" s="19">
        <v>0</v>
      </c>
      <c r="DF14" s="19">
        <v>0</v>
      </c>
      <c r="DG14" s="19">
        <v>0</v>
      </c>
      <c r="DH14" s="19">
        <v>0</v>
      </c>
      <c r="DI14" s="19">
        <v>0</v>
      </c>
      <c r="DJ14" s="19">
        <v>0</v>
      </c>
      <c r="DK14" s="19">
        <v>0</v>
      </c>
      <c r="DL14" s="19">
        <v>0</v>
      </c>
      <c r="DM14" s="19">
        <v>899</v>
      </c>
      <c r="DN14" s="19">
        <v>0</v>
      </c>
      <c r="DO14" s="19">
        <v>0</v>
      </c>
      <c r="DP14" s="19">
        <v>255</v>
      </c>
      <c r="DQ14" s="19">
        <v>0</v>
      </c>
      <c r="DR14" s="19">
        <v>0</v>
      </c>
      <c r="DS14" s="19">
        <v>0</v>
      </c>
      <c r="DT14" s="19">
        <v>0</v>
      </c>
      <c r="DU14" s="19">
        <v>0</v>
      </c>
      <c r="DV14" s="19">
        <v>0</v>
      </c>
      <c r="DW14" s="19">
        <v>0</v>
      </c>
      <c r="DX14" s="19">
        <v>0</v>
      </c>
      <c r="DY14" s="19">
        <v>0</v>
      </c>
      <c r="DZ14" s="19">
        <v>0</v>
      </c>
      <c r="EA14" s="19">
        <v>0</v>
      </c>
      <c r="EB14" s="19">
        <v>0</v>
      </c>
      <c r="EC14" s="19">
        <v>0</v>
      </c>
      <c r="ED14" s="19">
        <v>0</v>
      </c>
      <c r="EE14" s="19">
        <v>0</v>
      </c>
      <c r="EF14" s="19">
        <v>0</v>
      </c>
      <c r="EG14" s="19">
        <v>0</v>
      </c>
      <c r="EH14" s="19">
        <f t="shared" si="1"/>
        <v>324943</v>
      </c>
      <c r="EJ14" s="68">
        <f t="shared" si="0"/>
        <v>0</v>
      </c>
      <c r="EL14">
        <v>324943</v>
      </c>
      <c r="EN14" s="19">
        <f t="shared" si="2"/>
        <v>0</v>
      </c>
    </row>
    <row r="15" spans="1:144">
      <c r="A15" s="48" t="s">
        <v>913</v>
      </c>
      <c r="B15" t="s">
        <v>60</v>
      </c>
      <c r="C15" s="69">
        <v>11</v>
      </c>
      <c r="D15" s="64">
        <v>0</v>
      </c>
      <c r="E15" s="64">
        <v>0</v>
      </c>
      <c r="F15" s="64">
        <v>0</v>
      </c>
      <c r="G15" s="64">
        <v>0</v>
      </c>
      <c r="H15" s="64">
        <v>0</v>
      </c>
      <c r="I15" s="64">
        <v>0</v>
      </c>
      <c r="J15" s="64">
        <v>0</v>
      </c>
      <c r="K15" s="64">
        <v>0</v>
      </c>
      <c r="L15" s="64">
        <v>0</v>
      </c>
      <c r="M15" s="64">
        <v>0</v>
      </c>
      <c r="N15" s="64">
        <v>0</v>
      </c>
      <c r="O15" s="64">
        <v>0</v>
      </c>
      <c r="P15" s="64">
        <v>0</v>
      </c>
      <c r="Q15" s="64">
        <v>0</v>
      </c>
      <c r="R15" s="64">
        <v>0</v>
      </c>
      <c r="S15" s="64">
        <v>0</v>
      </c>
      <c r="T15" s="64">
        <v>0</v>
      </c>
      <c r="U15" s="64">
        <v>0</v>
      </c>
      <c r="V15" s="64">
        <v>0</v>
      </c>
      <c r="W15" s="64">
        <v>0</v>
      </c>
      <c r="X15" s="64">
        <v>0</v>
      </c>
      <c r="Y15" s="64">
        <v>0</v>
      </c>
      <c r="Z15" s="64">
        <v>0</v>
      </c>
      <c r="AA15" s="64">
        <v>0</v>
      </c>
      <c r="AB15" s="64">
        <v>0</v>
      </c>
      <c r="AC15" s="64">
        <v>0</v>
      </c>
      <c r="AD15" s="64">
        <v>8</v>
      </c>
      <c r="AE15" s="64">
        <v>632</v>
      </c>
      <c r="AF15" s="64">
        <v>0</v>
      </c>
      <c r="AG15" s="64">
        <v>0</v>
      </c>
      <c r="AH15" s="64">
        <v>0</v>
      </c>
      <c r="AI15" s="64">
        <v>74</v>
      </c>
      <c r="AJ15" s="64">
        <v>0</v>
      </c>
      <c r="AK15" s="64">
        <v>341</v>
      </c>
      <c r="AL15" s="64">
        <v>75877</v>
      </c>
      <c r="AM15" s="64">
        <v>0</v>
      </c>
      <c r="AN15" s="64">
        <v>0</v>
      </c>
      <c r="AO15" s="64">
        <v>0</v>
      </c>
      <c r="AP15" s="64">
        <v>0</v>
      </c>
      <c r="AQ15" s="64">
        <v>0</v>
      </c>
      <c r="AR15" s="64">
        <v>0</v>
      </c>
      <c r="AS15" s="64">
        <v>0</v>
      </c>
      <c r="AT15" s="64">
        <v>0</v>
      </c>
      <c r="AU15" s="64">
        <v>0</v>
      </c>
      <c r="AV15" s="64">
        <v>0</v>
      </c>
      <c r="AW15" s="64">
        <v>0</v>
      </c>
      <c r="AX15" s="64">
        <v>0</v>
      </c>
      <c r="AY15" s="64">
        <v>0</v>
      </c>
      <c r="AZ15" s="64">
        <v>0</v>
      </c>
      <c r="BA15" s="64">
        <v>0</v>
      </c>
      <c r="BB15" s="64">
        <v>0</v>
      </c>
      <c r="BC15" s="64">
        <v>0</v>
      </c>
      <c r="BD15" s="64">
        <v>0</v>
      </c>
      <c r="BE15" s="64">
        <v>148</v>
      </c>
      <c r="BF15" s="64">
        <v>0</v>
      </c>
      <c r="BG15" s="64">
        <v>0</v>
      </c>
      <c r="BH15" s="64">
        <v>0</v>
      </c>
      <c r="BI15" s="64">
        <v>0</v>
      </c>
      <c r="BJ15" s="64">
        <v>0</v>
      </c>
      <c r="BK15" s="64">
        <v>68</v>
      </c>
      <c r="BL15" s="64">
        <v>0</v>
      </c>
      <c r="BM15" s="64">
        <v>0</v>
      </c>
      <c r="BN15" s="64">
        <v>0</v>
      </c>
      <c r="BO15" s="64">
        <v>0</v>
      </c>
      <c r="BP15" s="64">
        <v>0</v>
      </c>
      <c r="BQ15" s="64">
        <v>0</v>
      </c>
      <c r="BR15" s="64">
        <v>0</v>
      </c>
      <c r="BS15" s="64">
        <v>0</v>
      </c>
      <c r="BT15" s="64">
        <v>0</v>
      </c>
      <c r="BU15" s="64">
        <v>0</v>
      </c>
      <c r="BV15" s="64">
        <v>0</v>
      </c>
      <c r="BW15" s="64">
        <v>0</v>
      </c>
      <c r="BX15" s="64">
        <v>195</v>
      </c>
      <c r="BY15" s="64">
        <v>0</v>
      </c>
      <c r="BZ15" s="64">
        <v>0</v>
      </c>
      <c r="CA15" s="64">
        <v>0</v>
      </c>
      <c r="CB15" s="64">
        <v>0</v>
      </c>
      <c r="CC15" s="64">
        <v>0</v>
      </c>
      <c r="CD15" s="64">
        <v>0</v>
      </c>
      <c r="CE15" s="64">
        <v>0</v>
      </c>
      <c r="CF15" s="64">
        <v>0</v>
      </c>
      <c r="CG15" s="64">
        <v>94</v>
      </c>
      <c r="CH15" s="64">
        <v>0</v>
      </c>
      <c r="CI15" s="19">
        <v>0</v>
      </c>
      <c r="CJ15" s="19">
        <v>0</v>
      </c>
      <c r="CK15" s="19">
        <v>0</v>
      </c>
      <c r="CL15" s="19">
        <v>0</v>
      </c>
      <c r="CM15" s="19">
        <v>0</v>
      </c>
      <c r="CN15" s="19">
        <v>0</v>
      </c>
      <c r="CO15" s="19">
        <v>0</v>
      </c>
      <c r="CP15" s="19">
        <v>0</v>
      </c>
      <c r="CQ15" s="19">
        <v>0</v>
      </c>
      <c r="CR15" s="19">
        <v>0</v>
      </c>
      <c r="CS15" s="19">
        <v>0</v>
      </c>
      <c r="CT15" s="19">
        <v>7</v>
      </c>
      <c r="CU15" s="19">
        <v>0</v>
      </c>
      <c r="CV15" s="19">
        <v>0</v>
      </c>
      <c r="CW15" s="19">
        <v>0</v>
      </c>
      <c r="CX15" s="19">
        <v>710</v>
      </c>
      <c r="CY15" s="19">
        <v>0</v>
      </c>
      <c r="CZ15" s="19">
        <v>0</v>
      </c>
      <c r="DA15" s="19">
        <v>0</v>
      </c>
      <c r="DB15" s="19">
        <v>0</v>
      </c>
      <c r="DC15" s="19">
        <v>0</v>
      </c>
      <c r="DD15" s="19">
        <v>0</v>
      </c>
      <c r="DE15" s="19">
        <v>0</v>
      </c>
      <c r="DF15" s="19">
        <v>0</v>
      </c>
      <c r="DG15" s="19">
        <v>0</v>
      </c>
      <c r="DH15" s="19">
        <v>0</v>
      </c>
      <c r="DI15" s="19">
        <v>0</v>
      </c>
      <c r="DJ15" s="19">
        <v>0</v>
      </c>
      <c r="DK15" s="19">
        <v>0</v>
      </c>
      <c r="DL15" s="19">
        <v>0</v>
      </c>
      <c r="DM15" s="19">
        <v>383</v>
      </c>
      <c r="DN15" s="19">
        <v>0</v>
      </c>
      <c r="DO15" s="19">
        <v>0</v>
      </c>
      <c r="DP15" s="19">
        <v>7</v>
      </c>
      <c r="DQ15" s="19">
        <v>0</v>
      </c>
      <c r="DR15" s="19">
        <v>0</v>
      </c>
      <c r="DS15" s="19">
        <v>0</v>
      </c>
      <c r="DT15" s="19">
        <v>0</v>
      </c>
      <c r="DU15" s="19">
        <v>0</v>
      </c>
      <c r="DV15" s="19">
        <v>0</v>
      </c>
      <c r="DW15" s="19">
        <v>0</v>
      </c>
      <c r="DX15" s="19">
        <v>0</v>
      </c>
      <c r="DY15" s="19">
        <v>0</v>
      </c>
      <c r="DZ15" s="19">
        <v>0</v>
      </c>
      <c r="EA15" s="19">
        <v>0</v>
      </c>
      <c r="EB15" s="19">
        <v>0</v>
      </c>
      <c r="EC15" s="19">
        <v>0</v>
      </c>
      <c r="ED15" s="19">
        <v>0</v>
      </c>
      <c r="EE15" s="19">
        <v>0</v>
      </c>
      <c r="EF15" s="19">
        <v>0</v>
      </c>
      <c r="EG15" s="19">
        <v>0</v>
      </c>
      <c r="EH15" s="19">
        <f t="shared" si="1"/>
        <v>78544</v>
      </c>
      <c r="EJ15" s="68">
        <f t="shared" si="0"/>
        <v>0</v>
      </c>
      <c r="EL15">
        <v>78544</v>
      </c>
      <c r="EN15" s="19">
        <f t="shared" si="2"/>
        <v>0</v>
      </c>
    </row>
    <row r="16" spans="1:144">
      <c r="A16" s="48" t="s">
        <v>914</v>
      </c>
      <c r="B16" t="s">
        <v>61</v>
      </c>
      <c r="C16" s="69">
        <v>12</v>
      </c>
      <c r="D16" s="64">
        <v>0</v>
      </c>
      <c r="E16" s="64">
        <v>0</v>
      </c>
      <c r="F16" s="64">
        <v>0</v>
      </c>
      <c r="G16" s="64">
        <v>0</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64">
        <v>0</v>
      </c>
      <c r="AB16" s="64">
        <v>0</v>
      </c>
      <c r="AC16" s="64">
        <v>0</v>
      </c>
      <c r="AD16" s="64">
        <v>0</v>
      </c>
      <c r="AE16" s="64">
        <v>0</v>
      </c>
      <c r="AF16" s="64">
        <v>0</v>
      </c>
      <c r="AG16" s="64">
        <v>0</v>
      </c>
      <c r="AH16" s="64">
        <v>0</v>
      </c>
      <c r="AI16" s="64">
        <v>0</v>
      </c>
      <c r="AJ16" s="64">
        <v>0</v>
      </c>
      <c r="AK16" s="64">
        <v>0</v>
      </c>
      <c r="AL16" s="64">
        <v>0</v>
      </c>
      <c r="AM16" s="64">
        <v>15452</v>
      </c>
      <c r="AN16" s="64">
        <v>0</v>
      </c>
      <c r="AO16" s="64">
        <v>0</v>
      </c>
      <c r="AP16" s="64">
        <v>0</v>
      </c>
      <c r="AQ16" s="64">
        <v>0</v>
      </c>
      <c r="AR16" s="64">
        <v>0</v>
      </c>
      <c r="AS16" s="64">
        <v>0</v>
      </c>
      <c r="AT16" s="64">
        <v>0</v>
      </c>
      <c r="AU16" s="64">
        <v>0</v>
      </c>
      <c r="AV16" s="64">
        <v>0</v>
      </c>
      <c r="AW16" s="64">
        <v>0</v>
      </c>
      <c r="AX16" s="64">
        <v>0</v>
      </c>
      <c r="AY16" s="64">
        <v>0</v>
      </c>
      <c r="AZ16" s="64">
        <v>0</v>
      </c>
      <c r="BA16" s="64">
        <v>0</v>
      </c>
      <c r="BB16" s="64">
        <v>0</v>
      </c>
      <c r="BC16" s="64">
        <v>0</v>
      </c>
      <c r="BD16" s="64">
        <v>0</v>
      </c>
      <c r="BE16" s="64">
        <v>0</v>
      </c>
      <c r="BF16" s="64">
        <v>0</v>
      </c>
      <c r="BG16" s="64">
        <v>0</v>
      </c>
      <c r="BH16" s="64">
        <v>0</v>
      </c>
      <c r="BI16" s="64">
        <v>0</v>
      </c>
      <c r="BJ16" s="64">
        <v>0</v>
      </c>
      <c r="BK16" s="64">
        <v>0</v>
      </c>
      <c r="BL16" s="64">
        <v>0</v>
      </c>
      <c r="BM16" s="64">
        <v>0</v>
      </c>
      <c r="BN16" s="64">
        <v>0</v>
      </c>
      <c r="BO16" s="64">
        <v>0</v>
      </c>
      <c r="BP16" s="64">
        <v>0</v>
      </c>
      <c r="BQ16" s="64">
        <v>0</v>
      </c>
      <c r="BR16" s="64">
        <v>0</v>
      </c>
      <c r="BS16" s="64">
        <v>0</v>
      </c>
      <c r="BT16" s="64">
        <v>0</v>
      </c>
      <c r="BU16" s="64">
        <v>0</v>
      </c>
      <c r="BV16" s="64">
        <v>0</v>
      </c>
      <c r="BW16" s="64">
        <v>0</v>
      </c>
      <c r="BX16" s="64">
        <v>0</v>
      </c>
      <c r="BY16" s="64">
        <v>0</v>
      </c>
      <c r="BZ16" s="64">
        <v>0</v>
      </c>
      <c r="CA16" s="64">
        <v>0</v>
      </c>
      <c r="CB16" s="64">
        <v>0</v>
      </c>
      <c r="CC16" s="64">
        <v>0</v>
      </c>
      <c r="CD16" s="64">
        <v>0</v>
      </c>
      <c r="CE16" s="64">
        <v>0</v>
      </c>
      <c r="CF16" s="64">
        <v>0</v>
      </c>
      <c r="CG16" s="64">
        <v>61</v>
      </c>
      <c r="CH16" s="64">
        <v>0</v>
      </c>
      <c r="CI16" s="19">
        <v>0</v>
      </c>
      <c r="CJ16" s="19">
        <v>0</v>
      </c>
      <c r="CK16" s="19">
        <v>0</v>
      </c>
      <c r="CL16" s="19">
        <v>0</v>
      </c>
      <c r="CM16" s="19">
        <v>0</v>
      </c>
      <c r="CN16" s="19">
        <v>0</v>
      </c>
      <c r="CO16" s="19">
        <v>0</v>
      </c>
      <c r="CP16" s="19">
        <v>0</v>
      </c>
      <c r="CQ16" s="19">
        <v>0</v>
      </c>
      <c r="CR16" s="19">
        <v>0</v>
      </c>
      <c r="CS16" s="19">
        <v>0</v>
      </c>
      <c r="CT16" s="19">
        <v>0</v>
      </c>
      <c r="CU16" s="19">
        <v>0</v>
      </c>
      <c r="CV16" s="19">
        <v>0</v>
      </c>
      <c r="CW16" s="19">
        <v>0</v>
      </c>
      <c r="CX16" s="19">
        <v>99</v>
      </c>
      <c r="CY16" s="19">
        <v>0</v>
      </c>
      <c r="CZ16" s="19">
        <v>0</v>
      </c>
      <c r="DA16" s="19">
        <v>0</v>
      </c>
      <c r="DB16" s="19">
        <v>0</v>
      </c>
      <c r="DC16" s="19">
        <v>0</v>
      </c>
      <c r="DD16" s="19">
        <v>0</v>
      </c>
      <c r="DE16" s="19">
        <v>0</v>
      </c>
      <c r="DF16" s="19">
        <v>0</v>
      </c>
      <c r="DG16" s="19">
        <v>0</v>
      </c>
      <c r="DH16" s="19">
        <v>0</v>
      </c>
      <c r="DI16" s="19">
        <v>0</v>
      </c>
      <c r="DJ16" s="19">
        <v>0</v>
      </c>
      <c r="DK16" s="19">
        <v>0</v>
      </c>
      <c r="DL16" s="19">
        <v>0</v>
      </c>
      <c r="DM16" s="19">
        <v>6</v>
      </c>
      <c r="DN16" s="19">
        <v>0</v>
      </c>
      <c r="DO16" s="19">
        <v>0</v>
      </c>
      <c r="DP16" s="19">
        <v>76</v>
      </c>
      <c r="DQ16" s="19">
        <v>0</v>
      </c>
      <c r="DR16" s="19">
        <v>0</v>
      </c>
      <c r="DS16" s="19">
        <v>0</v>
      </c>
      <c r="DT16" s="19">
        <v>0</v>
      </c>
      <c r="DU16" s="19">
        <v>0</v>
      </c>
      <c r="DV16" s="19">
        <v>0</v>
      </c>
      <c r="DW16" s="19">
        <v>0</v>
      </c>
      <c r="DX16" s="19">
        <v>0</v>
      </c>
      <c r="DY16" s="19">
        <v>0</v>
      </c>
      <c r="DZ16" s="19">
        <v>0</v>
      </c>
      <c r="EA16" s="19">
        <v>0</v>
      </c>
      <c r="EB16" s="19">
        <v>0</v>
      </c>
      <c r="EC16" s="19">
        <v>0</v>
      </c>
      <c r="ED16" s="19">
        <v>0</v>
      </c>
      <c r="EE16" s="19">
        <v>0</v>
      </c>
      <c r="EF16" s="19">
        <v>0</v>
      </c>
      <c r="EG16" s="19">
        <v>0</v>
      </c>
      <c r="EH16" s="19">
        <f t="shared" si="1"/>
        <v>15694</v>
      </c>
      <c r="EJ16" s="68">
        <f t="shared" si="0"/>
        <v>0</v>
      </c>
      <c r="EL16">
        <v>15694</v>
      </c>
      <c r="EN16" s="19">
        <f t="shared" si="2"/>
        <v>0</v>
      </c>
    </row>
    <row r="17" spans="1:144">
      <c r="A17" s="48" t="s">
        <v>915</v>
      </c>
      <c r="B17" t="s">
        <v>62</v>
      </c>
      <c r="C17" s="67">
        <v>13</v>
      </c>
      <c r="D17" s="64">
        <v>0</v>
      </c>
      <c r="E17" s="64">
        <v>0</v>
      </c>
      <c r="F17" s="64">
        <v>0</v>
      </c>
      <c r="G17" s="64">
        <v>0</v>
      </c>
      <c r="H17" s="64">
        <v>0</v>
      </c>
      <c r="I17" s="64">
        <v>0</v>
      </c>
      <c r="J17" s="64">
        <v>0</v>
      </c>
      <c r="K17" s="64">
        <v>0</v>
      </c>
      <c r="L17" s="64">
        <v>0</v>
      </c>
      <c r="M17" s="64">
        <v>0</v>
      </c>
      <c r="N17" s="64">
        <v>0</v>
      </c>
      <c r="O17" s="64">
        <v>0</v>
      </c>
      <c r="P17" s="64">
        <v>0</v>
      </c>
      <c r="Q17" s="64">
        <v>0</v>
      </c>
      <c r="R17" s="64">
        <v>0</v>
      </c>
      <c r="S17" s="64">
        <v>0</v>
      </c>
      <c r="T17" s="64">
        <v>0</v>
      </c>
      <c r="U17" s="64">
        <v>0</v>
      </c>
      <c r="V17" s="64">
        <v>0</v>
      </c>
      <c r="W17" s="64">
        <v>0</v>
      </c>
      <c r="X17" s="64">
        <v>0</v>
      </c>
      <c r="Y17" s="64">
        <v>0</v>
      </c>
      <c r="Z17" s="64">
        <v>0</v>
      </c>
      <c r="AA17" s="64">
        <v>0</v>
      </c>
      <c r="AB17" s="64">
        <v>0</v>
      </c>
      <c r="AC17" s="64">
        <v>0</v>
      </c>
      <c r="AD17" s="64">
        <v>0</v>
      </c>
      <c r="AE17" s="64">
        <v>0</v>
      </c>
      <c r="AF17" s="64">
        <v>13</v>
      </c>
      <c r="AG17" s="64">
        <v>0</v>
      </c>
      <c r="AH17" s="64">
        <v>0</v>
      </c>
      <c r="AI17" s="64">
        <v>0</v>
      </c>
      <c r="AJ17" s="64">
        <v>0</v>
      </c>
      <c r="AK17" s="64">
        <v>0</v>
      </c>
      <c r="AL17" s="64">
        <v>0</v>
      </c>
      <c r="AM17" s="64">
        <v>0</v>
      </c>
      <c r="AN17" s="64">
        <v>9690</v>
      </c>
      <c r="AO17" s="64">
        <v>18640</v>
      </c>
      <c r="AP17" s="64">
        <v>23497</v>
      </c>
      <c r="AQ17" s="64">
        <v>406</v>
      </c>
      <c r="AR17" s="64">
        <v>51</v>
      </c>
      <c r="AS17" s="64">
        <v>15</v>
      </c>
      <c r="AT17" s="64">
        <v>0</v>
      </c>
      <c r="AU17" s="64">
        <v>9</v>
      </c>
      <c r="AV17" s="64">
        <v>16</v>
      </c>
      <c r="AW17" s="64">
        <v>0</v>
      </c>
      <c r="AX17" s="64">
        <v>0</v>
      </c>
      <c r="AY17" s="64">
        <v>0</v>
      </c>
      <c r="AZ17" s="64">
        <v>0</v>
      </c>
      <c r="BA17" s="64">
        <v>0</v>
      </c>
      <c r="BB17" s="64">
        <v>0</v>
      </c>
      <c r="BC17" s="64">
        <v>0</v>
      </c>
      <c r="BD17" s="64">
        <v>0</v>
      </c>
      <c r="BE17" s="64">
        <v>0</v>
      </c>
      <c r="BF17" s="64">
        <v>6</v>
      </c>
      <c r="BG17" s="64">
        <v>0</v>
      </c>
      <c r="BH17" s="64">
        <v>10</v>
      </c>
      <c r="BI17" s="64">
        <v>483</v>
      </c>
      <c r="BJ17" s="64">
        <v>0</v>
      </c>
      <c r="BK17" s="64">
        <v>0</v>
      </c>
      <c r="BL17" s="64">
        <v>0</v>
      </c>
      <c r="BM17" s="64">
        <v>0</v>
      </c>
      <c r="BN17" s="64">
        <v>0</v>
      </c>
      <c r="BO17" s="64">
        <v>31</v>
      </c>
      <c r="BP17" s="64">
        <v>346</v>
      </c>
      <c r="BQ17" s="64">
        <v>0</v>
      </c>
      <c r="BR17" s="64">
        <v>0</v>
      </c>
      <c r="BS17" s="64">
        <v>55</v>
      </c>
      <c r="BT17" s="64">
        <v>0</v>
      </c>
      <c r="BU17" s="64">
        <v>8</v>
      </c>
      <c r="BV17" s="64">
        <v>26</v>
      </c>
      <c r="BW17" s="64">
        <v>0</v>
      </c>
      <c r="BX17" s="64">
        <v>131</v>
      </c>
      <c r="BY17" s="64">
        <v>0</v>
      </c>
      <c r="BZ17" s="64">
        <v>0</v>
      </c>
      <c r="CA17" s="64">
        <v>0</v>
      </c>
      <c r="CB17" s="64">
        <v>0</v>
      </c>
      <c r="CC17" s="64">
        <v>44</v>
      </c>
      <c r="CD17" s="64">
        <v>0</v>
      </c>
      <c r="CE17" s="64">
        <v>13</v>
      </c>
      <c r="CF17" s="64">
        <v>7</v>
      </c>
      <c r="CG17" s="64">
        <v>14</v>
      </c>
      <c r="CH17" s="64">
        <v>0</v>
      </c>
      <c r="CI17" s="19">
        <v>63</v>
      </c>
      <c r="CJ17" s="19">
        <v>168</v>
      </c>
      <c r="CK17" s="19">
        <v>0</v>
      </c>
      <c r="CL17" s="19">
        <v>7</v>
      </c>
      <c r="CM17" s="19">
        <v>288</v>
      </c>
      <c r="CN17" s="19">
        <v>0</v>
      </c>
      <c r="CO17" s="19">
        <v>0</v>
      </c>
      <c r="CP17" s="19">
        <v>0</v>
      </c>
      <c r="CQ17" s="19">
        <v>0</v>
      </c>
      <c r="CR17" s="19">
        <v>0</v>
      </c>
      <c r="CS17" s="19">
        <v>0</v>
      </c>
      <c r="CT17" s="19">
        <v>0</v>
      </c>
      <c r="CU17" s="19">
        <v>0</v>
      </c>
      <c r="CV17" s="19">
        <v>0</v>
      </c>
      <c r="CW17" s="19">
        <v>0</v>
      </c>
      <c r="CX17" s="19">
        <v>275</v>
      </c>
      <c r="CY17" s="19">
        <v>0</v>
      </c>
      <c r="CZ17" s="19">
        <v>0</v>
      </c>
      <c r="DA17" s="19">
        <v>0</v>
      </c>
      <c r="DB17" s="19">
        <v>0</v>
      </c>
      <c r="DC17" s="19">
        <v>0</v>
      </c>
      <c r="DD17" s="19">
        <v>0</v>
      </c>
      <c r="DE17" s="19">
        <v>0</v>
      </c>
      <c r="DF17" s="19">
        <v>0</v>
      </c>
      <c r="DG17" s="19">
        <v>0</v>
      </c>
      <c r="DH17" s="19">
        <v>0</v>
      </c>
      <c r="DI17" s="19">
        <v>0</v>
      </c>
      <c r="DJ17" s="19">
        <v>0</v>
      </c>
      <c r="DK17" s="19">
        <v>0</v>
      </c>
      <c r="DL17" s="19">
        <v>0</v>
      </c>
      <c r="DM17" s="19">
        <v>442</v>
      </c>
      <c r="DN17" s="19">
        <v>0</v>
      </c>
      <c r="DO17" s="19">
        <v>0</v>
      </c>
      <c r="DP17" s="19">
        <v>39</v>
      </c>
      <c r="DQ17" s="19">
        <v>0</v>
      </c>
      <c r="DR17" s="19">
        <v>0</v>
      </c>
      <c r="DS17" s="19">
        <v>0</v>
      </c>
      <c r="DT17" s="19">
        <v>0</v>
      </c>
      <c r="DU17" s="19">
        <v>0</v>
      </c>
      <c r="DV17" s="19">
        <v>0</v>
      </c>
      <c r="DW17" s="19">
        <v>0</v>
      </c>
      <c r="DX17" s="19">
        <v>0</v>
      </c>
      <c r="DY17" s="19">
        <v>0</v>
      </c>
      <c r="DZ17" s="19">
        <v>0</v>
      </c>
      <c r="EA17" s="19">
        <v>0</v>
      </c>
      <c r="EB17" s="19">
        <v>0</v>
      </c>
      <c r="EC17" s="19">
        <v>0</v>
      </c>
      <c r="ED17" s="19">
        <v>0</v>
      </c>
      <c r="EE17" s="19">
        <v>0</v>
      </c>
      <c r="EF17" s="19">
        <v>0</v>
      </c>
      <c r="EG17" s="19">
        <v>0</v>
      </c>
      <c r="EH17" s="19">
        <f t="shared" si="1"/>
        <v>54793</v>
      </c>
      <c r="EJ17" s="68">
        <f t="shared" si="0"/>
        <v>0</v>
      </c>
      <c r="EL17">
        <v>54793</v>
      </c>
      <c r="EN17" s="19">
        <f t="shared" si="2"/>
        <v>0</v>
      </c>
    </row>
    <row r="18" spans="1:144">
      <c r="A18" s="48" t="s">
        <v>916</v>
      </c>
      <c r="B18" t="s">
        <v>63</v>
      </c>
      <c r="C18" s="69">
        <v>14</v>
      </c>
      <c r="D18" s="64">
        <v>0</v>
      </c>
      <c r="E18" s="64">
        <v>0</v>
      </c>
      <c r="F18" s="64">
        <v>0</v>
      </c>
      <c r="G18" s="64">
        <v>0</v>
      </c>
      <c r="H18" s="64">
        <v>0</v>
      </c>
      <c r="I18" s="64">
        <v>0</v>
      </c>
      <c r="J18" s="64">
        <v>0</v>
      </c>
      <c r="K18" s="64">
        <v>0</v>
      </c>
      <c r="L18" s="64">
        <v>0</v>
      </c>
      <c r="M18" s="64">
        <v>0</v>
      </c>
      <c r="N18" s="64">
        <v>0</v>
      </c>
      <c r="O18" s="64">
        <v>0</v>
      </c>
      <c r="P18" s="64">
        <v>0</v>
      </c>
      <c r="Q18" s="64">
        <v>0</v>
      </c>
      <c r="R18" s="64">
        <v>0</v>
      </c>
      <c r="S18" s="64">
        <v>0</v>
      </c>
      <c r="T18" s="64">
        <v>0</v>
      </c>
      <c r="U18" s="64">
        <v>0</v>
      </c>
      <c r="V18" s="64">
        <v>0</v>
      </c>
      <c r="W18" s="64">
        <v>0</v>
      </c>
      <c r="X18" s="64">
        <v>0</v>
      </c>
      <c r="Y18" s="64">
        <v>0</v>
      </c>
      <c r="Z18" s="64">
        <v>0</v>
      </c>
      <c r="AA18" s="64">
        <v>0</v>
      </c>
      <c r="AB18" s="64">
        <v>0</v>
      </c>
      <c r="AC18" s="64">
        <v>0</v>
      </c>
      <c r="AD18" s="64">
        <v>0</v>
      </c>
      <c r="AE18" s="64">
        <v>0</v>
      </c>
      <c r="AF18" s="64">
        <v>0</v>
      </c>
      <c r="AG18" s="64">
        <v>0</v>
      </c>
      <c r="AH18" s="64">
        <v>0</v>
      </c>
      <c r="AI18" s="64">
        <v>0</v>
      </c>
      <c r="AJ18" s="64">
        <v>0</v>
      </c>
      <c r="AK18" s="64">
        <v>0</v>
      </c>
      <c r="AL18" s="64">
        <v>0</v>
      </c>
      <c r="AM18" s="64">
        <v>0</v>
      </c>
      <c r="AN18" s="64">
        <v>6</v>
      </c>
      <c r="AO18" s="64">
        <v>443</v>
      </c>
      <c r="AP18" s="64">
        <v>126</v>
      </c>
      <c r="AQ18" s="64">
        <v>64788</v>
      </c>
      <c r="AR18" s="64">
        <v>278</v>
      </c>
      <c r="AS18" s="64">
        <v>0</v>
      </c>
      <c r="AT18" s="64">
        <v>0</v>
      </c>
      <c r="AU18" s="64">
        <v>0</v>
      </c>
      <c r="AV18" s="64">
        <v>0</v>
      </c>
      <c r="AW18" s="64">
        <v>0</v>
      </c>
      <c r="AX18" s="64">
        <v>0</v>
      </c>
      <c r="AY18" s="64">
        <v>0</v>
      </c>
      <c r="AZ18" s="64">
        <v>0</v>
      </c>
      <c r="BA18" s="64">
        <v>0</v>
      </c>
      <c r="BB18" s="64">
        <v>0</v>
      </c>
      <c r="BC18" s="64">
        <v>0</v>
      </c>
      <c r="BD18" s="64">
        <v>0</v>
      </c>
      <c r="BE18" s="64">
        <v>0</v>
      </c>
      <c r="BF18" s="64">
        <v>0</v>
      </c>
      <c r="BG18" s="64">
        <v>0</v>
      </c>
      <c r="BH18" s="64">
        <v>0</v>
      </c>
      <c r="BI18" s="64">
        <v>0</v>
      </c>
      <c r="BJ18" s="64">
        <v>0</v>
      </c>
      <c r="BK18" s="64">
        <v>0</v>
      </c>
      <c r="BL18" s="64">
        <v>0</v>
      </c>
      <c r="BM18" s="64">
        <v>0</v>
      </c>
      <c r="BN18" s="64">
        <v>0</v>
      </c>
      <c r="BO18" s="64">
        <v>0</v>
      </c>
      <c r="BP18" s="64">
        <v>12</v>
      </c>
      <c r="BQ18" s="64">
        <v>0</v>
      </c>
      <c r="BR18" s="64">
        <v>0</v>
      </c>
      <c r="BS18" s="64">
        <v>0</v>
      </c>
      <c r="BT18" s="64">
        <v>0</v>
      </c>
      <c r="BU18" s="64">
        <v>0</v>
      </c>
      <c r="BV18" s="64">
        <v>0</v>
      </c>
      <c r="BW18" s="64">
        <v>0</v>
      </c>
      <c r="BX18" s="64">
        <v>0</v>
      </c>
      <c r="BY18" s="64">
        <v>0</v>
      </c>
      <c r="BZ18" s="64">
        <v>0</v>
      </c>
      <c r="CA18" s="64">
        <v>0</v>
      </c>
      <c r="CB18" s="64">
        <v>0</v>
      </c>
      <c r="CC18" s="64">
        <v>0</v>
      </c>
      <c r="CD18" s="64">
        <v>0</v>
      </c>
      <c r="CE18" s="64">
        <v>0</v>
      </c>
      <c r="CF18" s="64">
        <v>0</v>
      </c>
      <c r="CG18" s="64">
        <v>6</v>
      </c>
      <c r="CH18" s="64">
        <v>0</v>
      </c>
      <c r="CI18" s="19">
        <v>0</v>
      </c>
      <c r="CJ18" s="19">
        <v>0</v>
      </c>
      <c r="CK18" s="19">
        <v>0</v>
      </c>
      <c r="CL18" s="19">
        <v>0</v>
      </c>
      <c r="CM18" s="19">
        <v>160</v>
      </c>
      <c r="CN18" s="19">
        <v>0</v>
      </c>
      <c r="CO18" s="19">
        <v>0</v>
      </c>
      <c r="CP18" s="19">
        <v>0</v>
      </c>
      <c r="CQ18" s="19">
        <v>0</v>
      </c>
      <c r="CR18" s="19">
        <v>0</v>
      </c>
      <c r="CS18" s="19">
        <v>0</v>
      </c>
      <c r="CT18" s="19">
        <v>0</v>
      </c>
      <c r="CU18" s="19">
        <v>0</v>
      </c>
      <c r="CV18" s="19">
        <v>0</v>
      </c>
      <c r="CW18" s="19">
        <v>0</v>
      </c>
      <c r="CX18" s="19">
        <v>449</v>
      </c>
      <c r="CY18" s="19">
        <v>0</v>
      </c>
      <c r="CZ18" s="19">
        <v>0</v>
      </c>
      <c r="DA18" s="19">
        <v>0</v>
      </c>
      <c r="DB18" s="19">
        <v>0</v>
      </c>
      <c r="DC18" s="19">
        <v>0</v>
      </c>
      <c r="DD18" s="19">
        <v>0</v>
      </c>
      <c r="DE18" s="19">
        <v>0</v>
      </c>
      <c r="DF18" s="19">
        <v>0</v>
      </c>
      <c r="DG18" s="19">
        <v>0</v>
      </c>
      <c r="DH18" s="19">
        <v>0</v>
      </c>
      <c r="DI18" s="19">
        <v>0</v>
      </c>
      <c r="DJ18" s="19">
        <v>0</v>
      </c>
      <c r="DK18" s="19">
        <v>0</v>
      </c>
      <c r="DL18" s="19">
        <v>0</v>
      </c>
      <c r="DM18" s="19">
        <v>80</v>
      </c>
      <c r="DN18" s="19">
        <v>0</v>
      </c>
      <c r="DO18" s="19">
        <v>0</v>
      </c>
      <c r="DP18" s="19">
        <v>84</v>
      </c>
      <c r="DQ18" s="19">
        <v>0</v>
      </c>
      <c r="DR18" s="19">
        <v>0</v>
      </c>
      <c r="DS18" s="19">
        <v>0</v>
      </c>
      <c r="DT18" s="19">
        <v>0</v>
      </c>
      <c r="DU18" s="19">
        <v>0</v>
      </c>
      <c r="DV18" s="19">
        <v>0</v>
      </c>
      <c r="DW18" s="19">
        <v>0</v>
      </c>
      <c r="DX18" s="19">
        <v>0</v>
      </c>
      <c r="DY18" s="19">
        <v>0</v>
      </c>
      <c r="DZ18" s="19">
        <v>0</v>
      </c>
      <c r="EA18" s="19">
        <v>0</v>
      </c>
      <c r="EB18" s="19">
        <v>0</v>
      </c>
      <c r="EC18" s="19">
        <v>0</v>
      </c>
      <c r="ED18" s="19">
        <v>0</v>
      </c>
      <c r="EE18" s="19">
        <v>0</v>
      </c>
      <c r="EF18" s="19">
        <v>0</v>
      </c>
      <c r="EG18" s="19">
        <v>0</v>
      </c>
      <c r="EH18" s="19">
        <f t="shared" si="1"/>
        <v>66432</v>
      </c>
      <c r="EJ18" s="68">
        <f t="shared" si="0"/>
        <v>0</v>
      </c>
      <c r="EL18">
        <v>66432</v>
      </c>
      <c r="EN18" s="19">
        <f t="shared" si="2"/>
        <v>0</v>
      </c>
    </row>
    <row r="19" spans="1:144">
      <c r="A19" s="48" t="s">
        <v>917</v>
      </c>
      <c r="B19" t="s">
        <v>64</v>
      </c>
      <c r="C19" s="69">
        <v>15</v>
      </c>
      <c r="D19" s="64">
        <v>0</v>
      </c>
      <c r="E19" s="64">
        <v>0</v>
      </c>
      <c r="F19" s="64">
        <v>0</v>
      </c>
      <c r="G19" s="64">
        <v>0</v>
      </c>
      <c r="H19" s="64">
        <v>0</v>
      </c>
      <c r="I19" s="64">
        <v>0</v>
      </c>
      <c r="J19" s="64">
        <v>0</v>
      </c>
      <c r="K19" s="64">
        <v>0</v>
      </c>
      <c r="L19" s="64">
        <v>0</v>
      </c>
      <c r="M19" s="64">
        <v>0</v>
      </c>
      <c r="N19" s="64">
        <v>0</v>
      </c>
      <c r="O19" s="64">
        <v>0</v>
      </c>
      <c r="P19" s="64">
        <v>0</v>
      </c>
      <c r="Q19" s="64">
        <v>0</v>
      </c>
      <c r="R19" s="64">
        <v>0</v>
      </c>
      <c r="S19" s="64">
        <v>0</v>
      </c>
      <c r="T19" s="64">
        <v>0</v>
      </c>
      <c r="U19" s="64">
        <v>0</v>
      </c>
      <c r="V19" s="64">
        <v>0</v>
      </c>
      <c r="W19" s="64">
        <v>0</v>
      </c>
      <c r="X19" s="64">
        <v>201</v>
      </c>
      <c r="Y19" s="64">
        <v>0</v>
      </c>
      <c r="Z19" s="64">
        <v>0</v>
      </c>
      <c r="AA19" s="64">
        <v>0</v>
      </c>
      <c r="AB19" s="64">
        <v>0</v>
      </c>
      <c r="AC19" s="64">
        <v>0</v>
      </c>
      <c r="AD19" s="64">
        <v>0</v>
      </c>
      <c r="AE19" s="64">
        <v>0</v>
      </c>
      <c r="AF19" s="64">
        <v>0</v>
      </c>
      <c r="AG19" s="64">
        <v>0</v>
      </c>
      <c r="AH19" s="64">
        <v>0</v>
      </c>
      <c r="AI19" s="64">
        <v>0</v>
      </c>
      <c r="AJ19" s="64">
        <v>0</v>
      </c>
      <c r="AK19" s="64">
        <v>0</v>
      </c>
      <c r="AL19" s="64">
        <v>0</v>
      </c>
      <c r="AM19" s="64">
        <v>0</v>
      </c>
      <c r="AN19" s="64">
        <v>0</v>
      </c>
      <c r="AO19" s="64">
        <v>0</v>
      </c>
      <c r="AP19" s="64">
        <v>56</v>
      </c>
      <c r="AQ19" s="64">
        <v>112</v>
      </c>
      <c r="AR19" s="64">
        <v>42802</v>
      </c>
      <c r="AS19" s="64">
        <v>0</v>
      </c>
      <c r="AT19" s="64">
        <v>0</v>
      </c>
      <c r="AU19" s="64">
        <v>0</v>
      </c>
      <c r="AV19" s="64">
        <v>15</v>
      </c>
      <c r="AW19" s="64">
        <v>0</v>
      </c>
      <c r="AX19" s="64">
        <v>0</v>
      </c>
      <c r="AY19" s="64">
        <v>0</v>
      </c>
      <c r="AZ19" s="64">
        <v>0</v>
      </c>
      <c r="BA19" s="64">
        <v>0</v>
      </c>
      <c r="BB19" s="64">
        <v>0</v>
      </c>
      <c r="BC19" s="64">
        <v>0</v>
      </c>
      <c r="BD19" s="64">
        <v>0</v>
      </c>
      <c r="BE19" s="64">
        <v>0</v>
      </c>
      <c r="BF19" s="64">
        <v>0</v>
      </c>
      <c r="BG19" s="64">
        <v>0</v>
      </c>
      <c r="BH19" s="64">
        <v>0</v>
      </c>
      <c r="BI19" s="64">
        <v>0</v>
      </c>
      <c r="BJ19" s="64">
        <v>0</v>
      </c>
      <c r="BK19" s="64">
        <v>13</v>
      </c>
      <c r="BL19" s="64">
        <v>0</v>
      </c>
      <c r="BM19" s="64">
        <v>0</v>
      </c>
      <c r="BN19" s="64">
        <v>0</v>
      </c>
      <c r="BO19" s="64">
        <v>60</v>
      </c>
      <c r="BP19" s="64">
        <v>98</v>
      </c>
      <c r="BQ19" s="64">
        <v>0</v>
      </c>
      <c r="BR19" s="64">
        <v>0</v>
      </c>
      <c r="BS19" s="64">
        <v>0</v>
      </c>
      <c r="BT19" s="64">
        <v>0</v>
      </c>
      <c r="BU19" s="64">
        <v>0</v>
      </c>
      <c r="BV19" s="64">
        <v>0</v>
      </c>
      <c r="BW19" s="64">
        <v>0</v>
      </c>
      <c r="BX19" s="64">
        <v>7</v>
      </c>
      <c r="BY19" s="64">
        <v>0</v>
      </c>
      <c r="BZ19" s="64">
        <v>0</v>
      </c>
      <c r="CA19" s="64">
        <v>0</v>
      </c>
      <c r="CB19" s="64">
        <v>0</v>
      </c>
      <c r="CC19" s="64">
        <v>0</v>
      </c>
      <c r="CD19" s="64">
        <v>0</v>
      </c>
      <c r="CE19" s="64">
        <v>0</v>
      </c>
      <c r="CF19" s="64">
        <v>0</v>
      </c>
      <c r="CG19" s="64">
        <v>9</v>
      </c>
      <c r="CH19" s="64">
        <v>0</v>
      </c>
      <c r="CI19" s="19">
        <v>0</v>
      </c>
      <c r="CJ19" s="19">
        <v>34</v>
      </c>
      <c r="CK19" s="19">
        <v>0</v>
      </c>
      <c r="CL19" s="19">
        <v>0</v>
      </c>
      <c r="CM19" s="19">
        <v>16</v>
      </c>
      <c r="CN19" s="19">
        <v>0</v>
      </c>
      <c r="CO19" s="19">
        <v>0</v>
      </c>
      <c r="CP19" s="19">
        <v>0</v>
      </c>
      <c r="CQ19" s="19">
        <v>0</v>
      </c>
      <c r="CR19" s="19">
        <v>0</v>
      </c>
      <c r="CS19" s="19">
        <v>0</v>
      </c>
      <c r="CT19" s="19">
        <v>0</v>
      </c>
      <c r="CU19" s="19">
        <v>0</v>
      </c>
      <c r="CV19" s="19">
        <v>0</v>
      </c>
      <c r="CW19" s="19">
        <v>0</v>
      </c>
      <c r="CX19" s="19">
        <v>36</v>
      </c>
      <c r="CY19" s="19">
        <v>0</v>
      </c>
      <c r="CZ19" s="19">
        <v>0</v>
      </c>
      <c r="DA19" s="19">
        <v>0</v>
      </c>
      <c r="DB19" s="19">
        <v>0</v>
      </c>
      <c r="DC19" s="19">
        <v>0</v>
      </c>
      <c r="DD19" s="19">
        <v>0</v>
      </c>
      <c r="DE19" s="19">
        <v>0</v>
      </c>
      <c r="DF19" s="19">
        <v>0</v>
      </c>
      <c r="DG19" s="19">
        <v>0</v>
      </c>
      <c r="DH19" s="19">
        <v>0</v>
      </c>
      <c r="DI19" s="19">
        <v>0</v>
      </c>
      <c r="DJ19" s="19">
        <v>0</v>
      </c>
      <c r="DK19" s="19">
        <v>0</v>
      </c>
      <c r="DL19" s="19">
        <v>0</v>
      </c>
      <c r="DM19" s="19">
        <v>14</v>
      </c>
      <c r="DN19" s="19">
        <v>0</v>
      </c>
      <c r="DO19" s="19">
        <v>0</v>
      </c>
      <c r="DP19" s="19">
        <v>375</v>
      </c>
      <c r="DQ19" s="19">
        <v>0</v>
      </c>
      <c r="DR19" s="19">
        <v>0</v>
      </c>
      <c r="DS19" s="19">
        <v>0</v>
      </c>
      <c r="DT19" s="19">
        <v>0</v>
      </c>
      <c r="DU19" s="19">
        <v>0</v>
      </c>
      <c r="DV19" s="19">
        <v>0</v>
      </c>
      <c r="DW19" s="19">
        <v>0</v>
      </c>
      <c r="DX19" s="19">
        <v>0</v>
      </c>
      <c r="DY19" s="19">
        <v>0</v>
      </c>
      <c r="DZ19" s="19">
        <v>0</v>
      </c>
      <c r="EA19" s="19">
        <v>0</v>
      </c>
      <c r="EB19" s="19">
        <v>0</v>
      </c>
      <c r="EC19" s="19">
        <v>0</v>
      </c>
      <c r="ED19" s="19">
        <v>0</v>
      </c>
      <c r="EE19" s="19">
        <v>0</v>
      </c>
      <c r="EF19" s="19">
        <v>0</v>
      </c>
      <c r="EG19" s="19">
        <v>0</v>
      </c>
      <c r="EH19" s="19">
        <f t="shared" si="1"/>
        <v>43848</v>
      </c>
      <c r="EJ19" s="68">
        <f t="shared" si="0"/>
        <v>0</v>
      </c>
      <c r="EL19">
        <v>43848</v>
      </c>
      <c r="EN19" s="19">
        <f t="shared" si="2"/>
        <v>0</v>
      </c>
    </row>
    <row r="20" spans="1:144">
      <c r="A20" s="48" t="s">
        <v>918</v>
      </c>
      <c r="B20" t="s">
        <v>65</v>
      </c>
      <c r="C20" s="67">
        <v>16</v>
      </c>
      <c r="D20" s="64">
        <v>0</v>
      </c>
      <c r="E20" s="64">
        <v>0</v>
      </c>
      <c r="F20" s="64">
        <v>0</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64">
        <v>0</v>
      </c>
      <c r="AA20" s="64">
        <v>0</v>
      </c>
      <c r="AB20" s="64">
        <v>0</v>
      </c>
      <c r="AC20" s="64">
        <v>0</v>
      </c>
      <c r="AD20" s="64">
        <v>0</v>
      </c>
      <c r="AE20" s="64">
        <v>6</v>
      </c>
      <c r="AF20" s="64">
        <v>0</v>
      </c>
      <c r="AG20" s="64">
        <v>0</v>
      </c>
      <c r="AH20" s="64">
        <v>0</v>
      </c>
      <c r="AI20" s="64">
        <v>19</v>
      </c>
      <c r="AJ20" s="64">
        <v>0</v>
      </c>
      <c r="AK20" s="64">
        <v>0</v>
      </c>
      <c r="AL20" s="64">
        <v>0</v>
      </c>
      <c r="AM20" s="64">
        <v>0</v>
      </c>
      <c r="AN20" s="64">
        <v>0</v>
      </c>
      <c r="AO20" s="64">
        <v>0</v>
      </c>
      <c r="AP20" s="64">
        <v>0</v>
      </c>
      <c r="AQ20" s="64">
        <v>0</v>
      </c>
      <c r="AR20" s="64">
        <v>0</v>
      </c>
      <c r="AS20" s="64">
        <v>31532</v>
      </c>
      <c r="AT20" s="64">
        <v>0</v>
      </c>
      <c r="AU20" s="64">
        <v>9</v>
      </c>
      <c r="AV20" s="64">
        <v>0</v>
      </c>
      <c r="AW20" s="64">
        <v>0</v>
      </c>
      <c r="AX20" s="64">
        <v>0</v>
      </c>
      <c r="AY20" s="64">
        <v>0</v>
      </c>
      <c r="AZ20" s="64">
        <v>0</v>
      </c>
      <c r="BA20" s="64">
        <v>0</v>
      </c>
      <c r="BB20" s="64">
        <v>0</v>
      </c>
      <c r="BC20" s="64">
        <v>0</v>
      </c>
      <c r="BD20" s="64">
        <v>0</v>
      </c>
      <c r="BE20" s="64">
        <v>0</v>
      </c>
      <c r="BF20" s="64">
        <v>0</v>
      </c>
      <c r="BG20" s="64">
        <v>0</v>
      </c>
      <c r="BH20" s="64">
        <v>0</v>
      </c>
      <c r="BI20" s="64">
        <v>0</v>
      </c>
      <c r="BJ20" s="64">
        <v>0</v>
      </c>
      <c r="BK20" s="64">
        <v>0</v>
      </c>
      <c r="BL20" s="64">
        <v>0</v>
      </c>
      <c r="BM20" s="64">
        <v>0</v>
      </c>
      <c r="BN20" s="64">
        <v>0</v>
      </c>
      <c r="BO20" s="64">
        <v>0</v>
      </c>
      <c r="BP20" s="64">
        <v>14</v>
      </c>
      <c r="BQ20" s="64">
        <v>0</v>
      </c>
      <c r="BR20" s="64">
        <v>0</v>
      </c>
      <c r="BS20" s="64">
        <v>0</v>
      </c>
      <c r="BT20" s="64">
        <v>0</v>
      </c>
      <c r="BU20" s="64">
        <v>0</v>
      </c>
      <c r="BV20" s="64">
        <v>0</v>
      </c>
      <c r="BW20" s="64">
        <v>0</v>
      </c>
      <c r="BX20" s="64">
        <v>36</v>
      </c>
      <c r="BY20" s="64">
        <v>0</v>
      </c>
      <c r="BZ20" s="64">
        <v>0</v>
      </c>
      <c r="CA20" s="64">
        <v>0</v>
      </c>
      <c r="CB20" s="64">
        <v>0</v>
      </c>
      <c r="CC20" s="64">
        <v>0</v>
      </c>
      <c r="CD20" s="64">
        <v>0</v>
      </c>
      <c r="CE20" s="64">
        <v>0</v>
      </c>
      <c r="CF20" s="64">
        <v>0</v>
      </c>
      <c r="CG20" s="64">
        <v>11</v>
      </c>
      <c r="CH20" s="64">
        <v>0</v>
      </c>
      <c r="CI20" s="19">
        <v>0</v>
      </c>
      <c r="CJ20" s="19">
        <v>0</v>
      </c>
      <c r="CK20" s="19">
        <v>0</v>
      </c>
      <c r="CL20" s="19">
        <v>51</v>
      </c>
      <c r="CM20" s="19">
        <v>25</v>
      </c>
      <c r="CN20" s="19">
        <v>0</v>
      </c>
      <c r="CO20" s="19">
        <v>0</v>
      </c>
      <c r="CP20" s="19">
        <v>0</v>
      </c>
      <c r="CQ20" s="19">
        <v>0</v>
      </c>
      <c r="CR20" s="19">
        <v>0</v>
      </c>
      <c r="CS20" s="19">
        <v>0</v>
      </c>
      <c r="CT20" s="19">
        <v>0</v>
      </c>
      <c r="CU20" s="19">
        <v>0</v>
      </c>
      <c r="CV20" s="19">
        <v>0</v>
      </c>
      <c r="CW20" s="19">
        <v>0</v>
      </c>
      <c r="CX20" s="19">
        <v>59</v>
      </c>
      <c r="CY20" s="19">
        <v>0</v>
      </c>
      <c r="CZ20" s="19">
        <v>0</v>
      </c>
      <c r="DA20" s="19">
        <v>0</v>
      </c>
      <c r="DB20" s="19">
        <v>0</v>
      </c>
      <c r="DC20" s="19">
        <v>0</v>
      </c>
      <c r="DD20" s="19">
        <v>0</v>
      </c>
      <c r="DE20" s="19">
        <v>0</v>
      </c>
      <c r="DF20" s="19">
        <v>0</v>
      </c>
      <c r="DG20" s="19">
        <v>0</v>
      </c>
      <c r="DH20" s="19">
        <v>0</v>
      </c>
      <c r="DI20" s="19">
        <v>0</v>
      </c>
      <c r="DJ20" s="19">
        <v>0</v>
      </c>
      <c r="DK20" s="19">
        <v>0</v>
      </c>
      <c r="DL20" s="19">
        <v>0</v>
      </c>
      <c r="DM20" s="19">
        <v>882</v>
      </c>
      <c r="DN20" s="19">
        <v>0</v>
      </c>
      <c r="DO20" s="19">
        <v>0</v>
      </c>
      <c r="DP20" s="19">
        <v>43</v>
      </c>
      <c r="DQ20" s="19">
        <v>0</v>
      </c>
      <c r="DR20" s="19">
        <v>0</v>
      </c>
      <c r="DS20" s="19">
        <v>0</v>
      </c>
      <c r="DT20" s="19">
        <v>0</v>
      </c>
      <c r="DU20" s="19">
        <v>0</v>
      </c>
      <c r="DV20" s="19">
        <v>0</v>
      </c>
      <c r="DW20" s="19">
        <v>0</v>
      </c>
      <c r="DX20" s="19">
        <v>0</v>
      </c>
      <c r="DY20" s="19">
        <v>0</v>
      </c>
      <c r="DZ20" s="19">
        <v>0</v>
      </c>
      <c r="EA20" s="19">
        <v>0</v>
      </c>
      <c r="EB20" s="19">
        <v>0</v>
      </c>
      <c r="EC20" s="19">
        <v>0</v>
      </c>
      <c r="ED20" s="19">
        <v>0</v>
      </c>
      <c r="EE20" s="19">
        <v>0</v>
      </c>
      <c r="EF20" s="19">
        <v>0</v>
      </c>
      <c r="EG20" s="19">
        <v>0</v>
      </c>
      <c r="EH20" s="19">
        <f t="shared" si="1"/>
        <v>32687</v>
      </c>
      <c r="EJ20" s="68">
        <f t="shared" si="0"/>
        <v>0</v>
      </c>
      <c r="EL20">
        <v>32687</v>
      </c>
      <c r="EN20" s="19">
        <f t="shared" si="2"/>
        <v>0</v>
      </c>
    </row>
    <row r="21" spans="1:144">
      <c r="A21" s="48" t="s">
        <v>919</v>
      </c>
      <c r="B21" t="s">
        <v>66</v>
      </c>
      <c r="C21" s="69">
        <v>17</v>
      </c>
      <c r="D21" s="64">
        <v>0</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64">
        <v>0</v>
      </c>
      <c r="W21" s="64">
        <v>0</v>
      </c>
      <c r="X21" s="64">
        <v>0</v>
      </c>
      <c r="Y21" s="64">
        <v>0</v>
      </c>
      <c r="Z21" s="64">
        <v>0</v>
      </c>
      <c r="AA21" s="64">
        <v>0</v>
      </c>
      <c r="AB21" s="64">
        <v>0</v>
      </c>
      <c r="AC21" s="64">
        <v>0</v>
      </c>
      <c r="AD21" s="64">
        <v>0</v>
      </c>
      <c r="AE21" s="64">
        <v>0</v>
      </c>
      <c r="AF21" s="64">
        <v>0</v>
      </c>
      <c r="AG21" s="64">
        <v>0</v>
      </c>
      <c r="AH21" s="64">
        <v>0</v>
      </c>
      <c r="AI21" s="64">
        <v>13</v>
      </c>
      <c r="AJ21" s="64">
        <v>0</v>
      </c>
      <c r="AK21" s="64">
        <v>0</v>
      </c>
      <c r="AL21" s="64">
        <v>0</v>
      </c>
      <c r="AM21" s="64">
        <v>0</v>
      </c>
      <c r="AN21" s="64">
        <v>0</v>
      </c>
      <c r="AO21" s="64">
        <v>0</v>
      </c>
      <c r="AP21" s="64">
        <v>15</v>
      </c>
      <c r="AQ21" s="64">
        <v>0</v>
      </c>
      <c r="AR21" s="64">
        <v>20</v>
      </c>
      <c r="AS21" s="64">
        <v>28</v>
      </c>
      <c r="AT21" s="64">
        <v>38289</v>
      </c>
      <c r="AU21" s="64">
        <v>67845</v>
      </c>
      <c r="AV21" s="64">
        <v>285</v>
      </c>
      <c r="AW21" s="64">
        <v>0</v>
      </c>
      <c r="AX21" s="64">
        <v>0</v>
      </c>
      <c r="AY21" s="64">
        <v>0</v>
      </c>
      <c r="AZ21" s="64">
        <v>0</v>
      </c>
      <c r="BA21" s="64">
        <v>0</v>
      </c>
      <c r="BB21" s="64">
        <v>0</v>
      </c>
      <c r="BC21" s="64">
        <v>0</v>
      </c>
      <c r="BD21" s="64">
        <v>0</v>
      </c>
      <c r="BE21" s="64">
        <v>0</v>
      </c>
      <c r="BF21" s="64">
        <v>9</v>
      </c>
      <c r="BG21" s="64">
        <v>0</v>
      </c>
      <c r="BH21" s="64">
        <v>0</v>
      </c>
      <c r="BI21" s="64">
        <v>6</v>
      </c>
      <c r="BJ21" s="64">
        <v>0</v>
      </c>
      <c r="BK21" s="64">
        <v>23</v>
      </c>
      <c r="BL21" s="64">
        <v>0</v>
      </c>
      <c r="BM21" s="64">
        <v>151</v>
      </c>
      <c r="BN21" s="64">
        <v>0</v>
      </c>
      <c r="BO21" s="64">
        <v>0</v>
      </c>
      <c r="BP21" s="64">
        <v>376</v>
      </c>
      <c r="BQ21" s="64">
        <v>0</v>
      </c>
      <c r="BR21" s="64">
        <v>0</v>
      </c>
      <c r="BS21" s="64">
        <v>0</v>
      </c>
      <c r="BT21" s="64">
        <v>0</v>
      </c>
      <c r="BU21" s="64">
        <v>0</v>
      </c>
      <c r="BV21" s="64">
        <v>25</v>
      </c>
      <c r="BW21" s="64">
        <v>0</v>
      </c>
      <c r="BX21" s="64">
        <v>18</v>
      </c>
      <c r="BY21" s="64">
        <v>0</v>
      </c>
      <c r="BZ21" s="64">
        <v>14</v>
      </c>
      <c r="CA21" s="64">
        <v>0</v>
      </c>
      <c r="CB21" s="64">
        <v>0</v>
      </c>
      <c r="CC21" s="64">
        <v>0</v>
      </c>
      <c r="CD21" s="64">
        <v>0</v>
      </c>
      <c r="CE21" s="64">
        <v>0</v>
      </c>
      <c r="CF21" s="64">
        <v>0</v>
      </c>
      <c r="CG21" s="64">
        <v>35</v>
      </c>
      <c r="CH21" s="64">
        <v>0</v>
      </c>
      <c r="CI21" s="19">
        <v>0</v>
      </c>
      <c r="CJ21" s="19">
        <v>0</v>
      </c>
      <c r="CK21" s="19">
        <v>0</v>
      </c>
      <c r="CL21" s="19">
        <v>0</v>
      </c>
      <c r="CM21" s="19">
        <v>67</v>
      </c>
      <c r="CN21" s="19">
        <v>84</v>
      </c>
      <c r="CO21" s="19">
        <v>0</v>
      </c>
      <c r="CP21" s="19">
        <v>0</v>
      </c>
      <c r="CQ21" s="19">
        <v>0</v>
      </c>
      <c r="CR21" s="19">
        <v>0</v>
      </c>
      <c r="CS21" s="19">
        <v>0</v>
      </c>
      <c r="CT21" s="19">
        <v>0</v>
      </c>
      <c r="CU21" s="19">
        <v>0</v>
      </c>
      <c r="CV21" s="19">
        <v>0</v>
      </c>
      <c r="CW21" s="19">
        <v>0</v>
      </c>
      <c r="CX21" s="19">
        <v>104</v>
      </c>
      <c r="CY21" s="19">
        <v>0</v>
      </c>
      <c r="CZ21" s="19">
        <v>0</v>
      </c>
      <c r="DA21" s="19">
        <v>0</v>
      </c>
      <c r="DB21" s="19">
        <v>0</v>
      </c>
      <c r="DC21" s="19">
        <v>0</v>
      </c>
      <c r="DD21" s="19">
        <v>0</v>
      </c>
      <c r="DE21" s="19">
        <v>0</v>
      </c>
      <c r="DF21" s="19">
        <v>0</v>
      </c>
      <c r="DG21" s="19">
        <v>0</v>
      </c>
      <c r="DH21" s="19">
        <v>0</v>
      </c>
      <c r="DI21" s="19">
        <v>0</v>
      </c>
      <c r="DJ21" s="19">
        <v>0</v>
      </c>
      <c r="DK21" s="19">
        <v>0</v>
      </c>
      <c r="DL21" s="19">
        <v>0</v>
      </c>
      <c r="DM21" s="19">
        <v>1999</v>
      </c>
      <c r="DN21" s="19">
        <v>0</v>
      </c>
      <c r="DO21" s="19">
        <v>0</v>
      </c>
      <c r="DP21" s="19">
        <v>189</v>
      </c>
      <c r="DQ21" s="19">
        <v>0</v>
      </c>
      <c r="DR21" s="19">
        <v>0</v>
      </c>
      <c r="DS21" s="19">
        <v>0</v>
      </c>
      <c r="DT21" s="19">
        <v>0</v>
      </c>
      <c r="DU21" s="19">
        <v>0</v>
      </c>
      <c r="DV21" s="19">
        <v>0</v>
      </c>
      <c r="DW21" s="19">
        <v>0</v>
      </c>
      <c r="DX21" s="19">
        <v>0</v>
      </c>
      <c r="DY21" s="19">
        <v>0</v>
      </c>
      <c r="DZ21" s="19">
        <v>0</v>
      </c>
      <c r="EA21" s="19">
        <v>0</v>
      </c>
      <c r="EB21" s="19">
        <v>0</v>
      </c>
      <c r="EC21" s="19">
        <v>0</v>
      </c>
      <c r="ED21" s="19">
        <v>0</v>
      </c>
      <c r="EE21" s="19">
        <v>0</v>
      </c>
      <c r="EF21" s="19">
        <v>0</v>
      </c>
      <c r="EG21" s="19">
        <v>0</v>
      </c>
      <c r="EH21" s="19">
        <f t="shared" si="1"/>
        <v>109595</v>
      </c>
      <c r="EJ21" s="68">
        <f t="shared" si="0"/>
        <v>0</v>
      </c>
      <c r="EL21">
        <v>109595</v>
      </c>
      <c r="EN21" s="19">
        <f t="shared" si="2"/>
        <v>0</v>
      </c>
    </row>
    <row r="22" spans="1:144">
      <c r="A22" s="48" t="s">
        <v>920</v>
      </c>
      <c r="B22" t="s">
        <v>67</v>
      </c>
      <c r="C22" s="69">
        <v>18</v>
      </c>
      <c r="D22" s="64">
        <v>0</v>
      </c>
      <c r="E22" s="64">
        <v>0</v>
      </c>
      <c r="F22" s="64">
        <v>0</v>
      </c>
      <c r="G22" s="64">
        <v>0</v>
      </c>
      <c r="H22" s="64">
        <v>0</v>
      </c>
      <c r="I22" s="64">
        <v>0</v>
      </c>
      <c r="J22" s="64">
        <v>0</v>
      </c>
      <c r="K22" s="64">
        <v>0</v>
      </c>
      <c r="L22" s="64">
        <v>0</v>
      </c>
      <c r="M22" s="64">
        <v>0</v>
      </c>
      <c r="N22" s="64">
        <v>0</v>
      </c>
      <c r="O22" s="64">
        <v>0</v>
      </c>
      <c r="P22" s="64">
        <v>0</v>
      </c>
      <c r="Q22" s="64">
        <v>0</v>
      </c>
      <c r="R22" s="64">
        <v>0</v>
      </c>
      <c r="S22" s="64">
        <v>0</v>
      </c>
      <c r="T22" s="64">
        <v>0</v>
      </c>
      <c r="U22" s="64">
        <v>0</v>
      </c>
      <c r="V22" s="64">
        <v>0</v>
      </c>
      <c r="W22" s="64">
        <v>0</v>
      </c>
      <c r="X22" s="64">
        <v>0</v>
      </c>
      <c r="Y22" s="64">
        <v>0</v>
      </c>
      <c r="Z22" s="64">
        <v>0</v>
      </c>
      <c r="AA22" s="64">
        <v>0</v>
      </c>
      <c r="AB22" s="64">
        <v>0</v>
      </c>
      <c r="AC22" s="64">
        <v>0</v>
      </c>
      <c r="AD22" s="64">
        <v>0</v>
      </c>
      <c r="AE22" s="64">
        <v>0</v>
      </c>
      <c r="AF22" s="64">
        <v>0</v>
      </c>
      <c r="AG22" s="64">
        <v>0</v>
      </c>
      <c r="AH22" s="64">
        <v>0</v>
      </c>
      <c r="AI22" s="64">
        <v>0</v>
      </c>
      <c r="AJ22" s="64">
        <v>0</v>
      </c>
      <c r="AK22" s="64">
        <v>0</v>
      </c>
      <c r="AL22" s="64">
        <v>0</v>
      </c>
      <c r="AM22" s="64">
        <v>0</v>
      </c>
      <c r="AN22" s="64">
        <v>0</v>
      </c>
      <c r="AO22" s="64">
        <v>0</v>
      </c>
      <c r="AP22" s="64">
        <v>8</v>
      </c>
      <c r="AQ22" s="64">
        <v>0</v>
      </c>
      <c r="AR22" s="64">
        <v>0</v>
      </c>
      <c r="AS22" s="64">
        <v>0</v>
      </c>
      <c r="AT22" s="64">
        <v>0</v>
      </c>
      <c r="AU22" s="64">
        <v>612</v>
      </c>
      <c r="AV22" s="64">
        <v>18955</v>
      </c>
      <c r="AW22" s="64">
        <v>0</v>
      </c>
      <c r="AX22" s="64">
        <v>0</v>
      </c>
      <c r="AY22" s="64">
        <v>0</v>
      </c>
      <c r="AZ22" s="64">
        <v>0</v>
      </c>
      <c r="BA22" s="64">
        <v>0</v>
      </c>
      <c r="BB22" s="64">
        <v>0</v>
      </c>
      <c r="BC22" s="64">
        <v>0</v>
      </c>
      <c r="BD22" s="64">
        <v>0</v>
      </c>
      <c r="BE22" s="64">
        <v>0</v>
      </c>
      <c r="BF22" s="64">
        <v>0</v>
      </c>
      <c r="BG22" s="64">
        <v>0</v>
      </c>
      <c r="BH22" s="64">
        <v>0</v>
      </c>
      <c r="BI22" s="64">
        <v>0</v>
      </c>
      <c r="BJ22" s="64">
        <v>0</v>
      </c>
      <c r="BK22" s="64">
        <v>0</v>
      </c>
      <c r="BL22" s="64">
        <v>32</v>
      </c>
      <c r="BM22" s="64">
        <v>0</v>
      </c>
      <c r="BN22" s="64">
        <v>0</v>
      </c>
      <c r="BO22" s="64">
        <v>0</v>
      </c>
      <c r="BP22" s="64">
        <v>104</v>
      </c>
      <c r="BQ22" s="64">
        <v>0</v>
      </c>
      <c r="BR22" s="64">
        <v>0</v>
      </c>
      <c r="BS22" s="64">
        <v>0</v>
      </c>
      <c r="BT22" s="64">
        <v>0</v>
      </c>
      <c r="BU22" s="64">
        <v>0</v>
      </c>
      <c r="BV22" s="64">
        <v>0</v>
      </c>
      <c r="BW22" s="64">
        <v>0</v>
      </c>
      <c r="BX22" s="64">
        <v>0</v>
      </c>
      <c r="BY22" s="64">
        <v>0</v>
      </c>
      <c r="BZ22" s="64">
        <v>0</v>
      </c>
      <c r="CA22" s="64">
        <v>0</v>
      </c>
      <c r="CB22" s="64">
        <v>0</v>
      </c>
      <c r="CC22" s="64">
        <v>0</v>
      </c>
      <c r="CD22" s="64">
        <v>0</v>
      </c>
      <c r="CE22" s="64">
        <v>0</v>
      </c>
      <c r="CF22" s="64">
        <v>0</v>
      </c>
      <c r="CG22" s="64">
        <v>3</v>
      </c>
      <c r="CH22" s="64">
        <v>0</v>
      </c>
      <c r="CI22" s="19">
        <v>0</v>
      </c>
      <c r="CJ22" s="19">
        <v>0</v>
      </c>
      <c r="CK22" s="19">
        <v>0</v>
      </c>
      <c r="CL22" s="19">
        <v>0</v>
      </c>
      <c r="CM22" s="19">
        <v>236</v>
      </c>
      <c r="CN22" s="19">
        <v>0</v>
      </c>
      <c r="CO22" s="19">
        <v>0</v>
      </c>
      <c r="CP22" s="19">
        <v>0</v>
      </c>
      <c r="CQ22" s="19">
        <v>0</v>
      </c>
      <c r="CR22" s="19">
        <v>0</v>
      </c>
      <c r="CS22" s="19">
        <v>0</v>
      </c>
      <c r="CT22" s="19">
        <v>0</v>
      </c>
      <c r="CU22" s="19">
        <v>0</v>
      </c>
      <c r="CV22" s="19">
        <v>0</v>
      </c>
      <c r="CW22" s="19">
        <v>0</v>
      </c>
      <c r="CX22" s="19">
        <v>134</v>
      </c>
      <c r="CY22" s="19">
        <v>0</v>
      </c>
      <c r="CZ22" s="19">
        <v>0</v>
      </c>
      <c r="DA22" s="19">
        <v>0</v>
      </c>
      <c r="DB22" s="19">
        <v>0</v>
      </c>
      <c r="DC22" s="19">
        <v>0</v>
      </c>
      <c r="DD22" s="19">
        <v>0</v>
      </c>
      <c r="DE22" s="19">
        <v>0</v>
      </c>
      <c r="DF22" s="19">
        <v>0</v>
      </c>
      <c r="DG22" s="19">
        <v>0</v>
      </c>
      <c r="DH22" s="19">
        <v>0</v>
      </c>
      <c r="DI22" s="19">
        <v>0</v>
      </c>
      <c r="DJ22" s="19">
        <v>0</v>
      </c>
      <c r="DK22" s="19">
        <v>0</v>
      </c>
      <c r="DL22" s="19">
        <v>0</v>
      </c>
      <c r="DM22" s="19">
        <v>1239</v>
      </c>
      <c r="DN22" s="19">
        <v>0</v>
      </c>
      <c r="DO22" s="19">
        <v>0</v>
      </c>
      <c r="DP22" s="19">
        <v>10</v>
      </c>
      <c r="DQ22" s="19">
        <v>0</v>
      </c>
      <c r="DR22" s="19">
        <v>0</v>
      </c>
      <c r="DS22" s="19">
        <v>0</v>
      </c>
      <c r="DT22" s="19">
        <v>0</v>
      </c>
      <c r="DU22" s="19">
        <v>0</v>
      </c>
      <c r="DV22" s="19">
        <v>0</v>
      </c>
      <c r="DW22" s="19">
        <v>0</v>
      </c>
      <c r="DX22" s="19">
        <v>0</v>
      </c>
      <c r="DY22" s="19">
        <v>0</v>
      </c>
      <c r="DZ22" s="19">
        <v>0</v>
      </c>
      <c r="EA22" s="19">
        <v>0</v>
      </c>
      <c r="EB22" s="19">
        <v>0</v>
      </c>
      <c r="EC22" s="19">
        <v>0</v>
      </c>
      <c r="ED22" s="19">
        <v>0</v>
      </c>
      <c r="EE22" s="19">
        <v>0</v>
      </c>
      <c r="EF22" s="19">
        <v>0</v>
      </c>
      <c r="EG22" s="19">
        <v>0</v>
      </c>
      <c r="EH22" s="19">
        <f t="shared" si="1"/>
        <v>21333</v>
      </c>
      <c r="EJ22" s="68">
        <f t="shared" si="0"/>
        <v>0</v>
      </c>
      <c r="EL22">
        <v>21333</v>
      </c>
      <c r="EN22" s="19">
        <f t="shared" si="2"/>
        <v>0</v>
      </c>
    </row>
    <row r="23" spans="1:144">
      <c r="A23" s="48"/>
      <c r="B23" s="73" t="s">
        <v>220</v>
      </c>
      <c r="C23" s="74">
        <v>19</v>
      </c>
      <c r="D23" s="72">
        <v>0</v>
      </c>
      <c r="E23" s="72">
        <v>0</v>
      </c>
      <c r="F23" s="72">
        <v>0</v>
      </c>
      <c r="G23" s="72">
        <v>0</v>
      </c>
      <c r="H23" s="72">
        <v>0</v>
      </c>
      <c r="I23" s="72">
        <v>0</v>
      </c>
      <c r="J23" s="72">
        <v>0</v>
      </c>
      <c r="K23" s="72">
        <v>0</v>
      </c>
      <c r="L23" s="72">
        <v>0</v>
      </c>
      <c r="M23" s="72">
        <v>0</v>
      </c>
      <c r="N23" s="72">
        <v>0</v>
      </c>
      <c r="O23" s="72">
        <v>0</v>
      </c>
      <c r="P23" s="72">
        <v>0</v>
      </c>
      <c r="Q23" s="72">
        <v>0</v>
      </c>
      <c r="R23" s="72">
        <v>0</v>
      </c>
      <c r="S23" s="72">
        <v>0</v>
      </c>
      <c r="T23" s="72">
        <v>0</v>
      </c>
      <c r="U23" s="72">
        <v>23.7814639653668</v>
      </c>
      <c r="V23" s="72">
        <v>0</v>
      </c>
      <c r="W23" s="72">
        <v>0</v>
      </c>
      <c r="X23" s="72">
        <v>0</v>
      </c>
      <c r="Y23" s="72">
        <v>0</v>
      </c>
      <c r="Z23" s="72">
        <v>0</v>
      </c>
      <c r="AA23" s="72">
        <v>0</v>
      </c>
      <c r="AB23" s="72">
        <v>0</v>
      </c>
      <c r="AC23" s="72">
        <v>0</v>
      </c>
      <c r="AD23" s="72">
        <v>0</v>
      </c>
      <c r="AE23" s="72">
        <v>0</v>
      </c>
      <c r="AF23" s="72">
        <v>0</v>
      </c>
      <c r="AG23" s="72">
        <v>0</v>
      </c>
      <c r="AH23" s="72">
        <v>0</v>
      </c>
      <c r="AI23" s="72">
        <v>0</v>
      </c>
      <c r="AJ23" s="72">
        <v>0</v>
      </c>
      <c r="AK23" s="72">
        <v>0</v>
      </c>
      <c r="AL23" s="72">
        <v>0</v>
      </c>
      <c r="AM23" s="72">
        <v>0</v>
      </c>
      <c r="AN23" s="72">
        <v>0</v>
      </c>
      <c r="AO23" s="72">
        <v>0</v>
      </c>
      <c r="AP23" s="72">
        <v>0</v>
      </c>
      <c r="AQ23" s="72">
        <v>0</v>
      </c>
      <c r="AR23" s="72">
        <v>0</v>
      </c>
      <c r="AS23" s="72">
        <v>0</v>
      </c>
      <c r="AT23" s="72">
        <v>0</v>
      </c>
      <c r="AU23" s="72">
        <v>0</v>
      </c>
      <c r="AV23" s="72">
        <v>0</v>
      </c>
      <c r="AW23" s="72">
        <v>15706.071334967</v>
      </c>
      <c r="AX23" s="72">
        <v>103858.143648318</v>
      </c>
      <c r="AY23" s="72">
        <v>10383.8019927027</v>
      </c>
      <c r="AZ23" s="72">
        <v>19415.8136662291</v>
      </c>
      <c r="BA23" s="72">
        <v>126069.935656699</v>
      </c>
      <c r="BB23" s="72">
        <v>2947.64367338086</v>
      </c>
      <c r="BC23" s="72">
        <v>152991.49781650101</v>
      </c>
      <c r="BD23" s="72">
        <v>1733.07961141839</v>
      </c>
      <c r="BE23" s="72">
        <v>0</v>
      </c>
      <c r="BF23" s="72">
        <v>102.289385470235</v>
      </c>
      <c r="BG23" s="72">
        <v>0</v>
      </c>
      <c r="BH23" s="72">
        <v>30.7846188608167</v>
      </c>
      <c r="BI23" s="72">
        <v>0</v>
      </c>
      <c r="BJ23" s="72">
        <v>0</v>
      </c>
      <c r="BK23" s="72">
        <v>232.66348044650701</v>
      </c>
      <c r="BL23" s="72">
        <v>6.9028076582821498</v>
      </c>
      <c r="BM23" s="72">
        <v>0</v>
      </c>
      <c r="BN23" s="72">
        <v>0</v>
      </c>
      <c r="BO23" s="72">
        <v>0</v>
      </c>
      <c r="BP23" s="72">
        <v>0</v>
      </c>
      <c r="BQ23" s="72">
        <v>0</v>
      </c>
      <c r="BR23" s="72">
        <v>0</v>
      </c>
      <c r="BS23" s="72">
        <v>0</v>
      </c>
      <c r="BT23" s="72">
        <v>0</v>
      </c>
      <c r="BU23" s="72">
        <v>0</v>
      </c>
      <c r="BV23" s="72">
        <v>0</v>
      </c>
      <c r="BW23" s="72">
        <v>0</v>
      </c>
      <c r="BX23" s="72">
        <v>0</v>
      </c>
      <c r="BY23" s="72">
        <v>0</v>
      </c>
      <c r="BZ23" s="72">
        <v>0</v>
      </c>
      <c r="CA23" s="72">
        <v>0</v>
      </c>
      <c r="CB23" s="72">
        <v>0</v>
      </c>
      <c r="CC23" s="72">
        <v>0</v>
      </c>
      <c r="CD23" s="72">
        <v>0</v>
      </c>
      <c r="CE23" s="72">
        <v>0</v>
      </c>
      <c r="CF23" s="72">
        <v>0</v>
      </c>
      <c r="CG23" s="72">
        <v>1.0000000027045</v>
      </c>
      <c r="CH23" s="72">
        <v>0</v>
      </c>
      <c r="CI23" s="72">
        <v>0</v>
      </c>
      <c r="CJ23" s="72">
        <v>0</v>
      </c>
      <c r="CK23" s="72">
        <v>0</v>
      </c>
      <c r="CL23" s="72">
        <v>0</v>
      </c>
      <c r="CM23" s="72">
        <v>0</v>
      </c>
      <c r="CN23" s="72">
        <v>0</v>
      </c>
      <c r="CO23" s="72">
        <v>0</v>
      </c>
      <c r="CP23" s="72">
        <v>0</v>
      </c>
      <c r="CQ23" s="72">
        <v>0</v>
      </c>
      <c r="CR23" s="72">
        <v>0</v>
      </c>
      <c r="CS23" s="72">
        <v>0</v>
      </c>
      <c r="CT23" s="72">
        <v>0</v>
      </c>
      <c r="CU23" s="72">
        <v>0</v>
      </c>
      <c r="CV23" s="72">
        <v>0</v>
      </c>
      <c r="CW23" s="72">
        <v>0</v>
      </c>
      <c r="CX23" s="72">
        <v>20.839501053178498</v>
      </c>
      <c r="CY23" s="72">
        <v>0</v>
      </c>
      <c r="CZ23" s="72">
        <v>0</v>
      </c>
      <c r="DA23" s="72">
        <v>0</v>
      </c>
      <c r="DB23" s="72">
        <v>0</v>
      </c>
      <c r="DC23" s="72">
        <v>0</v>
      </c>
      <c r="DD23" s="72">
        <v>0</v>
      </c>
      <c r="DE23" s="72">
        <v>0</v>
      </c>
      <c r="DF23" s="72">
        <v>0</v>
      </c>
      <c r="DG23" s="72">
        <v>0</v>
      </c>
      <c r="DH23" s="72">
        <v>0</v>
      </c>
      <c r="DI23" s="72">
        <v>0</v>
      </c>
      <c r="DJ23" s="72">
        <v>0</v>
      </c>
      <c r="DK23" s="72">
        <v>0</v>
      </c>
      <c r="DL23" s="72">
        <v>0</v>
      </c>
      <c r="DM23" s="72">
        <v>287.05662012573299</v>
      </c>
      <c r="DN23" s="72">
        <v>0</v>
      </c>
      <c r="DO23" s="72">
        <v>0</v>
      </c>
      <c r="DP23" s="72">
        <v>0</v>
      </c>
      <c r="DQ23" s="72">
        <v>0</v>
      </c>
      <c r="DR23" s="72">
        <v>0</v>
      </c>
      <c r="DS23" s="72">
        <v>0</v>
      </c>
      <c r="DT23" s="72">
        <v>0</v>
      </c>
      <c r="DU23" s="72">
        <v>0</v>
      </c>
      <c r="DV23" s="72">
        <v>0</v>
      </c>
      <c r="DW23" s="72">
        <v>0</v>
      </c>
      <c r="DX23" s="72">
        <v>0</v>
      </c>
      <c r="DY23" s="72">
        <v>0</v>
      </c>
      <c r="DZ23" s="72">
        <v>0</v>
      </c>
      <c r="EA23" s="72">
        <v>0</v>
      </c>
      <c r="EB23" s="72">
        <v>0</v>
      </c>
      <c r="EC23" s="72">
        <v>0</v>
      </c>
      <c r="ED23" s="72">
        <v>0</v>
      </c>
      <c r="EE23" s="72">
        <v>0</v>
      </c>
      <c r="EF23" s="72">
        <v>0</v>
      </c>
      <c r="EG23" s="72">
        <v>0</v>
      </c>
      <c r="EH23" s="76">
        <f t="shared" si="1"/>
        <v>433811.30527779873</v>
      </c>
      <c r="EJ23" s="68">
        <f t="shared" si="0"/>
        <v>0</v>
      </c>
      <c r="EL23">
        <v>433811.30527779856</v>
      </c>
      <c r="EM23" s="65"/>
      <c r="EN23" s="19">
        <f t="shared" si="2"/>
        <v>0</v>
      </c>
    </row>
    <row r="24" spans="1:144">
      <c r="A24" s="48"/>
      <c r="B24" s="73" t="s">
        <v>43</v>
      </c>
      <c r="C24" s="75">
        <v>20</v>
      </c>
      <c r="D24" s="72">
        <v>0</v>
      </c>
      <c r="E24" s="72">
        <v>0</v>
      </c>
      <c r="F24" s="72">
        <v>0</v>
      </c>
      <c r="G24" s="72">
        <v>0</v>
      </c>
      <c r="H24" s="72">
        <v>0</v>
      </c>
      <c r="I24" s="72">
        <v>0</v>
      </c>
      <c r="J24" s="72">
        <v>0</v>
      </c>
      <c r="K24" s="72">
        <v>0</v>
      </c>
      <c r="L24" s="72">
        <v>0</v>
      </c>
      <c r="M24" s="72">
        <v>0</v>
      </c>
      <c r="N24" s="72">
        <v>0</v>
      </c>
      <c r="O24" s="72">
        <v>0</v>
      </c>
      <c r="P24" s="72">
        <v>0</v>
      </c>
      <c r="Q24" s="72">
        <v>0</v>
      </c>
      <c r="R24" s="72">
        <v>0</v>
      </c>
      <c r="S24" s="72">
        <v>0</v>
      </c>
      <c r="T24" s="72">
        <v>0</v>
      </c>
      <c r="U24" s="72">
        <v>0.14167329858797401</v>
      </c>
      <c r="V24" s="72">
        <v>0</v>
      </c>
      <c r="W24" s="72">
        <v>0</v>
      </c>
      <c r="X24" s="72">
        <v>0</v>
      </c>
      <c r="Y24" s="72">
        <v>0</v>
      </c>
      <c r="Z24" s="72">
        <v>0</v>
      </c>
      <c r="AA24" s="72">
        <v>0</v>
      </c>
      <c r="AB24" s="72">
        <v>0</v>
      </c>
      <c r="AC24" s="72">
        <v>0</v>
      </c>
      <c r="AD24" s="72">
        <v>0</v>
      </c>
      <c r="AE24" s="72">
        <v>0</v>
      </c>
      <c r="AF24" s="72">
        <v>0</v>
      </c>
      <c r="AG24" s="72">
        <v>0</v>
      </c>
      <c r="AH24" s="72">
        <v>0</v>
      </c>
      <c r="AI24" s="72">
        <v>0</v>
      </c>
      <c r="AJ24" s="72">
        <v>0</v>
      </c>
      <c r="AK24" s="72">
        <v>0</v>
      </c>
      <c r="AL24" s="72">
        <v>0</v>
      </c>
      <c r="AM24" s="72">
        <v>0</v>
      </c>
      <c r="AN24" s="72">
        <v>0</v>
      </c>
      <c r="AO24" s="72">
        <v>0</v>
      </c>
      <c r="AP24" s="72">
        <v>0</v>
      </c>
      <c r="AQ24" s="72">
        <v>0</v>
      </c>
      <c r="AR24" s="72">
        <v>0</v>
      </c>
      <c r="AS24" s="72">
        <v>0</v>
      </c>
      <c r="AT24" s="72">
        <v>0</v>
      </c>
      <c r="AU24" s="72">
        <v>0</v>
      </c>
      <c r="AV24" s="72">
        <v>0</v>
      </c>
      <c r="AW24" s="72">
        <v>76.272232736407503</v>
      </c>
      <c r="AX24" s="72">
        <v>470.14019776686399</v>
      </c>
      <c r="AY24" s="72">
        <v>6.0078915783394402</v>
      </c>
      <c r="AZ24" s="72">
        <v>9.8748571274936303</v>
      </c>
      <c r="BA24" s="72">
        <v>44.264212365001498</v>
      </c>
      <c r="BB24" s="72">
        <v>9775.1554426731509</v>
      </c>
      <c r="BC24" s="72">
        <v>0</v>
      </c>
      <c r="BD24" s="72">
        <v>0</v>
      </c>
      <c r="BE24" s="72">
        <v>0</v>
      </c>
      <c r="BF24" s="72">
        <v>0.71061470771026503</v>
      </c>
      <c r="BG24" s="72">
        <v>0</v>
      </c>
      <c r="BH24" s="72">
        <v>0.21538119252633101</v>
      </c>
      <c r="BI24" s="72">
        <v>0</v>
      </c>
      <c r="BJ24" s="72">
        <v>0</v>
      </c>
      <c r="BK24" s="72">
        <v>0.92039683073218803</v>
      </c>
      <c r="BL24" s="72">
        <v>6.3008181987551995E-2</v>
      </c>
      <c r="BM24" s="72">
        <v>0</v>
      </c>
      <c r="BN24" s="72">
        <v>0</v>
      </c>
      <c r="BO24" s="72">
        <v>0</v>
      </c>
      <c r="BP24" s="72">
        <v>0</v>
      </c>
      <c r="BQ24" s="72">
        <v>0</v>
      </c>
      <c r="BR24" s="72">
        <v>0</v>
      </c>
      <c r="BS24" s="72">
        <v>0</v>
      </c>
      <c r="BT24" s="72">
        <v>0</v>
      </c>
      <c r="BU24" s="72">
        <v>0</v>
      </c>
      <c r="BV24" s="72">
        <v>0</v>
      </c>
      <c r="BW24" s="72">
        <v>0</v>
      </c>
      <c r="BX24" s="72">
        <v>0</v>
      </c>
      <c r="BY24" s="72">
        <v>0</v>
      </c>
      <c r="BZ24" s="72">
        <v>0</v>
      </c>
      <c r="CA24" s="72">
        <v>0</v>
      </c>
      <c r="CB24" s="72">
        <v>0</v>
      </c>
      <c r="CC24" s="72">
        <v>0</v>
      </c>
      <c r="CD24" s="72">
        <v>0</v>
      </c>
      <c r="CE24" s="72">
        <v>0</v>
      </c>
      <c r="CF24" s="72">
        <v>0</v>
      </c>
      <c r="CG24" s="72">
        <v>0</v>
      </c>
      <c r="CH24" s="72">
        <v>0</v>
      </c>
      <c r="CI24" s="72">
        <v>0</v>
      </c>
      <c r="CJ24" s="72">
        <v>0</v>
      </c>
      <c r="CK24" s="72">
        <v>0</v>
      </c>
      <c r="CL24" s="72">
        <v>0</v>
      </c>
      <c r="CM24" s="72">
        <v>0</v>
      </c>
      <c r="CN24" s="72">
        <v>0</v>
      </c>
      <c r="CO24" s="72">
        <v>0</v>
      </c>
      <c r="CP24" s="72">
        <v>0</v>
      </c>
      <c r="CQ24" s="72">
        <v>0</v>
      </c>
      <c r="CR24" s="72">
        <v>0</v>
      </c>
      <c r="CS24" s="72">
        <v>0</v>
      </c>
      <c r="CT24" s="72">
        <v>0</v>
      </c>
      <c r="CU24" s="72">
        <v>0</v>
      </c>
      <c r="CV24" s="72">
        <v>0</v>
      </c>
      <c r="CW24" s="72">
        <v>0</v>
      </c>
      <c r="CX24" s="72">
        <v>0.160498980890458</v>
      </c>
      <c r="CY24" s="72">
        <v>0</v>
      </c>
      <c r="CZ24" s="72">
        <v>0</v>
      </c>
      <c r="DA24" s="72">
        <v>0</v>
      </c>
      <c r="DB24" s="72">
        <v>0</v>
      </c>
      <c r="DC24" s="72">
        <v>0</v>
      </c>
      <c r="DD24" s="72">
        <v>0</v>
      </c>
      <c r="DE24" s="72">
        <v>0</v>
      </c>
      <c r="DF24" s="72">
        <v>0</v>
      </c>
      <c r="DG24" s="72">
        <v>0</v>
      </c>
      <c r="DH24" s="72">
        <v>0</v>
      </c>
      <c r="DI24" s="72">
        <v>0</v>
      </c>
      <c r="DJ24" s="72">
        <v>0</v>
      </c>
      <c r="DK24" s="72">
        <v>0</v>
      </c>
      <c r="DL24" s="72">
        <v>0</v>
      </c>
      <c r="DM24" s="72">
        <v>1.9081444565694601</v>
      </c>
      <c r="DN24" s="72">
        <v>0</v>
      </c>
      <c r="DO24" s="72">
        <v>0</v>
      </c>
      <c r="DP24" s="72">
        <v>0</v>
      </c>
      <c r="DQ24" s="72">
        <v>0</v>
      </c>
      <c r="DR24" s="72">
        <v>0</v>
      </c>
      <c r="DS24" s="72">
        <v>0</v>
      </c>
      <c r="DT24" s="72">
        <v>0</v>
      </c>
      <c r="DU24" s="72">
        <v>0</v>
      </c>
      <c r="DV24" s="72">
        <v>0</v>
      </c>
      <c r="DW24" s="72">
        <v>0</v>
      </c>
      <c r="DX24" s="72">
        <v>0</v>
      </c>
      <c r="DY24" s="72">
        <v>0</v>
      </c>
      <c r="DZ24" s="72">
        <v>0</v>
      </c>
      <c r="EA24" s="72">
        <v>0</v>
      </c>
      <c r="EB24" s="72">
        <v>0</v>
      </c>
      <c r="EC24" s="72">
        <v>0</v>
      </c>
      <c r="ED24" s="72">
        <v>0</v>
      </c>
      <c r="EE24" s="72">
        <v>0</v>
      </c>
      <c r="EF24" s="72">
        <v>0</v>
      </c>
      <c r="EG24" s="72">
        <v>0</v>
      </c>
      <c r="EH24" s="76">
        <f t="shared" si="1"/>
        <v>10385.83455189626</v>
      </c>
      <c r="EJ24" s="68">
        <f t="shared" si="0"/>
        <v>0</v>
      </c>
      <c r="EL24">
        <v>10385.83455189626</v>
      </c>
      <c r="EM24" s="65"/>
      <c r="EN24" s="19">
        <f t="shared" si="2"/>
        <v>0</v>
      </c>
    </row>
    <row r="25" spans="1:144">
      <c r="A25" s="48"/>
      <c r="B25" s="73" t="s">
        <v>221</v>
      </c>
      <c r="C25" s="75">
        <v>21</v>
      </c>
      <c r="D25" s="72">
        <v>0</v>
      </c>
      <c r="E25" s="72">
        <v>0</v>
      </c>
      <c r="F25" s="72">
        <v>0</v>
      </c>
      <c r="G25" s="72">
        <v>0</v>
      </c>
      <c r="H25" s="72">
        <v>0</v>
      </c>
      <c r="I25" s="72">
        <v>0</v>
      </c>
      <c r="J25" s="72">
        <v>0</v>
      </c>
      <c r="K25" s="72">
        <v>0</v>
      </c>
      <c r="L25" s="72">
        <v>0</v>
      </c>
      <c r="M25" s="72">
        <v>0</v>
      </c>
      <c r="N25" s="72">
        <v>0</v>
      </c>
      <c r="O25" s="72">
        <v>0</v>
      </c>
      <c r="P25" s="72">
        <v>0</v>
      </c>
      <c r="Q25" s="72">
        <v>0</v>
      </c>
      <c r="R25" s="72">
        <v>0</v>
      </c>
      <c r="S25" s="72">
        <v>0</v>
      </c>
      <c r="T25" s="72">
        <v>0</v>
      </c>
      <c r="U25" s="72">
        <v>7.6862786949062706E-2</v>
      </c>
      <c r="V25" s="72">
        <v>0</v>
      </c>
      <c r="W25" s="72">
        <v>0</v>
      </c>
      <c r="X25" s="72">
        <v>0</v>
      </c>
      <c r="Y25" s="72">
        <v>0</v>
      </c>
      <c r="Z25" s="72">
        <v>0</v>
      </c>
      <c r="AA25" s="72">
        <v>0</v>
      </c>
      <c r="AB25" s="72">
        <v>0</v>
      </c>
      <c r="AC25" s="72">
        <v>0</v>
      </c>
      <c r="AD25" s="72">
        <v>0</v>
      </c>
      <c r="AE25" s="72">
        <v>0</v>
      </c>
      <c r="AF25" s="72">
        <v>0</v>
      </c>
      <c r="AG25" s="72">
        <v>0</v>
      </c>
      <c r="AH25" s="72">
        <v>0</v>
      </c>
      <c r="AI25" s="72">
        <v>0</v>
      </c>
      <c r="AJ25" s="72">
        <v>0</v>
      </c>
      <c r="AK25" s="72">
        <v>0</v>
      </c>
      <c r="AL25" s="72">
        <v>0</v>
      </c>
      <c r="AM25" s="72">
        <v>0</v>
      </c>
      <c r="AN25" s="72">
        <v>0</v>
      </c>
      <c r="AO25" s="72">
        <v>0</v>
      </c>
      <c r="AP25" s="72">
        <v>0</v>
      </c>
      <c r="AQ25" s="72">
        <v>0</v>
      </c>
      <c r="AR25" s="72">
        <v>0</v>
      </c>
      <c r="AS25" s="72">
        <v>0</v>
      </c>
      <c r="AT25" s="72">
        <v>0</v>
      </c>
      <c r="AU25" s="72">
        <v>0</v>
      </c>
      <c r="AV25" s="72">
        <v>0</v>
      </c>
      <c r="AW25" s="72">
        <v>49.6564682269249</v>
      </c>
      <c r="AX25" s="72">
        <v>287.71639294858102</v>
      </c>
      <c r="AY25" s="72">
        <v>3.1901432274964301</v>
      </c>
      <c r="AZ25" s="72">
        <v>6.3115282964276798</v>
      </c>
      <c r="BA25" s="72">
        <v>0</v>
      </c>
      <c r="BB25" s="72">
        <v>0</v>
      </c>
      <c r="BC25" s="72">
        <v>136.50870293765001</v>
      </c>
      <c r="BD25" s="72">
        <v>2818.9145284372898</v>
      </c>
      <c r="BE25" s="72">
        <v>0</v>
      </c>
      <c r="BF25" s="72">
        <v>0</v>
      </c>
      <c r="BG25" s="72">
        <v>0</v>
      </c>
      <c r="BH25" s="72">
        <v>0</v>
      </c>
      <c r="BI25" s="72">
        <v>0</v>
      </c>
      <c r="BJ25" s="72">
        <v>0</v>
      </c>
      <c r="BK25" s="72">
        <v>0.41612325807716799</v>
      </c>
      <c r="BL25" s="72">
        <v>3.4184172433520801E-2</v>
      </c>
      <c r="BM25" s="72">
        <v>0</v>
      </c>
      <c r="BN25" s="72">
        <v>0</v>
      </c>
      <c r="BO25" s="72">
        <v>0</v>
      </c>
      <c r="BP25" s="72">
        <v>0</v>
      </c>
      <c r="BQ25" s="72">
        <v>0</v>
      </c>
      <c r="BR25" s="72">
        <v>0</v>
      </c>
      <c r="BS25" s="72">
        <v>0</v>
      </c>
      <c r="BT25" s="72">
        <v>0</v>
      </c>
      <c r="BU25" s="72">
        <v>0</v>
      </c>
      <c r="BV25" s="72">
        <v>0</v>
      </c>
      <c r="BW25" s="72">
        <v>0</v>
      </c>
      <c r="BX25" s="72">
        <v>0</v>
      </c>
      <c r="BY25" s="72">
        <v>0</v>
      </c>
      <c r="BZ25" s="72">
        <v>0</v>
      </c>
      <c r="CA25" s="72">
        <v>0</v>
      </c>
      <c r="CB25" s="72">
        <v>0</v>
      </c>
      <c r="CC25" s="72">
        <v>0</v>
      </c>
      <c r="CD25" s="72">
        <v>0</v>
      </c>
      <c r="CE25" s="72">
        <v>0</v>
      </c>
      <c r="CF25" s="72">
        <v>0</v>
      </c>
      <c r="CG25" s="72">
        <v>0</v>
      </c>
      <c r="CH25" s="72">
        <v>0</v>
      </c>
      <c r="CI25" s="72">
        <v>0</v>
      </c>
      <c r="CJ25" s="72">
        <v>0</v>
      </c>
      <c r="CK25" s="72">
        <v>0</v>
      </c>
      <c r="CL25" s="72">
        <v>0</v>
      </c>
      <c r="CM25" s="72">
        <v>0</v>
      </c>
      <c r="CN25" s="72">
        <v>0</v>
      </c>
      <c r="CO25" s="72">
        <v>0</v>
      </c>
      <c r="CP25" s="72">
        <v>0</v>
      </c>
      <c r="CQ25" s="72">
        <v>0</v>
      </c>
      <c r="CR25" s="72">
        <v>0</v>
      </c>
      <c r="CS25" s="72">
        <v>0</v>
      </c>
      <c r="CT25" s="72">
        <v>0</v>
      </c>
      <c r="CU25" s="72">
        <v>0</v>
      </c>
      <c r="CV25" s="72">
        <v>0</v>
      </c>
      <c r="CW25" s="72">
        <v>0</v>
      </c>
      <c r="CX25" s="72">
        <v>0</v>
      </c>
      <c r="CY25" s="72">
        <v>0</v>
      </c>
      <c r="CZ25" s="72">
        <v>0</v>
      </c>
      <c r="DA25" s="72">
        <v>0</v>
      </c>
      <c r="DB25" s="72">
        <v>0</v>
      </c>
      <c r="DC25" s="72">
        <v>0</v>
      </c>
      <c r="DD25" s="72">
        <v>0</v>
      </c>
      <c r="DE25" s="72">
        <v>0</v>
      </c>
      <c r="DF25" s="72">
        <v>0</v>
      </c>
      <c r="DG25" s="72">
        <v>0</v>
      </c>
      <c r="DH25" s="72">
        <v>0</v>
      </c>
      <c r="DI25" s="72">
        <v>0</v>
      </c>
      <c r="DJ25" s="72">
        <v>0</v>
      </c>
      <c r="DK25" s="72">
        <v>0</v>
      </c>
      <c r="DL25" s="72">
        <v>0</v>
      </c>
      <c r="DM25" s="72">
        <v>1.03523601338511</v>
      </c>
      <c r="DN25" s="72">
        <v>0</v>
      </c>
      <c r="DO25" s="72">
        <v>0</v>
      </c>
      <c r="DP25" s="72">
        <v>0</v>
      </c>
      <c r="DQ25" s="72">
        <v>0</v>
      </c>
      <c r="DR25" s="72">
        <v>0</v>
      </c>
      <c r="DS25" s="72">
        <v>0</v>
      </c>
      <c r="DT25" s="72">
        <v>0</v>
      </c>
      <c r="DU25" s="72">
        <v>0</v>
      </c>
      <c r="DV25" s="72">
        <v>0</v>
      </c>
      <c r="DW25" s="72">
        <v>0</v>
      </c>
      <c r="DX25" s="72">
        <v>0</v>
      </c>
      <c r="DY25" s="72">
        <v>0</v>
      </c>
      <c r="DZ25" s="72">
        <v>0</v>
      </c>
      <c r="EA25" s="72">
        <v>0</v>
      </c>
      <c r="EB25" s="72">
        <v>0</v>
      </c>
      <c r="EC25" s="72">
        <v>0</v>
      </c>
      <c r="ED25" s="72">
        <v>0</v>
      </c>
      <c r="EE25" s="72">
        <v>0</v>
      </c>
      <c r="EF25" s="72">
        <v>0</v>
      </c>
      <c r="EG25" s="72">
        <v>0</v>
      </c>
      <c r="EH25" s="76">
        <f t="shared" si="1"/>
        <v>3303.860170305215</v>
      </c>
      <c r="EJ25" s="68">
        <f t="shared" si="0"/>
        <v>0</v>
      </c>
      <c r="EL25">
        <v>3303.8601703052173</v>
      </c>
      <c r="EM25" s="65"/>
      <c r="EN25" s="19">
        <f t="shared" si="2"/>
        <v>0</v>
      </c>
    </row>
    <row r="26" spans="1:144">
      <c r="A26" s="48" t="s">
        <v>921</v>
      </c>
      <c r="B26" t="s">
        <v>69</v>
      </c>
      <c r="C26" s="67">
        <v>22</v>
      </c>
      <c r="D26" s="64">
        <v>0</v>
      </c>
      <c r="E26" s="64">
        <v>0</v>
      </c>
      <c r="F26" s="64">
        <v>0</v>
      </c>
      <c r="G26" s="64">
        <v>0</v>
      </c>
      <c r="H26" s="64">
        <v>0</v>
      </c>
      <c r="I26" s="64">
        <v>0</v>
      </c>
      <c r="J26" s="64">
        <v>0</v>
      </c>
      <c r="K26" s="64">
        <v>0</v>
      </c>
      <c r="L26" s="64">
        <v>0</v>
      </c>
      <c r="M26" s="64">
        <v>0</v>
      </c>
      <c r="N26" s="64">
        <v>0</v>
      </c>
      <c r="O26" s="64">
        <v>0</v>
      </c>
      <c r="P26" s="64">
        <v>0</v>
      </c>
      <c r="Q26" s="64">
        <v>0</v>
      </c>
      <c r="R26" s="64">
        <v>0</v>
      </c>
      <c r="S26" s="64">
        <v>0</v>
      </c>
      <c r="T26" s="64">
        <v>0</v>
      </c>
      <c r="U26" s="64">
        <v>0</v>
      </c>
      <c r="V26" s="64">
        <v>0</v>
      </c>
      <c r="W26" s="64">
        <v>0</v>
      </c>
      <c r="X26" s="64">
        <v>0</v>
      </c>
      <c r="Y26" s="64">
        <v>0</v>
      </c>
      <c r="Z26" s="64">
        <v>0</v>
      </c>
      <c r="AA26" s="64">
        <v>0</v>
      </c>
      <c r="AB26" s="64">
        <v>0</v>
      </c>
      <c r="AC26" s="64">
        <v>0</v>
      </c>
      <c r="AD26" s="64">
        <v>5484</v>
      </c>
      <c r="AE26" s="64">
        <v>0</v>
      </c>
      <c r="AF26" s="64">
        <v>791</v>
      </c>
      <c r="AG26" s="64">
        <v>0</v>
      </c>
      <c r="AH26" s="64">
        <v>0</v>
      </c>
      <c r="AI26" s="64">
        <v>166</v>
      </c>
      <c r="AJ26" s="64">
        <v>0</v>
      </c>
      <c r="AK26" s="64">
        <v>20</v>
      </c>
      <c r="AL26" s="64">
        <v>119</v>
      </c>
      <c r="AM26" s="64">
        <v>0</v>
      </c>
      <c r="AN26" s="64">
        <v>0</v>
      </c>
      <c r="AO26" s="64">
        <v>0</v>
      </c>
      <c r="AP26" s="64">
        <v>0</v>
      </c>
      <c r="AQ26" s="64">
        <v>0</v>
      </c>
      <c r="AR26" s="64">
        <v>0</v>
      </c>
      <c r="AS26" s="64">
        <v>0</v>
      </c>
      <c r="AT26" s="64">
        <v>0</v>
      </c>
      <c r="AU26" s="64">
        <v>0</v>
      </c>
      <c r="AV26" s="64">
        <v>0</v>
      </c>
      <c r="AW26" s="64">
        <v>0</v>
      </c>
      <c r="AX26" s="64">
        <v>0</v>
      </c>
      <c r="AY26" s="64">
        <v>0</v>
      </c>
      <c r="AZ26" s="64">
        <v>0</v>
      </c>
      <c r="BA26" s="64">
        <v>0</v>
      </c>
      <c r="BB26" s="64">
        <v>0</v>
      </c>
      <c r="BC26" s="64">
        <v>0</v>
      </c>
      <c r="BD26" s="64">
        <v>0</v>
      </c>
      <c r="BE26" s="64">
        <v>47445</v>
      </c>
      <c r="BF26" s="64">
        <v>19</v>
      </c>
      <c r="BG26" s="64">
        <v>0</v>
      </c>
      <c r="BH26" s="64">
        <v>39</v>
      </c>
      <c r="BI26" s="64">
        <v>0</v>
      </c>
      <c r="BJ26" s="64">
        <v>0</v>
      </c>
      <c r="BK26" s="64">
        <v>0</v>
      </c>
      <c r="BL26" s="64">
        <v>0</v>
      </c>
      <c r="BM26" s="64">
        <v>183</v>
      </c>
      <c r="BN26" s="64">
        <v>0</v>
      </c>
      <c r="BO26" s="64">
        <v>0</v>
      </c>
      <c r="BP26" s="64">
        <v>31</v>
      </c>
      <c r="BQ26" s="64">
        <v>0</v>
      </c>
      <c r="BR26" s="64">
        <v>0</v>
      </c>
      <c r="BS26" s="64">
        <v>0</v>
      </c>
      <c r="BT26" s="64">
        <v>0</v>
      </c>
      <c r="BU26" s="64">
        <v>0</v>
      </c>
      <c r="BV26" s="64">
        <v>0</v>
      </c>
      <c r="BW26" s="64">
        <v>0</v>
      </c>
      <c r="BX26" s="64">
        <v>0</v>
      </c>
      <c r="BY26" s="64">
        <v>0</v>
      </c>
      <c r="BZ26" s="64">
        <v>0</v>
      </c>
      <c r="CA26" s="64">
        <v>0</v>
      </c>
      <c r="CB26" s="64">
        <v>0</v>
      </c>
      <c r="CC26" s="64">
        <v>0</v>
      </c>
      <c r="CD26" s="64">
        <v>0</v>
      </c>
      <c r="CE26" s="64">
        <v>0</v>
      </c>
      <c r="CF26" s="64">
        <v>0</v>
      </c>
      <c r="CG26" s="64">
        <v>164</v>
      </c>
      <c r="CH26" s="64">
        <v>0</v>
      </c>
      <c r="CI26" s="19">
        <v>0</v>
      </c>
      <c r="CJ26" s="19">
        <v>0</v>
      </c>
      <c r="CK26" s="19">
        <v>0</v>
      </c>
      <c r="CL26" s="19">
        <v>0</v>
      </c>
      <c r="CM26" s="19">
        <v>0</v>
      </c>
      <c r="CN26" s="19">
        <v>18</v>
      </c>
      <c r="CO26" s="19">
        <v>0</v>
      </c>
      <c r="CP26" s="19">
        <v>0</v>
      </c>
      <c r="CQ26" s="19">
        <v>0</v>
      </c>
      <c r="CR26" s="19">
        <v>0</v>
      </c>
      <c r="CS26" s="19">
        <v>0</v>
      </c>
      <c r="CT26" s="19">
        <v>0</v>
      </c>
      <c r="CU26" s="19">
        <v>0</v>
      </c>
      <c r="CV26" s="19">
        <v>0</v>
      </c>
      <c r="CW26" s="19">
        <v>0</v>
      </c>
      <c r="CX26" s="19">
        <v>87</v>
      </c>
      <c r="CY26" s="19">
        <v>0</v>
      </c>
      <c r="CZ26" s="19">
        <v>0</v>
      </c>
      <c r="DA26" s="19">
        <v>0</v>
      </c>
      <c r="DB26" s="19">
        <v>0</v>
      </c>
      <c r="DC26" s="19">
        <v>0</v>
      </c>
      <c r="DD26" s="19">
        <v>0</v>
      </c>
      <c r="DE26" s="19">
        <v>0</v>
      </c>
      <c r="DF26" s="19">
        <v>0</v>
      </c>
      <c r="DG26" s="19">
        <v>0</v>
      </c>
      <c r="DH26" s="19">
        <v>0</v>
      </c>
      <c r="DI26" s="19">
        <v>0</v>
      </c>
      <c r="DJ26" s="19">
        <v>0</v>
      </c>
      <c r="DK26" s="19">
        <v>0</v>
      </c>
      <c r="DL26" s="19">
        <v>0</v>
      </c>
      <c r="DM26" s="19">
        <v>71</v>
      </c>
      <c r="DN26" s="19">
        <v>0</v>
      </c>
      <c r="DO26" s="19">
        <v>0</v>
      </c>
      <c r="DP26" s="19">
        <v>0</v>
      </c>
      <c r="DQ26" s="19">
        <v>0</v>
      </c>
      <c r="DR26" s="19">
        <v>0</v>
      </c>
      <c r="DS26" s="19">
        <v>0</v>
      </c>
      <c r="DT26" s="19">
        <v>0</v>
      </c>
      <c r="DU26" s="19">
        <v>0</v>
      </c>
      <c r="DV26" s="19">
        <v>0</v>
      </c>
      <c r="DW26" s="19">
        <v>0</v>
      </c>
      <c r="DX26" s="19">
        <v>0</v>
      </c>
      <c r="DY26" s="19">
        <v>0</v>
      </c>
      <c r="DZ26" s="19">
        <v>0</v>
      </c>
      <c r="EA26" s="19">
        <v>0</v>
      </c>
      <c r="EB26" s="19">
        <v>0</v>
      </c>
      <c r="EC26" s="19">
        <v>0</v>
      </c>
      <c r="ED26" s="19">
        <v>0</v>
      </c>
      <c r="EE26" s="19">
        <v>0</v>
      </c>
      <c r="EF26" s="19">
        <v>0</v>
      </c>
      <c r="EG26" s="19">
        <v>0</v>
      </c>
      <c r="EH26" s="19">
        <f t="shared" si="1"/>
        <v>54637</v>
      </c>
      <c r="EJ26" s="68">
        <f t="shared" si="0"/>
        <v>0</v>
      </c>
      <c r="EL26">
        <v>54637</v>
      </c>
      <c r="EN26" s="19">
        <f t="shared" si="2"/>
        <v>0</v>
      </c>
    </row>
    <row r="27" spans="1:144">
      <c r="A27" s="48" t="s">
        <v>922</v>
      </c>
      <c r="B27" t="s">
        <v>70</v>
      </c>
      <c r="C27" s="69">
        <v>23</v>
      </c>
      <c r="D27" s="64">
        <v>0</v>
      </c>
      <c r="E27" s="64">
        <v>0</v>
      </c>
      <c r="F27" s="64">
        <v>0</v>
      </c>
      <c r="G27" s="64">
        <v>0</v>
      </c>
      <c r="H27" s="64">
        <v>0</v>
      </c>
      <c r="I27" s="64">
        <v>0</v>
      </c>
      <c r="J27" s="64">
        <v>0</v>
      </c>
      <c r="K27" s="64">
        <v>0</v>
      </c>
      <c r="L27" s="64">
        <v>0</v>
      </c>
      <c r="M27" s="64">
        <v>0</v>
      </c>
      <c r="N27" s="64">
        <v>0</v>
      </c>
      <c r="O27" s="64">
        <v>0</v>
      </c>
      <c r="P27" s="64">
        <v>0</v>
      </c>
      <c r="Q27" s="64">
        <v>0</v>
      </c>
      <c r="R27" s="64">
        <v>0</v>
      </c>
      <c r="S27" s="64">
        <v>0</v>
      </c>
      <c r="T27" s="64">
        <v>254</v>
      </c>
      <c r="U27" s="64">
        <v>0</v>
      </c>
      <c r="V27" s="64">
        <v>9</v>
      </c>
      <c r="W27" s="64">
        <v>18</v>
      </c>
      <c r="X27" s="64">
        <v>95</v>
      </c>
      <c r="Y27" s="64">
        <v>0</v>
      </c>
      <c r="Z27" s="64">
        <v>0</v>
      </c>
      <c r="AA27" s="64">
        <v>0</v>
      </c>
      <c r="AB27" s="64">
        <v>10</v>
      </c>
      <c r="AC27" s="64">
        <v>0</v>
      </c>
      <c r="AD27" s="64">
        <v>0</v>
      </c>
      <c r="AE27" s="64">
        <v>0</v>
      </c>
      <c r="AF27" s="64">
        <v>138</v>
      </c>
      <c r="AG27" s="64">
        <v>0</v>
      </c>
      <c r="AH27" s="64">
        <v>0</v>
      </c>
      <c r="AI27" s="64">
        <v>79</v>
      </c>
      <c r="AJ27" s="64">
        <v>32</v>
      </c>
      <c r="AK27" s="64">
        <v>130</v>
      </c>
      <c r="AL27" s="64">
        <v>0</v>
      </c>
      <c r="AM27" s="64">
        <v>0</v>
      </c>
      <c r="AN27" s="64">
        <v>34</v>
      </c>
      <c r="AO27" s="64">
        <v>0</v>
      </c>
      <c r="AP27" s="64">
        <v>11</v>
      </c>
      <c r="AQ27" s="64">
        <v>0</v>
      </c>
      <c r="AR27" s="64">
        <v>14</v>
      </c>
      <c r="AS27" s="64">
        <v>0</v>
      </c>
      <c r="AT27" s="64">
        <v>0</v>
      </c>
      <c r="AU27" s="64">
        <v>0</v>
      </c>
      <c r="AV27" s="64">
        <v>7</v>
      </c>
      <c r="AW27" s="64">
        <v>0</v>
      </c>
      <c r="AX27" s="64">
        <v>0</v>
      </c>
      <c r="AY27" s="64">
        <v>0</v>
      </c>
      <c r="AZ27" s="64">
        <v>0</v>
      </c>
      <c r="BA27" s="64">
        <v>0</v>
      </c>
      <c r="BB27" s="64">
        <v>0</v>
      </c>
      <c r="BC27" s="64">
        <v>3239.5292822575798</v>
      </c>
      <c r="BD27" s="64">
        <v>206.470717742419</v>
      </c>
      <c r="BE27" s="64">
        <v>77</v>
      </c>
      <c r="BF27" s="64">
        <v>30475</v>
      </c>
      <c r="BG27" s="64">
        <v>49230</v>
      </c>
      <c r="BH27" s="64">
        <v>42722</v>
      </c>
      <c r="BI27" s="64">
        <v>42746</v>
      </c>
      <c r="BJ27" s="64">
        <v>232</v>
      </c>
      <c r="BK27" s="64">
        <v>2732</v>
      </c>
      <c r="BL27" s="64">
        <v>471</v>
      </c>
      <c r="BM27" s="64">
        <v>1127</v>
      </c>
      <c r="BN27" s="64">
        <v>121</v>
      </c>
      <c r="BO27" s="64">
        <v>105</v>
      </c>
      <c r="BP27" s="64">
        <v>409</v>
      </c>
      <c r="BQ27" s="64">
        <v>0</v>
      </c>
      <c r="BR27" s="64">
        <v>0</v>
      </c>
      <c r="BS27" s="64">
        <v>88</v>
      </c>
      <c r="BT27" s="64">
        <v>105</v>
      </c>
      <c r="BU27" s="64">
        <v>0</v>
      </c>
      <c r="BV27" s="64">
        <v>9</v>
      </c>
      <c r="BW27" s="64">
        <v>0</v>
      </c>
      <c r="BX27" s="64">
        <v>0</v>
      </c>
      <c r="BY27" s="64">
        <v>0</v>
      </c>
      <c r="BZ27" s="64">
        <v>0</v>
      </c>
      <c r="CA27" s="64">
        <v>0</v>
      </c>
      <c r="CB27" s="64">
        <v>0</v>
      </c>
      <c r="CC27" s="64">
        <v>0</v>
      </c>
      <c r="CD27" s="64">
        <v>0</v>
      </c>
      <c r="CE27" s="64">
        <v>0</v>
      </c>
      <c r="CF27" s="64">
        <v>0</v>
      </c>
      <c r="CG27" s="64">
        <v>139</v>
      </c>
      <c r="CH27" s="64">
        <v>0</v>
      </c>
      <c r="CI27" s="19">
        <v>0</v>
      </c>
      <c r="CJ27" s="19">
        <v>19</v>
      </c>
      <c r="CK27" s="19">
        <v>0</v>
      </c>
      <c r="CL27" s="19">
        <v>0</v>
      </c>
      <c r="CM27" s="19">
        <v>76</v>
      </c>
      <c r="CN27" s="19">
        <v>0</v>
      </c>
      <c r="CO27" s="19">
        <v>0</v>
      </c>
      <c r="CP27" s="19">
        <v>0</v>
      </c>
      <c r="CQ27" s="19">
        <v>0</v>
      </c>
      <c r="CR27" s="19">
        <v>0</v>
      </c>
      <c r="CS27" s="19">
        <v>0</v>
      </c>
      <c r="CT27" s="19">
        <v>0</v>
      </c>
      <c r="CU27" s="19">
        <v>0</v>
      </c>
      <c r="CV27" s="19">
        <v>0</v>
      </c>
      <c r="CW27" s="19">
        <v>0</v>
      </c>
      <c r="CX27" s="19">
        <v>665</v>
      </c>
      <c r="CY27" s="19">
        <v>0</v>
      </c>
      <c r="CZ27" s="19">
        <v>0</v>
      </c>
      <c r="DA27" s="19">
        <v>0</v>
      </c>
      <c r="DB27" s="19">
        <v>0</v>
      </c>
      <c r="DC27" s="19">
        <v>0</v>
      </c>
      <c r="DD27" s="19">
        <v>0</v>
      </c>
      <c r="DE27" s="19">
        <v>0</v>
      </c>
      <c r="DF27" s="19">
        <v>0</v>
      </c>
      <c r="DG27" s="19">
        <v>0</v>
      </c>
      <c r="DH27" s="19">
        <v>0</v>
      </c>
      <c r="DI27" s="19">
        <v>0</v>
      </c>
      <c r="DJ27" s="19">
        <v>0</v>
      </c>
      <c r="DK27" s="19">
        <v>0</v>
      </c>
      <c r="DL27" s="19">
        <v>0</v>
      </c>
      <c r="DM27" s="19">
        <v>3023</v>
      </c>
      <c r="DN27" s="19">
        <v>0</v>
      </c>
      <c r="DO27" s="19">
        <v>0</v>
      </c>
      <c r="DP27" s="19">
        <v>658</v>
      </c>
      <c r="DQ27" s="19">
        <v>0</v>
      </c>
      <c r="DR27" s="19">
        <v>0</v>
      </c>
      <c r="DS27" s="19">
        <v>0</v>
      </c>
      <c r="DT27" s="19">
        <v>0</v>
      </c>
      <c r="DU27" s="19">
        <v>0</v>
      </c>
      <c r="DV27" s="19">
        <v>0</v>
      </c>
      <c r="DW27" s="19">
        <v>0</v>
      </c>
      <c r="DX27" s="19">
        <v>0</v>
      </c>
      <c r="DY27" s="19">
        <v>0</v>
      </c>
      <c r="DZ27" s="19">
        <v>0</v>
      </c>
      <c r="EA27" s="19">
        <v>0</v>
      </c>
      <c r="EB27" s="19">
        <v>0</v>
      </c>
      <c r="EC27" s="19">
        <v>0</v>
      </c>
      <c r="ED27" s="19">
        <v>0</v>
      </c>
      <c r="EE27" s="19">
        <v>0</v>
      </c>
      <c r="EF27" s="19">
        <v>0</v>
      </c>
      <c r="EG27" s="19">
        <v>0</v>
      </c>
      <c r="EH27" s="19">
        <f t="shared" si="1"/>
        <v>179506</v>
      </c>
      <c r="EJ27" s="68">
        <f t="shared" si="0"/>
        <v>0</v>
      </c>
      <c r="EL27">
        <v>179506</v>
      </c>
      <c r="EN27" s="19">
        <f t="shared" si="2"/>
        <v>0</v>
      </c>
    </row>
    <row r="28" spans="1:144">
      <c r="A28" s="48" t="s">
        <v>923</v>
      </c>
      <c r="B28" t="s">
        <v>71</v>
      </c>
      <c r="C28" s="69">
        <v>24</v>
      </c>
      <c r="D28" s="64">
        <v>0</v>
      </c>
      <c r="E28" s="64">
        <v>0</v>
      </c>
      <c r="F28" s="64">
        <v>0</v>
      </c>
      <c r="G28" s="64">
        <v>0</v>
      </c>
      <c r="H28" s="64">
        <v>0</v>
      </c>
      <c r="I28" s="64">
        <v>0</v>
      </c>
      <c r="J28" s="64">
        <v>0</v>
      </c>
      <c r="K28" s="64">
        <v>0</v>
      </c>
      <c r="L28" s="64">
        <v>0</v>
      </c>
      <c r="M28" s="64">
        <v>0</v>
      </c>
      <c r="N28" s="64">
        <v>0</v>
      </c>
      <c r="O28" s="64">
        <v>0</v>
      </c>
      <c r="P28" s="64">
        <v>0</v>
      </c>
      <c r="Q28" s="64">
        <v>0</v>
      </c>
      <c r="R28" s="64">
        <v>0</v>
      </c>
      <c r="S28" s="64">
        <v>0</v>
      </c>
      <c r="T28" s="64">
        <v>18</v>
      </c>
      <c r="U28" s="64">
        <v>0</v>
      </c>
      <c r="V28" s="64">
        <v>0</v>
      </c>
      <c r="W28" s="64">
        <v>0</v>
      </c>
      <c r="X28" s="64">
        <v>0</v>
      </c>
      <c r="Y28" s="64">
        <v>0</v>
      </c>
      <c r="Z28" s="64">
        <v>0</v>
      </c>
      <c r="AA28" s="64">
        <v>0</v>
      </c>
      <c r="AB28" s="64">
        <v>0</v>
      </c>
      <c r="AC28" s="64">
        <v>0</v>
      </c>
      <c r="AD28" s="64">
        <v>8</v>
      </c>
      <c r="AE28" s="64">
        <v>56</v>
      </c>
      <c r="AF28" s="64">
        <v>21</v>
      </c>
      <c r="AG28" s="64">
        <v>0</v>
      </c>
      <c r="AH28" s="64">
        <v>0</v>
      </c>
      <c r="AI28" s="64">
        <v>0</v>
      </c>
      <c r="AJ28" s="64">
        <v>16</v>
      </c>
      <c r="AK28" s="64">
        <v>407</v>
      </c>
      <c r="AL28" s="64">
        <v>27</v>
      </c>
      <c r="AM28" s="64">
        <v>0</v>
      </c>
      <c r="AN28" s="64">
        <v>0</v>
      </c>
      <c r="AO28" s="64">
        <v>0</v>
      </c>
      <c r="AP28" s="64">
        <v>20</v>
      </c>
      <c r="AQ28" s="64">
        <v>0</v>
      </c>
      <c r="AR28" s="64">
        <v>67</v>
      </c>
      <c r="AS28" s="64">
        <v>13</v>
      </c>
      <c r="AT28" s="64">
        <v>0</v>
      </c>
      <c r="AU28" s="64">
        <v>0</v>
      </c>
      <c r="AV28" s="64">
        <v>15</v>
      </c>
      <c r="AW28" s="64">
        <v>0</v>
      </c>
      <c r="AX28" s="64">
        <v>0</v>
      </c>
      <c r="AY28" s="64">
        <v>0</v>
      </c>
      <c r="AZ28" s="64">
        <v>0</v>
      </c>
      <c r="BA28" s="64">
        <v>0</v>
      </c>
      <c r="BB28" s="64">
        <v>0</v>
      </c>
      <c r="BC28" s="64">
        <v>129.895428319237</v>
      </c>
      <c r="BD28" s="64">
        <v>3.1045716807630201</v>
      </c>
      <c r="BE28" s="64">
        <v>20</v>
      </c>
      <c r="BF28" s="64">
        <v>1161</v>
      </c>
      <c r="BG28" s="64">
        <v>407</v>
      </c>
      <c r="BH28" s="64">
        <v>2198</v>
      </c>
      <c r="BI28" s="64">
        <v>1877</v>
      </c>
      <c r="BJ28" s="64">
        <v>38273</v>
      </c>
      <c r="BK28" s="64">
        <v>22797</v>
      </c>
      <c r="BL28" s="64">
        <v>15747</v>
      </c>
      <c r="BM28" s="64">
        <v>828</v>
      </c>
      <c r="BN28" s="64">
        <v>178</v>
      </c>
      <c r="BO28" s="64">
        <v>80</v>
      </c>
      <c r="BP28" s="64">
        <v>53</v>
      </c>
      <c r="BQ28" s="64">
        <v>14</v>
      </c>
      <c r="BR28" s="64">
        <v>21</v>
      </c>
      <c r="BS28" s="64">
        <v>159</v>
      </c>
      <c r="BT28" s="64">
        <v>173</v>
      </c>
      <c r="BU28" s="64">
        <v>0</v>
      </c>
      <c r="BV28" s="64">
        <v>32</v>
      </c>
      <c r="BW28" s="64">
        <v>0</v>
      </c>
      <c r="BX28" s="64">
        <v>43</v>
      </c>
      <c r="BY28" s="64">
        <v>0</v>
      </c>
      <c r="BZ28" s="64">
        <v>0</v>
      </c>
      <c r="CA28" s="64">
        <v>0</v>
      </c>
      <c r="CB28" s="64">
        <v>0</v>
      </c>
      <c r="CC28" s="64">
        <v>9</v>
      </c>
      <c r="CD28" s="64">
        <v>0</v>
      </c>
      <c r="CE28" s="64">
        <v>10</v>
      </c>
      <c r="CF28" s="64">
        <v>0</v>
      </c>
      <c r="CG28" s="64">
        <v>22</v>
      </c>
      <c r="CH28" s="64">
        <v>0</v>
      </c>
      <c r="CI28" s="19">
        <v>0</v>
      </c>
      <c r="CJ28" s="19">
        <v>83</v>
      </c>
      <c r="CK28" s="19">
        <v>0</v>
      </c>
      <c r="CL28" s="19">
        <v>0</v>
      </c>
      <c r="CM28" s="19">
        <v>76</v>
      </c>
      <c r="CN28" s="19">
        <v>0</v>
      </c>
      <c r="CO28" s="19">
        <v>0</v>
      </c>
      <c r="CP28" s="19">
        <v>0</v>
      </c>
      <c r="CQ28" s="19">
        <v>0</v>
      </c>
      <c r="CR28" s="19">
        <v>0</v>
      </c>
      <c r="CS28" s="19">
        <v>0</v>
      </c>
      <c r="CT28" s="19">
        <v>0</v>
      </c>
      <c r="CU28" s="19">
        <v>0</v>
      </c>
      <c r="CV28" s="19">
        <v>0</v>
      </c>
      <c r="CW28" s="19">
        <v>0</v>
      </c>
      <c r="CX28" s="19">
        <v>781</v>
      </c>
      <c r="CY28" s="19">
        <v>0</v>
      </c>
      <c r="CZ28" s="19">
        <v>0</v>
      </c>
      <c r="DA28" s="19">
        <v>0</v>
      </c>
      <c r="DB28" s="19">
        <v>0</v>
      </c>
      <c r="DC28" s="19">
        <v>0</v>
      </c>
      <c r="DD28" s="19">
        <v>0</v>
      </c>
      <c r="DE28" s="19">
        <v>0</v>
      </c>
      <c r="DF28" s="19">
        <v>0</v>
      </c>
      <c r="DG28" s="19">
        <v>0</v>
      </c>
      <c r="DH28" s="19">
        <v>0</v>
      </c>
      <c r="DI28" s="19">
        <v>0</v>
      </c>
      <c r="DJ28" s="19">
        <v>0</v>
      </c>
      <c r="DK28" s="19">
        <v>0</v>
      </c>
      <c r="DL28" s="19">
        <v>0</v>
      </c>
      <c r="DM28" s="19">
        <v>1447</v>
      </c>
      <c r="DN28" s="19">
        <v>0</v>
      </c>
      <c r="DO28" s="19">
        <v>0</v>
      </c>
      <c r="DP28" s="19">
        <v>1018</v>
      </c>
      <c r="DQ28" s="19">
        <v>0</v>
      </c>
      <c r="DR28" s="19">
        <v>0</v>
      </c>
      <c r="DS28" s="19">
        <v>0</v>
      </c>
      <c r="DT28" s="19">
        <v>0</v>
      </c>
      <c r="DU28" s="19">
        <v>0</v>
      </c>
      <c r="DV28" s="19">
        <v>0</v>
      </c>
      <c r="DW28" s="19">
        <v>0</v>
      </c>
      <c r="DX28" s="19">
        <v>0</v>
      </c>
      <c r="DY28" s="19">
        <v>0</v>
      </c>
      <c r="DZ28" s="19">
        <v>0</v>
      </c>
      <c r="EA28" s="19">
        <v>0</v>
      </c>
      <c r="EB28" s="19">
        <v>0</v>
      </c>
      <c r="EC28" s="19">
        <v>0</v>
      </c>
      <c r="ED28" s="19">
        <v>0</v>
      </c>
      <c r="EE28" s="19">
        <v>0</v>
      </c>
      <c r="EF28" s="19">
        <v>0</v>
      </c>
      <c r="EG28" s="19">
        <v>0</v>
      </c>
      <c r="EH28" s="19">
        <f t="shared" si="1"/>
        <v>88308</v>
      </c>
      <c r="EJ28" s="68">
        <f t="shared" si="0"/>
        <v>0</v>
      </c>
      <c r="EL28">
        <v>88308</v>
      </c>
      <c r="EN28" s="19">
        <f t="shared" si="2"/>
        <v>0</v>
      </c>
    </row>
    <row r="29" spans="1:144">
      <c r="A29" s="48" t="s">
        <v>924</v>
      </c>
      <c r="B29" t="s">
        <v>72</v>
      </c>
      <c r="C29" s="67">
        <v>25</v>
      </c>
      <c r="D29" s="64">
        <v>0</v>
      </c>
      <c r="E29" s="64">
        <v>0</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55</v>
      </c>
      <c r="Y29" s="64">
        <v>0</v>
      </c>
      <c r="Z29" s="64">
        <v>0</v>
      </c>
      <c r="AA29" s="64">
        <v>0</v>
      </c>
      <c r="AB29" s="64">
        <v>0</v>
      </c>
      <c r="AC29" s="64">
        <v>0</v>
      </c>
      <c r="AD29" s="64">
        <v>0</v>
      </c>
      <c r="AE29" s="64">
        <v>0</v>
      </c>
      <c r="AF29" s="64">
        <v>36</v>
      </c>
      <c r="AG29" s="64">
        <v>0</v>
      </c>
      <c r="AH29" s="64">
        <v>0</v>
      </c>
      <c r="AI29" s="64">
        <v>42</v>
      </c>
      <c r="AJ29" s="64">
        <v>13</v>
      </c>
      <c r="AK29" s="64">
        <v>163</v>
      </c>
      <c r="AL29" s="64">
        <v>0</v>
      </c>
      <c r="AM29" s="64">
        <v>0</v>
      </c>
      <c r="AN29" s="64">
        <v>0</v>
      </c>
      <c r="AO29" s="64">
        <v>0</v>
      </c>
      <c r="AP29" s="64">
        <v>60</v>
      </c>
      <c r="AQ29" s="64">
        <v>0</v>
      </c>
      <c r="AR29" s="64">
        <v>42</v>
      </c>
      <c r="AS29" s="64">
        <v>0</v>
      </c>
      <c r="AT29" s="64">
        <v>0</v>
      </c>
      <c r="AU29" s="64">
        <v>305</v>
      </c>
      <c r="AV29" s="64">
        <v>199</v>
      </c>
      <c r="AW29" s="64">
        <v>0</v>
      </c>
      <c r="AX29" s="64">
        <v>0</v>
      </c>
      <c r="AY29" s="64">
        <v>0</v>
      </c>
      <c r="AZ29" s="64">
        <v>0</v>
      </c>
      <c r="BA29" s="64">
        <v>0</v>
      </c>
      <c r="BB29" s="64">
        <v>0</v>
      </c>
      <c r="BC29" s="64">
        <v>58.874297703981497</v>
      </c>
      <c r="BD29" s="64">
        <v>1.1257022960185199</v>
      </c>
      <c r="BE29" s="64">
        <v>168</v>
      </c>
      <c r="BF29" s="64">
        <v>380</v>
      </c>
      <c r="BG29" s="64">
        <v>0</v>
      </c>
      <c r="BH29" s="64">
        <v>621</v>
      </c>
      <c r="BI29" s="64">
        <v>156</v>
      </c>
      <c r="BJ29" s="64">
        <v>1184</v>
      </c>
      <c r="BK29" s="64">
        <v>368</v>
      </c>
      <c r="BL29" s="64">
        <v>108</v>
      </c>
      <c r="BM29" s="64">
        <v>44059</v>
      </c>
      <c r="BN29" s="64">
        <v>423</v>
      </c>
      <c r="BO29" s="64">
        <v>0</v>
      </c>
      <c r="BP29" s="64">
        <v>93</v>
      </c>
      <c r="BQ29" s="64">
        <v>0</v>
      </c>
      <c r="BR29" s="64">
        <v>0</v>
      </c>
      <c r="BS29" s="64">
        <v>10</v>
      </c>
      <c r="BT29" s="64">
        <v>0</v>
      </c>
      <c r="BU29" s="64">
        <v>0</v>
      </c>
      <c r="BV29" s="64">
        <v>6</v>
      </c>
      <c r="BW29" s="64">
        <v>0</v>
      </c>
      <c r="BX29" s="64">
        <v>259</v>
      </c>
      <c r="BY29" s="64">
        <v>0</v>
      </c>
      <c r="BZ29" s="64">
        <v>0</v>
      </c>
      <c r="CA29" s="64">
        <v>0</v>
      </c>
      <c r="CB29" s="64">
        <v>0</v>
      </c>
      <c r="CC29" s="64">
        <v>0</v>
      </c>
      <c r="CD29" s="64">
        <v>0</v>
      </c>
      <c r="CE29" s="64">
        <v>0</v>
      </c>
      <c r="CF29" s="64">
        <v>0</v>
      </c>
      <c r="CG29" s="64">
        <v>46</v>
      </c>
      <c r="CH29" s="64">
        <v>0</v>
      </c>
      <c r="CI29" s="19">
        <v>0</v>
      </c>
      <c r="CJ29" s="19">
        <v>0</v>
      </c>
      <c r="CK29" s="19">
        <v>0</v>
      </c>
      <c r="CL29" s="19">
        <v>0</v>
      </c>
      <c r="CM29" s="19">
        <v>547</v>
      </c>
      <c r="CN29" s="19">
        <v>0</v>
      </c>
      <c r="CO29" s="19">
        <v>0</v>
      </c>
      <c r="CP29" s="19">
        <v>0</v>
      </c>
      <c r="CQ29" s="19">
        <v>0</v>
      </c>
      <c r="CR29" s="19">
        <v>0</v>
      </c>
      <c r="CS29" s="19">
        <v>0</v>
      </c>
      <c r="CT29" s="19">
        <v>0</v>
      </c>
      <c r="CU29" s="19">
        <v>0</v>
      </c>
      <c r="CV29" s="19">
        <v>0</v>
      </c>
      <c r="CW29" s="19">
        <v>0</v>
      </c>
      <c r="CX29" s="19">
        <v>285</v>
      </c>
      <c r="CY29" s="19">
        <v>0</v>
      </c>
      <c r="CZ29" s="19">
        <v>0</v>
      </c>
      <c r="DA29" s="19">
        <v>0</v>
      </c>
      <c r="DB29" s="19">
        <v>0</v>
      </c>
      <c r="DC29" s="19">
        <v>0</v>
      </c>
      <c r="DD29" s="19">
        <v>0</v>
      </c>
      <c r="DE29" s="19">
        <v>0</v>
      </c>
      <c r="DF29" s="19">
        <v>0</v>
      </c>
      <c r="DG29" s="19">
        <v>0</v>
      </c>
      <c r="DH29" s="19">
        <v>0</v>
      </c>
      <c r="DI29" s="19">
        <v>0</v>
      </c>
      <c r="DJ29" s="19">
        <v>0</v>
      </c>
      <c r="DK29" s="19">
        <v>0</v>
      </c>
      <c r="DL29" s="19">
        <v>0</v>
      </c>
      <c r="DM29" s="19">
        <v>38</v>
      </c>
      <c r="DN29" s="19">
        <v>0</v>
      </c>
      <c r="DO29" s="19">
        <v>0</v>
      </c>
      <c r="DP29" s="19">
        <v>450</v>
      </c>
      <c r="DQ29" s="19">
        <v>0</v>
      </c>
      <c r="DR29" s="19">
        <v>0</v>
      </c>
      <c r="DS29" s="19">
        <v>0</v>
      </c>
      <c r="DT29" s="19">
        <v>0</v>
      </c>
      <c r="DU29" s="19">
        <v>0</v>
      </c>
      <c r="DV29" s="19">
        <v>0</v>
      </c>
      <c r="DW29" s="19">
        <v>0</v>
      </c>
      <c r="DX29" s="19">
        <v>0</v>
      </c>
      <c r="DY29" s="19">
        <v>0</v>
      </c>
      <c r="DZ29" s="19">
        <v>0</v>
      </c>
      <c r="EA29" s="19">
        <v>0</v>
      </c>
      <c r="EB29" s="19">
        <v>0</v>
      </c>
      <c r="EC29" s="19">
        <v>0</v>
      </c>
      <c r="ED29" s="19">
        <v>0</v>
      </c>
      <c r="EE29" s="19">
        <v>0</v>
      </c>
      <c r="EF29" s="19">
        <v>0</v>
      </c>
      <c r="EG29" s="19">
        <v>0</v>
      </c>
      <c r="EH29" s="19">
        <f t="shared" si="1"/>
        <v>50176</v>
      </c>
      <c r="EJ29" s="68">
        <f t="shared" si="0"/>
        <v>0</v>
      </c>
      <c r="EL29">
        <v>50176</v>
      </c>
      <c r="EN29" s="19">
        <f t="shared" si="2"/>
        <v>0</v>
      </c>
    </row>
    <row r="30" spans="1:144">
      <c r="A30" s="48" t="s">
        <v>925</v>
      </c>
      <c r="B30" t="s">
        <v>73</v>
      </c>
      <c r="C30" s="69">
        <v>26</v>
      </c>
      <c r="D30" s="64">
        <v>0</v>
      </c>
      <c r="E30" s="64">
        <v>0</v>
      </c>
      <c r="F30" s="64">
        <v>0</v>
      </c>
      <c r="G30" s="64">
        <v>0</v>
      </c>
      <c r="H30" s="64">
        <v>0</v>
      </c>
      <c r="I30" s="64">
        <v>0</v>
      </c>
      <c r="J30" s="64">
        <v>0</v>
      </c>
      <c r="K30" s="64">
        <v>0</v>
      </c>
      <c r="L30" s="64">
        <v>0</v>
      </c>
      <c r="M30" s="64">
        <v>0</v>
      </c>
      <c r="N30" s="64">
        <v>0</v>
      </c>
      <c r="O30" s="64">
        <v>0</v>
      </c>
      <c r="P30" s="64">
        <v>0</v>
      </c>
      <c r="Q30" s="64">
        <v>0</v>
      </c>
      <c r="R30" s="64">
        <v>0</v>
      </c>
      <c r="S30" s="64">
        <v>0</v>
      </c>
      <c r="T30" s="64">
        <v>0</v>
      </c>
      <c r="U30" s="64">
        <v>0</v>
      </c>
      <c r="V30" s="64">
        <v>0</v>
      </c>
      <c r="W30" s="64">
        <v>0</v>
      </c>
      <c r="X30" s="64">
        <v>0</v>
      </c>
      <c r="Y30" s="64">
        <v>0</v>
      </c>
      <c r="Z30" s="64">
        <v>0</v>
      </c>
      <c r="AA30" s="64">
        <v>0</v>
      </c>
      <c r="AB30" s="64">
        <v>0</v>
      </c>
      <c r="AC30" s="64">
        <v>0</v>
      </c>
      <c r="AD30" s="64">
        <v>0</v>
      </c>
      <c r="AE30" s="64">
        <v>0</v>
      </c>
      <c r="AF30" s="64">
        <v>0</v>
      </c>
      <c r="AG30" s="64">
        <v>0</v>
      </c>
      <c r="AH30" s="64">
        <v>0</v>
      </c>
      <c r="AI30" s="64">
        <v>0</v>
      </c>
      <c r="AJ30" s="64">
        <v>106</v>
      </c>
      <c r="AK30" s="64">
        <v>699</v>
      </c>
      <c r="AL30" s="64">
        <v>42</v>
      </c>
      <c r="AM30" s="64">
        <v>0</v>
      </c>
      <c r="AN30" s="64">
        <v>0</v>
      </c>
      <c r="AO30" s="64">
        <v>0</v>
      </c>
      <c r="AP30" s="64">
        <v>0</v>
      </c>
      <c r="AQ30" s="64">
        <v>0</v>
      </c>
      <c r="AR30" s="64">
        <v>0</v>
      </c>
      <c r="AS30" s="64">
        <v>0</v>
      </c>
      <c r="AT30" s="64">
        <v>0</v>
      </c>
      <c r="AU30" s="64">
        <v>0</v>
      </c>
      <c r="AV30" s="64">
        <v>0</v>
      </c>
      <c r="AW30" s="64">
        <v>0</v>
      </c>
      <c r="AX30" s="64">
        <v>0</v>
      </c>
      <c r="AY30" s="64">
        <v>0</v>
      </c>
      <c r="AZ30" s="64">
        <v>0</v>
      </c>
      <c r="BA30" s="64">
        <v>0</v>
      </c>
      <c r="BB30" s="64">
        <v>0</v>
      </c>
      <c r="BC30" s="64">
        <v>0</v>
      </c>
      <c r="BD30" s="64">
        <v>0</v>
      </c>
      <c r="BE30" s="64">
        <v>0</v>
      </c>
      <c r="BF30" s="64">
        <v>41</v>
      </c>
      <c r="BG30" s="64">
        <v>0</v>
      </c>
      <c r="BH30" s="64">
        <v>314</v>
      </c>
      <c r="BI30" s="64">
        <v>22</v>
      </c>
      <c r="BJ30" s="64">
        <v>342</v>
      </c>
      <c r="BK30" s="64">
        <v>313</v>
      </c>
      <c r="BL30" s="64">
        <v>0</v>
      </c>
      <c r="BM30" s="64">
        <v>633</v>
      </c>
      <c r="BN30" s="64">
        <v>69831</v>
      </c>
      <c r="BO30" s="64">
        <v>10</v>
      </c>
      <c r="BP30" s="64">
        <v>0</v>
      </c>
      <c r="BQ30" s="64">
        <v>0</v>
      </c>
      <c r="BR30" s="64">
        <v>0</v>
      </c>
      <c r="BS30" s="64">
        <v>0</v>
      </c>
      <c r="BT30" s="64">
        <v>0</v>
      </c>
      <c r="BU30" s="64">
        <v>0</v>
      </c>
      <c r="BV30" s="64">
        <v>0</v>
      </c>
      <c r="BW30" s="64">
        <v>0</v>
      </c>
      <c r="BX30" s="64">
        <v>0</v>
      </c>
      <c r="BY30" s="64">
        <v>0</v>
      </c>
      <c r="BZ30" s="64">
        <v>0</v>
      </c>
      <c r="CA30" s="64">
        <v>0</v>
      </c>
      <c r="CB30" s="64">
        <v>0</v>
      </c>
      <c r="CC30" s="64">
        <v>0</v>
      </c>
      <c r="CD30" s="64">
        <v>0</v>
      </c>
      <c r="CE30" s="64">
        <v>0</v>
      </c>
      <c r="CF30" s="64">
        <v>0</v>
      </c>
      <c r="CG30" s="64">
        <v>9</v>
      </c>
      <c r="CH30" s="64">
        <v>0</v>
      </c>
      <c r="CI30" s="19">
        <v>0</v>
      </c>
      <c r="CJ30" s="19">
        <v>0</v>
      </c>
      <c r="CK30" s="19">
        <v>0</v>
      </c>
      <c r="CL30" s="19">
        <v>0</v>
      </c>
      <c r="CM30" s="19">
        <v>1813</v>
      </c>
      <c r="CN30" s="19">
        <v>0</v>
      </c>
      <c r="CO30" s="19">
        <v>0</v>
      </c>
      <c r="CP30" s="19">
        <v>0</v>
      </c>
      <c r="CQ30" s="19">
        <v>0</v>
      </c>
      <c r="CR30" s="19">
        <v>0</v>
      </c>
      <c r="CS30" s="19">
        <v>0</v>
      </c>
      <c r="CT30" s="19">
        <v>0</v>
      </c>
      <c r="CU30" s="19">
        <v>0</v>
      </c>
      <c r="CV30" s="19">
        <v>0</v>
      </c>
      <c r="CW30" s="19">
        <v>0</v>
      </c>
      <c r="CX30" s="19">
        <v>400</v>
      </c>
      <c r="CY30" s="19">
        <v>0</v>
      </c>
      <c r="CZ30" s="19">
        <v>0</v>
      </c>
      <c r="DA30" s="19">
        <v>0</v>
      </c>
      <c r="DB30" s="19">
        <v>0</v>
      </c>
      <c r="DC30" s="19">
        <v>0</v>
      </c>
      <c r="DD30" s="19">
        <v>0</v>
      </c>
      <c r="DE30" s="19">
        <v>0</v>
      </c>
      <c r="DF30" s="19">
        <v>0</v>
      </c>
      <c r="DG30" s="19">
        <v>0</v>
      </c>
      <c r="DH30" s="19">
        <v>0</v>
      </c>
      <c r="DI30" s="19">
        <v>0</v>
      </c>
      <c r="DJ30" s="19">
        <v>0</v>
      </c>
      <c r="DK30" s="19">
        <v>0</v>
      </c>
      <c r="DL30" s="19">
        <v>0</v>
      </c>
      <c r="DM30" s="19">
        <v>442</v>
      </c>
      <c r="DN30" s="19">
        <v>0</v>
      </c>
      <c r="DO30" s="19">
        <v>0</v>
      </c>
      <c r="DP30" s="19">
        <v>1227</v>
      </c>
      <c r="DQ30" s="19">
        <v>0</v>
      </c>
      <c r="DR30" s="19">
        <v>0</v>
      </c>
      <c r="DS30" s="19">
        <v>0</v>
      </c>
      <c r="DT30" s="19">
        <v>0</v>
      </c>
      <c r="DU30" s="19">
        <v>0</v>
      </c>
      <c r="DV30" s="19">
        <v>0</v>
      </c>
      <c r="DW30" s="19">
        <v>0</v>
      </c>
      <c r="DX30" s="19">
        <v>0</v>
      </c>
      <c r="DY30" s="19">
        <v>0</v>
      </c>
      <c r="DZ30" s="19">
        <v>0</v>
      </c>
      <c r="EA30" s="19">
        <v>0</v>
      </c>
      <c r="EB30" s="19">
        <v>0</v>
      </c>
      <c r="EC30" s="19">
        <v>0</v>
      </c>
      <c r="ED30" s="19">
        <v>0</v>
      </c>
      <c r="EE30" s="19">
        <v>0</v>
      </c>
      <c r="EF30" s="19">
        <v>0</v>
      </c>
      <c r="EG30" s="19">
        <v>0</v>
      </c>
      <c r="EH30" s="19">
        <f t="shared" si="1"/>
        <v>76244</v>
      </c>
      <c r="EJ30" s="68">
        <f t="shared" si="0"/>
        <v>0</v>
      </c>
      <c r="EL30">
        <v>76244</v>
      </c>
      <c r="EN30" s="19">
        <f t="shared" si="2"/>
        <v>0</v>
      </c>
    </row>
    <row r="31" spans="1:144">
      <c r="A31" s="48" t="s">
        <v>926</v>
      </c>
      <c r="B31" t="s">
        <v>74</v>
      </c>
      <c r="C31" s="69">
        <v>27</v>
      </c>
      <c r="D31" s="64">
        <v>0</v>
      </c>
      <c r="E31" s="64">
        <v>0</v>
      </c>
      <c r="F31" s="64">
        <v>0</v>
      </c>
      <c r="G31" s="64">
        <v>0</v>
      </c>
      <c r="H31" s="64">
        <v>0</v>
      </c>
      <c r="I31" s="64">
        <v>0</v>
      </c>
      <c r="J31" s="64">
        <v>0</v>
      </c>
      <c r="K31" s="64">
        <v>0</v>
      </c>
      <c r="L31" s="64">
        <v>0</v>
      </c>
      <c r="M31" s="64">
        <v>0</v>
      </c>
      <c r="N31" s="64">
        <v>0</v>
      </c>
      <c r="O31" s="64">
        <v>0</v>
      </c>
      <c r="P31" s="64">
        <v>0</v>
      </c>
      <c r="Q31" s="64">
        <v>0</v>
      </c>
      <c r="R31" s="64">
        <v>0</v>
      </c>
      <c r="S31" s="64">
        <v>0</v>
      </c>
      <c r="T31" s="64">
        <v>0</v>
      </c>
      <c r="U31" s="64">
        <v>0</v>
      </c>
      <c r="V31" s="64">
        <v>0</v>
      </c>
      <c r="W31" s="64">
        <v>0</v>
      </c>
      <c r="X31" s="64">
        <v>0</v>
      </c>
      <c r="Y31" s="64">
        <v>0</v>
      </c>
      <c r="Z31" s="64">
        <v>0</v>
      </c>
      <c r="AA31" s="64">
        <v>0</v>
      </c>
      <c r="AB31" s="64">
        <v>0</v>
      </c>
      <c r="AC31" s="64">
        <v>0</v>
      </c>
      <c r="AD31" s="64">
        <v>0</v>
      </c>
      <c r="AE31" s="64">
        <v>0</v>
      </c>
      <c r="AF31" s="64">
        <v>0</v>
      </c>
      <c r="AG31" s="64">
        <v>0</v>
      </c>
      <c r="AH31" s="64">
        <v>0</v>
      </c>
      <c r="AI31" s="64">
        <v>0</v>
      </c>
      <c r="AJ31" s="64">
        <v>0</v>
      </c>
      <c r="AK31" s="64">
        <v>8</v>
      </c>
      <c r="AL31" s="64">
        <v>0</v>
      </c>
      <c r="AM31" s="64">
        <v>0</v>
      </c>
      <c r="AN31" s="64">
        <v>0</v>
      </c>
      <c r="AO31" s="64">
        <v>160</v>
      </c>
      <c r="AP31" s="64">
        <v>1055</v>
      </c>
      <c r="AQ31" s="64">
        <v>12</v>
      </c>
      <c r="AR31" s="64">
        <v>192</v>
      </c>
      <c r="AS31" s="64">
        <v>32</v>
      </c>
      <c r="AT31" s="64">
        <v>0</v>
      </c>
      <c r="AU31" s="64">
        <v>484</v>
      </c>
      <c r="AV31" s="64">
        <v>90</v>
      </c>
      <c r="AW31" s="64">
        <v>0</v>
      </c>
      <c r="AX31" s="64">
        <v>0</v>
      </c>
      <c r="AY31" s="64">
        <v>0</v>
      </c>
      <c r="AZ31" s="64">
        <v>0</v>
      </c>
      <c r="BA31" s="64">
        <v>0</v>
      </c>
      <c r="BB31" s="64">
        <v>0</v>
      </c>
      <c r="BC31" s="64">
        <v>0</v>
      </c>
      <c r="BD31" s="64">
        <v>0</v>
      </c>
      <c r="BE31" s="64">
        <v>0</v>
      </c>
      <c r="BF31" s="64">
        <v>51</v>
      </c>
      <c r="BG31" s="64">
        <v>6</v>
      </c>
      <c r="BH31" s="64">
        <v>36</v>
      </c>
      <c r="BI31" s="64">
        <v>744</v>
      </c>
      <c r="BJ31" s="64">
        <v>0</v>
      </c>
      <c r="BK31" s="64">
        <v>150</v>
      </c>
      <c r="BL31" s="64">
        <v>11</v>
      </c>
      <c r="BM31" s="64">
        <v>21</v>
      </c>
      <c r="BN31" s="64">
        <v>19</v>
      </c>
      <c r="BO31" s="64">
        <v>29361</v>
      </c>
      <c r="BP31" s="64">
        <v>79753</v>
      </c>
      <c r="BQ31" s="64">
        <v>0</v>
      </c>
      <c r="BR31" s="64">
        <v>39</v>
      </c>
      <c r="BS31" s="64">
        <v>106</v>
      </c>
      <c r="BT31" s="64">
        <v>0</v>
      </c>
      <c r="BU31" s="64">
        <v>415</v>
      </c>
      <c r="BV31" s="64">
        <v>153</v>
      </c>
      <c r="BW31" s="64">
        <v>20</v>
      </c>
      <c r="BX31" s="64">
        <v>469</v>
      </c>
      <c r="BY31" s="64">
        <v>0</v>
      </c>
      <c r="BZ31" s="64">
        <v>0</v>
      </c>
      <c r="CA31" s="64">
        <v>201</v>
      </c>
      <c r="CB31" s="64">
        <v>19</v>
      </c>
      <c r="CC31" s="64">
        <v>259</v>
      </c>
      <c r="CD31" s="64">
        <v>351</v>
      </c>
      <c r="CE31" s="64">
        <v>74</v>
      </c>
      <c r="CF31" s="64">
        <v>8</v>
      </c>
      <c r="CG31" s="64">
        <v>821</v>
      </c>
      <c r="CH31" s="64">
        <v>0</v>
      </c>
      <c r="CI31" s="19">
        <v>177</v>
      </c>
      <c r="CJ31" s="19">
        <v>1126</v>
      </c>
      <c r="CK31" s="19">
        <v>149</v>
      </c>
      <c r="CL31" s="19">
        <v>313</v>
      </c>
      <c r="CM31" s="19">
        <v>850</v>
      </c>
      <c r="CN31" s="19">
        <v>22</v>
      </c>
      <c r="CO31" s="19">
        <v>0</v>
      </c>
      <c r="CP31" s="19">
        <v>0</v>
      </c>
      <c r="CQ31" s="19">
        <v>0</v>
      </c>
      <c r="CR31" s="19">
        <v>0</v>
      </c>
      <c r="CS31" s="19">
        <v>0</v>
      </c>
      <c r="CT31" s="19">
        <v>0</v>
      </c>
      <c r="CU31" s="19">
        <v>0</v>
      </c>
      <c r="CV31" s="19">
        <v>0</v>
      </c>
      <c r="CW31" s="19">
        <v>0</v>
      </c>
      <c r="CX31" s="19">
        <v>622</v>
      </c>
      <c r="CY31" s="19">
        <v>0</v>
      </c>
      <c r="CZ31" s="19">
        <v>0</v>
      </c>
      <c r="DA31" s="19">
        <v>0</v>
      </c>
      <c r="DB31" s="19">
        <v>0</v>
      </c>
      <c r="DC31" s="19">
        <v>0</v>
      </c>
      <c r="DD31" s="19">
        <v>0</v>
      </c>
      <c r="DE31" s="19">
        <v>0</v>
      </c>
      <c r="DF31" s="19">
        <v>0</v>
      </c>
      <c r="DG31" s="19">
        <v>0</v>
      </c>
      <c r="DH31" s="19">
        <v>0</v>
      </c>
      <c r="DI31" s="19">
        <v>0</v>
      </c>
      <c r="DJ31" s="19">
        <v>0</v>
      </c>
      <c r="DK31" s="19">
        <v>0</v>
      </c>
      <c r="DL31" s="19">
        <v>0</v>
      </c>
      <c r="DM31" s="19">
        <v>2336</v>
      </c>
      <c r="DN31" s="19">
        <v>0</v>
      </c>
      <c r="DO31" s="19">
        <v>0</v>
      </c>
      <c r="DP31" s="19">
        <v>502</v>
      </c>
      <c r="DQ31" s="19">
        <v>0</v>
      </c>
      <c r="DR31" s="19">
        <v>0</v>
      </c>
      <c r="DS31" s="19">
        <v>0</v>
      </c>
      <c r="DT31" s="19">
        <v>0</v>
      </c>
      <c r="DU31" s="19">
        <v>0</v>
      </c>
      <c r="DV31" s="19">
        <v>0</v>
      </c>
      <c r="DW31" s="19">
        <v>0</v>
      </c>
      <c r="DX31" s="19">
        <v>0</v>
      </c>
      <c r="DY31" s="19">
        <v>0</v>
      </c>
      <c r="DZ31" s="19">
        <v>0</v>
      </c>
      <c r="EA31" s="19">
        <v>0</v>
      </c>
      <c r="EB31" s="19">
        <v>0</v>
      </c>
      <c r="EC31" s="19">
        <v>0</v>
      </c>
      <c r="ED31" s="19">
        <v>0</v>
      </c>
      <c r="EE31" s="19">
        <v>0</v>
      </c>
      <c r="EF31" s="19">
        <v>0</v>
      </c>
      <c r="EG31" s="19">
        <v>0</v>
      </c>
      <c r="EH31" s="19">
        <f t="shared" si="1"/>
        <v>121217</v>
      </c>
      <c r="EJ31" s="68">
        <f t="shared" si="0"/>
        <v>0</v>
      </c>
      <c r="EL31">
        <v>121217</v>
      </c>
      <c r="EN31" s="19">
        <f t="shared" si="2"/>
        <v>0</v>
      </c>
    </row>
    <row r="32" spans="1:144">
      <c r="A32" s="48" t="s">
        <v>927</v>
      </c>
      <c r="B32" t="s">
        <v>75</v>
      </c>
      <c r="C32" s="67">
        <v>28</v>
      </c>
      <c r="D32" s="64">
        <v>0</v>
      </c>
      <c r="E32" s="64">
        <v>0</v>
      </c>
      <c r="F32" s="64">
        <v>0</v>
      </c>
      <c r="G32" s="64">
        <v>0</v>
      </c>
      <c r="H32" s="64">
        <v>0</v>
      </c>
      <c r="I32" s="64">
        <v>0</v>
      </c>
      <c r="J32" s="64">
        <v>0</v>
      </c>
      <c r="K32" s="64">
        <v>0</v>
      </c>
      <c r="L32" s="64">
        <v>0</v>
      </c>
      <c r="M32" s="64">
        <v>0</v>
      </c>
      <c r="N32" s="64">
        <v>0</v>
      </c>
      <c r="O32" s="64">
        <v>0</v>
      </c>
      <c r="P32" s="64">
        <v>0</v>
      </c>
      <c r="Q32" s="64">
        <v>0</v>
      </c>
      <c r="R32" s="64">
        <v>0</v>
      </c>
      <c r="S32" s="64">
        <v>0</v>
      </c>
      <c r="T32" s="64">
        <v>817</v>
      </c>
      <c r="U32" s="64">
        <v>0</v>
      </c>
      <c r="V32" s="64">
        <v>7</v>
      </c>
      <c r="W32" s="64">
        <v>10</v>
      </c>
      <c r="X32" s="64">
        <v>0</v>
      </c>
      <c r="Y32" s="64">
        <v>0</v>
      </c>
      <c r="Z32" s="64">
        <v>0</v>
      </c>
      <c r="AA32" s="64">
        <v>0</v>
      </c>
      <c r="AB32" s="64">
        <v>0</v>
      </c>
      <c r="AC32" s="64">
        <v>0</v>
      </c>
      <c r="AD32" s="64">
        <v>0</v>
      </c>
      <c r="AE32" s="64">
        <v>0</v>
      </c>
      <c r="AF32" s="64">
        <v>0</v>
      </c>
      <c r="AG32" s="64">
        <v>0</v>
      </c>
      <c r="AH32" s="64">
        <v>0</v>
      </c>
      <c r="AI32" s="64">
        <v>0</v>
      </c>
      <c r="AJ32" s="64">
        <v>0</v>
      </c>
      <c r="AK32" s="64">
        <v>0</v>
      </c>
      <c r="AL32" s="64">
        <v>0</v>
      </c>
      <c r="AM32" s="64">
        <v>0</v>
      </c>
      <c r="AN32" s="64">
        <v>0</v>
      </c>
      <c r="AO32" s="64">
        <v>16</v>
      </c>
      <c r="AP32" s="64">
        <v>79</v>
      </c>
      <c r="AQ32" s="64">
        <v>0</v>
      </c>
      <c r="AR32" s="64">
        <v>0</v>
      </c>
      <c r="AS32" s="64">
        <v>0</v>
      </c>
      <c r="AT32" s="64">
        <v>0</v>
      </c>
      <c r="AU32" s="64">
        <v>61</v>
      </c>
      <c r="AV32" s="64">
        <v>0</v>
      </c>
      <c r="AW32" s="64">
        <v>0</v>
      </c>
      <c r="AX32" s="64">
        <v>0</v>
      </c>
      <c r="AY32" s="64">
        <v>0</v>
      </c>
      <c r="AZ32" s="64">
        <v>0</v>
      </c>
      <c r="BA32" s="64">
        <v>0</v>
      </c>
      <c r="BB32" s="64">
        <v>0</v>
      </c>
      <c r="BC32" s="64">
        <v>14.7825774312084</v>
      </c>
      <c r="BD32" s="64">
        <v>0.217422568791618</v>
      </c>
      <c r="BE32" s="64">
        <v>0</v>
      </c>
      <c r="BF32" s="64">
        <v>220</v>
      </c>
      <c r="BG32" s="64">
        <v>28</v>
      </c>
      <c r="BH32" s="64">
        <v>76</v>
      </c>
      <c r="BI32" s="64">
        <v>35</v>
      </c>
      <c r="BJ32" s="64">
        <v>0</v>
      </c>
      <c r="BK32" s="64">
        <v>399</v>
      </c>
      <c r="BL32" s="64">
        <v>357</v>
      </c>
      <c r="BM32" s="64">
        <v>15</v>
      </c>
      <c r="BN32" s="64">
        <v>241</v>
      </c>
      <c r="BO32" s="64">
        <v>0</v>
      </c>
      <c r="BP32" s="64">
        <v>303</v>
      </c>
      <c r="BQ32" s="64">
        <v>11338</v>
      </c>
      <c r="BR32" s="64">
        <v>19337</v>
      </c>
      <c r="BS32" s="64">
        <v>47191</v>
      </c>
      <c r="BT32" s="64">
        <v>0</v>
      </c>
      <c r="BU32" s="64">
        <v>17</v>
      </c>
      <c r="BV32" s="64">
        <v>14</v>
      </c>
      <c r="BW32" s="64">
        <v>0</v>
      </c>
      <c r="BX32" s="64">
        <v>87</v>
      </c>
      <c r="BY32" s="64">
        <v>0</v>
      </c>
      <c r="BZ32" s="64">
        <v>0</v>
      </c>
      <c r="CA32" s="64">
        <v>0</v>
      </c>
      <c r="CB32" s="64">
        <v>36</v>
      </c>
      <c r="CC32" s="64">
        <v>81</v>
      </c>
      <c r="CD32" s="64">
        <v>45</v>
      </c>
      <c r="CE32" s="64">
        <v>38</v>
      </c>
      <c r="CF32" s="64">
        <v>0</v>
      </c>
      <c r="CG32" s="64">
        <v>164</v>
      </c>
      <c r="CH32" s="64">
        <v>0</v>
      </c>
      <c r="CI32" s="19">
        <v>192</v>
      </c>
      <c r="CJ32" s="19">
        <v>94</v>
      </c>
      <c r="CK32" s="19">
        <v>0</v>
      </c>
      <c r="CL32" s="19">
        <v>8</v>
      </c>
      <c r="CM32" s="19">
        <v>106</v>
      </c>
      <c r="CN32" s="19">
        <v>0</v>
      </c>
      <c r="CO32" s="19">
        <v>0</v>
      </c>
      <c r="CP32" s="19">
        <v>0</v>
      </c>
      <c r="CQ32" s="19">
        <v>0</v>
      </c>
      <c r="CR32" s="19">
        <v>0</v>
      </c>
      <c r="CS32" s="19">
        <v>0</v>
      </c>
      <c r="CT32" s="19">
        <v>0</v>
      </c>
      <c r="CU32" s="19">
        <v>0</v>
      </c>
      <c r="CV32" s="19">
        <v>0</v>
      </c>
      <c r="CW32" s="19">
        <v>0</v>
      </c>
      <c r="CX32" s="19">
        <v>468</v>
      </c>
      <c r="CY32" s="19">
        <v>0</v>
      </c>
      <c r="CZ32" s="19">
        <v>0</v>
      </c>
      <c r="DA32" s="19">
        <v>0</v>
      </c>
      <c r="DB32" s="19">
        <v>0</v>
      </c>
      <c r="DC32" s="19">
        <v>0</v>
      </c>
      <c r="DD32" s="19">
        <v>0</v>
      </c>
      <c r="DE32" s="19">
        <v>0</v>
      </c>
      <c r="DF32" s="19">
        <v>0</v>
      </c>
      <c r="DG32" s="19">
        <v>0</v>
      </c>
      <c r="DH32" s="19">
        <v>0</v>
      </c>
      <c r="DI32" s="19">
        <v>0</v>
      </c>
      <c r="DJ32" s="19">
        <v>0</v>
      </c>
      <c r="DK32" s="19">
        <v>0</v>
      </c>
      <c r="DL32" s="19">
        <v>0</v>
      </c>
      <c r="DM32" s="19">
        <v>1406</v>
      </c>
      <c r="DN32" s="19">
        <v>0</v>
      </c>
      <c r="DO32" s="19">
        <v>0</v>
      </c>
      <c r="DP32" s="19">
        <v>587</v>
      </c>
      <c r="DQ32" s="19">
        <v>0</v>
      </c>
      <c r="DR32" s="19">
        <v>0</v>
      </c>
      <c r="DS32" s="19">
        <v>0</v>
      </c>
      <c r="DT32" s="19">
        <v>0</v>
      </c>
      <c r="DU32" s="19">
        <v>0</v>
      </c>
      <c r="DV32" s="19">
        <v>0</v>
      </c>
      <c r="DW32" s="19">
        <v>0</v>
      </c>
      <c r="DX32" s="19">
        <v>0</v>
      </c>
      <c r="DY32" s="19">
        <v>0</v>
      </c>
      <c r="DZ32" s="19">
        <v>0</v>
      </c>
      <c r="EA32" s="19">
        <v>0</v>
      </c>
      <c r="EB32" s="19">
        <v>0</v>
      </c>
      <c r="EC32" s="19">
        <v>0</v>
      </c>
      <c r="ED32" s="19">
        <v>0</v>
      </c>
      <c r="EE32" s="19">
        <v>0</v>
      </c>
      <c r="EF32" s="19">
        <v>0</v>
      </c>
      <c r="EG32" s="19">
        <v>0</v>
      </c>
      <c r="EH32" s="19">
        <f t="shared" si="1"/>
        <v>83888</v>
      </c>
      <c r="EJ32" s="68">
        <f t="shared" si="0"/>
        <v>0</v>
      </c>
      <c r="EL32">
        <v>83888</v>
      </c>
      <c r="EN32" s="19">
        <f t="shared" si="2"/>
        <v>0</v>
      </c>
    </row>
    <row r="33" spans="1:144">
      <c r="A33" s="48" t="s">
        <v>928</v>
      </c>
      <c r="B33" t="s">
        <v>76</v>
      </c>
      <c r="C33" s="69">
        <v>29</v>
      </c>
      <c r="D33" s="64">
        <v>0</v>
      </c>
      <c r="E33" s="64">
        <v>0</v>
      </c>
      <c r="F33" s="64">
        <v>0</v>
      </c>
      <c r="G33" s="64">
        <v>0</v>
      </c>
      <c r="H33" s="64">
        <v>0</v>
      </c>
      <c r="I33" s="64">
        <v>0</v>
      </c>
      <c r="J33" s="64">
        <v>0</v>
      </c>
      <c r="K33" s="64">
        <v>0</v>
      </c>
      <c r="L33" s="64">
        <v>0</v>
      </c>
      <c r="M33" s="64">
        <v>0</v>
      </c>
      <c r="N33" s="64">
        <v>0</v>
      </c>
      <c r="O33" s="64">
        <v>0</v>
      </c>
      <c r="P33" s="64">
        <v>0</v>
      </c>
      <c r="Q33" s="64">
        <v>0</v>
      </c>
      <c r="R33" s="64">
        <v>0</v>
      </c>
      <c r="S33" s="64">
        <v>0</v>
      </c>
      <c r="T33" s="64">
        <v>0</v>
      </c>
      <c r="U33" s="64">
        <v>0</v>
      </c>
      <c r="V33" s="64">
        <v>346</v>
      </c>
      <c r="W33" s="64">
        <v>0</v>
      </c>
      <c r="X33" s="64">
        <v>0</v>
      </c>
      <c r="Y33" s="64">
        <v>0</v>
      </c>
      <c r="Z33" s="64">
        <v>0</v>
      </c>
      <c r="AA33" s="64">
        <v>0</v>
      </c>
      <c r="AB33" s="64">
        <v>0</v>
      </c>
      <c r="AC33" s="64">
        <v>0</v>
      </c>
      <c r="AD33" s="64">
        <v>0</v>
      </c>
      <c r="AE33" s="64">
        <v>0</v>
      </c>
      <c r="AF33" s="64">
        <v>0</v>
      </c>
      <c r="AG33" s="64">
        <v>0</v>
      </c>
      <c r="AH33" s="64">
        <v>0</v>
      </c>
      <c r="AI33" s="64">
        <v>0</v>
      </c>
      <c r="AJ33" s="64">
        <v>0</v>
      </c>
      <c r="AK33" s="64">
        <v>0</v>
      </c>
      <c r="AL33" s="64">
        <v>0</v>
      </c>
      <c r="AM33" s="64">
        <v>0</v>
      </c>
      <c r="AN33" s="64">
        <v>0</v>
      </c>
      <c r="AO33" s="64">
        <v>0</v>
      </c>
      <c r="AP33" s="64">
        <v>0</v>
      </c>
      <c r="AQ33" s="64">
        <v>0</v>
      </c>
      <c r="AR33" s="64">
        <v>0</v>
      </c>
      <c r="AS33" s="64">
        <v>20</v>
      </c>
      <c r="AT33" s="64">
        <v>0</v>
      </c>
      <c r="AU33" s="64">
        <v>0</v>
      </c>
      <c r="AV33" s="64">
        <v>0</v>
      </c>
      <c r="AW33" s="64">
        <v>0</v>
      </c>
      <c r="AX33" s="64">
        <v>0</v>
      </c>
      <c r="AY33" s="64">
        <v>0</v>
      </c>
      <c r="AZ33" s="64">
        <v>0</v>
      </c>
      <c r="BA33" s="64">
        <v>0</v>
      </c>
      <c r="BB33" s="64">
        <v>0</v>
      </c>
      <c r="BC33" s="64">
        <v>64.708777591259704</v>
      </c>
      <c r="BD33" s="64">
        <v>2.2912224087402699</v>
      </c>
      <c r="BE33" s="64">
        <v>0</v>
      </c>
      <c r="BF33" s="64">
        <v>182</v>
      </c>
      <c r="BG33" s="64">
        <v>0</v>
      </c>
      <c r="BH33" s="64">
        <v>46</v>
      </c>
      <c r="BI33" s="64">
        <v>335</v>
      </c>
      <c r="BJ33" s="64">
        <v>0</v>
      </c>
      <c r="BK33" s="64">
        <v>275</v>
      </c>
      <c r="BL33" s="64">
        <v>0</v>
      </c>
      <c r="BM33" s="64">
        <v>0</v>
      </c>
      <c r="BN33" s="64">
        <v>0</v>
      </c>
      <c r="BO33" s="64">
        <v>9</v>
      </c>
      <c r="BP33" s="64">
        <v>147</v>
      </c>
      <c r="BQ33" s="64">
        <v>437</v>
      </c>
      <c r="BR33" s="64">
        <v>0</v>
      </c>
      <c r="BS33" s="64">
        <v>0</v>
      </c>
      <c r="BT33" s="64">
        <v>18969</v>
      </c>
      <c r="BU33" s="64">
        <v>121464</v>
      </c>
      <c r="BV33" s="64">
        <v>516</v>
      </c>
      <c r="BW33" s="64">
        <v>0</v>
      </c>
      <c r="BX33" s="64">
        <v>3794</v>
      </c>
      <c r="BY33" s="64">
        <v>0</v>
      </c>
      <c r="BZ33" s="64">
        <v>0</v>
      </c>
      <c r="CA33" s="64">
        <v>0</v>
      </c>
      <c r="CB33" s="64">
        <v>0</v>
      </c>
      <c r="CC33" s="64">
        <v>9</v>
      </c>
      <c r="CD33" s="64">
        <v>0</v>
      </c>
      <c r="CE33" s="64">
        <v>62</v>
      </c>
      <c r="CF33" s="64">
        <v>122</v>
      </c>
      <c r="CG33" s="64">
        <v>216</v>
      </c>
      <c r="CH33" s="64">
        <v>0</v>
      </c>
      <c r="CI33" s="19">
        <v>0</v>
      </c>
      <c r="CJ33" s="19">
        <v>132</v>
      </c>
      <c r="CK33" s="19">
        <v>0</v>
      </c>
      <c r="CL33" s="19">
        <v>0</v>
      </c>
      <c r="CM33" s="19">
        <v>6</v>
      </c>
      <c r="CN33" s="19">
        <v>11</v>
      </c>
      <c r="CO33" s="19">
        <v>0</v>
      </c>
      <c r="CP33" s="19">
        <v>0</v>
      </c>
      <c r="CQ33" s="19">
        <v>0</v>
      </c>
      <c r="CR33" s="19">
        <v>0</v>
      </c>
      <c r="CS33" s="19">
        <v>0</v>
      </c>
      <c r="CT33" s="19">
        <v>0</v>
      </c>
      <c r="CU33" s="19">
        <v>0</v>
      </c>
      <c r="CV33" s="19">
        <v>0</v>
      </c>
      <c r="CW33" s="19">
        <v>0</v>
      </c>
      <c r="CX33" s="19">
        <v>70</v>
      </c>
      <c r="CY33" s="19">
        <v>0</v>
      </c>
      <c r="CZ33" s="19">
        <v>0</v>
      </c>
      <c r="DA33" s="19">
        <v>0</v>
      </c>
      <c r="DB33" s="19">
        <v>0</v>
      </c>
      <c r="DC33" s="19">
        <v>0</v>
      </c>
      <c r="DD33" s="19">
        <v>0</v>
      </c>
      <c r="DE33" s="19">
        <v>0</v>
      </c>
      <c r="DF33" s="19">
        <v>0</v>
      </c>
      <c r="DG33" s="19">
        <v>0</v>
      </c>
      <c r="DH33" s="19">
        <v>0</v>
      </c>
      <c r="DI33" s="19">
        <v>0</v>
      </c>
      <c r="DJ33" s="19">
        <v>0</v>
      </c>
      <c r="DK33" s="19">
        <v>0</v>
      </c>
      <c r="DL33" s="19">
        <v>0</v>
      </c>
      <c r="DM33" s="19">
        <v>2534</v>
      </c>
      <c r="DN33" s="19">
        <v>0</v>
      </c>
      <c r="DO33" s="19">
        <v>0</v>
      </c>
      <c r="DP33" s="19">
        <v>296</v>
      </c>
      <c r="DQ33" s="19">
        <v>0</v>
      </c>
      <c r="DR33" s="19">
        <v>0</v>
      </c>
      <c r="DS33" s="19">
        <v>0</v>
      </c>
      <c r="DT33" s="19">
        <v>0</v>
      </c>
      <c r="DU33" s="19">
        <v>0</v>
      </c>
      <c r="DV33" s="19">
        <v>0</v>
      </c>
      <c r="DW33" s="19">
        <v>0</v>
      </c>
      <c r="DX33" s="19">
        <v>0</v>
      </c>
      <c r="DY33" s="19">
        <v>0</v>
      </c>
      <c r="DZ33" s="19">
        <v>0</v>
      </c>
      <c r="EA33" s="19">
        <v>0</v>
      </c>
      <c r="EB33" s="19">
        <v>0</v>
      </c>
      <c r="EC33" s="19">
        <v>0</v>
      </c>
      <c r="ED33" s="19">
        <v>0</v>
      </c>
      <c r="EE33" s="19">
        <v>0</v>
      </c>
      <c r="EF33" s="19">
        <v>0</v>
      </c>
      <c r="EG33" s="19">
        <v>0</v>
      </c>
      <c r="EH33" s="19">
        <f t="shared" si="1"/>
        <v>150065</v>
      </c>
      <c r="EJ33" s="68">
        <f t="shared" si="0"/>
        <v>0</v>
      </c>
      <c r="EL33">
        <v>150065</v>
      </c>
      <c r="EN33" s="19">
        <f t="shared" si="2"/>
        <v>0</v>
      </c>
    </row>
    <row r="34" spans="1:144">
      <c r="A34" s="48" t="s">
        <v>929</v>
      </c>
      <c r="B34" t="s">
        <v>77</v>
      </c>
      <c r="C34" s="69">
        <v>30</v>
      </c>
      <c r="D34" s="64">
        <v>0</v>
      </c>
      <c r="E34" s="64">
        <v>0</v>
      </c>
      <c r="F34" s="64">
        <v>0</v>
      </c>
      <c r="G34" s="64">
        <v>0</v>
      </c>
      <c r="H34" s="64">
        <v>0</v>
      </c>
      <c r="I34" s="64">
        <v>0</v>
      </c>
      <c r="J34" s="64">
        <v>0</v>
      </c>
      <c r="K34" s="64">
        <v>0</v>
      </c>
      <c r="L34" s="64">
        <v>0</v>
      </c>
      <c r="M34" s="64">
        <v>0</v>
      </c>
      <c r="N34" s="64">
        <v>0</v>
      </c>
      <c r="O34" s="64">
        <v>0</v>
      </c>
      <c r="P34" s="64">
        <v>0</v>
      </c>
      <c r="Q34" s="64">
        <v>0</v>
      </c>
      <c r="R34" s="64">
        <v>0</v>
      </c>
      <c r="S34" s="64">
        <v>0</v>
      </c>
      <c r="T34" s="64">
        <v>0</v>
      </c>
      <c r="U34" s="64">
        <v>0</v>
      </c>
      <c r="V34" s="64">
        <v>0</v>
      </c>
      <c r="W34" s="64">
        <v>58</v>
      </c>
      <c r="X34" s="64">
        <v>0</v>
      </c>
      <c r="Y34" s="64">
        <v>0</v>
      </c>
      <c r="Z34" s="64">
        <v>0</v>
      </c>
      <c r="AA34" s="64">
        <v>0</v>
      </c>
      <c r="AB34" s="64">
        <v>0</v>
      </c>
      <c r="AC34" s="64">
        <v>0</v>
      </c>
      <c r="AD34" s="64">
        <v>0</v>
      </c>
      <c r="AE34" s="64">
        <v>0</v>
      </c>
      <c r="AF34" s="64">
        <v>0</v>
      </c>
      <c r="AG34" s="64">
        <v>0</v>
      </c>
      <c r="AH34" s="64">
        <v>0</v>
      </c>
      <c r="AI34" s="64">
        <v>0</v>
      </c>
      <c r="AJ34" s="64">
        <v>0</v>
      </c>
      <c r="AK34" s="64">
        <v>0</v>
      </c>
      <c r="AL34" s="64">
        <v>0</v>
      </c>
      <c r="AM34" s="64">
        <v>0</v>
      </c>
      <c r="AN34" s="64">
        <v>0</v>
      </c>
      <c r="AO34" s="64">
        <v>0</v>
      </c>
      <c r="AP34" s="64">
        <v>0</v>
      </c>
      <c r="AQ34" s="64">
        <v>0</v>
      </c>
      <c r="AR34" s="64">
        <v>0</v>
      </c>
      <c r="AS34" s="64">
        <v>0</v>
      </c>
      <c r="AT34" s="64">
        <v>0</v>
      </c>
      <c r="AU34" s="64">
        <v>7</v>
      </c>
      <c r="AV34" s="64">
        <v>0</v>
      </c>
      <c r="AW34" s="64">
        <v>0</v>
      </c>
      <c r="AX34" s="64">
        <v>0</v>
      </c>
      <c r="AY34" s="64">
        <v>0</v>
      </c>
      <c r="AZ34" s="64">
        <v>0</v>
      </c>
      <c r="BA34" s="64">
        <v>0</v>
      </c>
      <c r="BB34" s="64">
        <v>0</v>
      </c>
      <c r="BC34" s="64">
        <v>0</v>
      </c>
      <c r="BD34" s="64">
        <v>0</v>
      </c>
      <c r="BE34" s="64">
        <v>0</v>
      </c>
      <c r="BF34" s="64">
        <v>2902</v>
      </c>
      <c r="BG34" s="64">
        <v>0</v>
      </c>
      <c r="BH34" s="64">
        <v>0</v>
      </c>
      <c r="BI34" s="64">
        <v>0</v>
      </c>
      <c r="BJ34" s="64">
        <v>0</v>
      </c>
      <c r="BK34" s="64">
        <v>56</v>
      </c>
      <c r="BL34" s="64">
        <v>0</v>
      </c>
      <c r="BM34" s="64">
        <v>0</v>
      </c>
      <c r="BN34" s="64">
        <v>0</v>
      </c>
      <c r="BO34" s="64">
        <v>0</v>
      </c>
      <c r="BP34" s="64">
        <v>33</v>
      </c>
      <c r="BQ34" s="64">
        <v>0</v>
      </c>
      <c r="BR34" s="64">
        <v>0</v>
      </c>
      <c r="BS34" s="64">
        <v>10</v>
      </c>
      <c r="BT34" s="64">
        <v>99</v>
      </c>
      <c r="BU34" s="64">
        <v>314</v>
      </c>
      <c r="BV34" s="64">
        <v>57302</v>
      </c>
      <c r="BW34" s="64">
        <v>6812</v>
      </c>
      <c r="BX34" s="64">
        <v>600</v>
      </c>
      <c r="BY34" s="64">
        <v>0</v>
      </c>
      <c r="BZ34" s="64">
        <v>0</v>
      </c>
      <c r="CA34" s="64">
        <v>0</v>
      </c>
      <c r="CB34" s="64">
        <v>0</v>
      </c>
      <c r="CC34" s="64">
        <v>266</v>
      </c>
      <c r="CD34" s="64">
        <v>0</v>
      </c>
      <c r="CE34" s="64">
        <v>79</v>
      </c>
      <c r="CF34" s="64">
        <v>207</v>
      </c>
      <c r="CG34" s="64">
        <v>278</v>
      </c>
      <c r="CH34" s="64">
        <v>0</v>
      </c>
      <c r="CI34" s="19">
        <v>20</v>
      </c>
      <c r="CJ34" s="19">
        <v>450</v>
      </c>
      <c r="CK34" s="19">
        <v>62</v>
      </c>
      <c r="CL34" s="19">
        <v>0</v>
      </c>
      <c r="CM34" s="19">
        <v>150</v>
      </c>
      <c r="CN34" s="19">
        <v>0</v>
      </c>
      <c r="CO34" s="19">
        <v>0</v>
      </c>
      <c r="CP34" s="19">
        <v>0</v>
      </c>
      <c r="CQ34" s="19">
        <v>0</v>
      </c>
      <c r="CR34" s="19">
        <v>0</v>
      </c>
      <c r="CS34" s="19">
        <v>0</v>
      </c>
      <c r="CT34" s="19">
        <v>0</v>
      </c>
      <c r="CU34" s="19">
        <v>0</v>
      </c>
      <c r="CV34" s="19">
        <v>0</v>
      </c>
      <c r="CW34" s="19">
        <v>0</v>
      </c>
      <c r="CX34" s="19">
        <v>359</v>
      </c>
      <c r="CY34" s="19">
        <v>0</v>
      </c>
      <c r="CZ34" s="19">
        <v>0</v>
      </c>
      <c r="DA34" s="19">
        <v>0</v>
      </c>
      <c r="DB34" s="19">
        <v>0</v>
      </c>
      <c r="DC34" s="19">
        <v>0</v>
      </c>
      <c r="DD34" s="19">
        <v>0</v>
      </c>
      <c r="DE34" s="19">
        <v>0</v>
      </c>
      <c r="DF34" s="19">
        <v>0</v>
      </c>
      <c r="DG34" s="19">
        <v>0</v>
      </c>
      <c r="DH34" s="19">
        <v>0</v>
      </c>
      <c r="DI34" s="19">
        <v>0</v>
      </c>
      <c r="DJ34" s="19">
        <v>0</v>
      </c>
      <c r="DK34" s="19">
        <v>0</v>
      </c>
      <c r="DL34" s="19">
        <v>0</v>
      </c>
      <c r="DM34" s="19">
        <v>2982</v>
      </c>
      <c r="DN34" s="19">
        <v>0</v>
      </c>
      <c r="DO34" s="19">
        <v>0</v>
      </c>
      <c r="DP34" s="19">
        <v>102</v>
      </c>
      <c r="DQ34" s="19">
        <v>0</v>
      </c>
      <c r="DR34" s="19">
        <v>0</v>
      </c>
      <c r="DS34" s="19">
        <v>0</v>
      </c>
      <c r="DT34" s="19">
        <v>0</v>
      </c>
      <c r="DU34" s="19">
        <v>0</v>
      </c>
      <c r="DV34" s="19">
        <v>0</v>
      </c>
      <c r="DW34" s="19">
        <v>0</v>
      </c>
      <c r="DX34" s="19">
        <v>0</v>
      </c>
      <c r="DY34" s="19">
        <v>0</v>
      </c>
      <c r="DZ34" s="19">
        <v>0</v>
      </c>
      <c r="EA34" s="19">
        <v>0</v>
      </c>
      <c r="EB34" s="19">
        <v>0</v>
      </c>
      <c r="EC34" s="19">
        <v>0</v>
      </c>
      <c r="ED34" s="19">
        <v>0</v>
      </c>
      <c r="EE34" s="19">
        <v>0</v>
      </c>
      <c r="EF34" s="19">
        <v>0</v>
      </c>
      <c r="EG34" s="19">
        <v>0</v>
      </c>
      <c r="EH34" s="19">
        <f t="shared" si="1"/>
        <v>73148</v>
      </c>
      <c r="EJ34" s="68">
        <f t="shared" si="0"/>
        <v>0</v>
      </c>
      <c r="EL34">
        <v>73148</v>
      </c>
      <c r="EN34" s="19">
        <f t="shared" si="2"/>
        <v>0</v>
      </c>
    </row>
    <row r="35" spans="1:144">
      <c r="A35" s="48" t="s">
        <v>930</v>
      </c>
      <c r="B35" t="s">
        <v>78</v>
      </c>
      <c r="C35" s="67">
        <v>31</v>
      </c>
      <c r="D35" s="64">
        <v>0</v>
      </c>
      <c r="E35" s="64">
        <v>0</v>
      </c>
      <c r="F35" s="64">
        <v>0</v>
      </c>
      <c r="G35" s="64">
        <v>0</v>
      </c>
      <c r="H35" s="64">
        <v>0</v>
      </c>
      <c r="I35" s="64">
        <v>0</v>
      </c>
      <c r="J35" s="64">
        <v>0</v>
      </c>
      <c r="K35" s="64">
        <v>0</v>
      </c>
      <c r="L35" s="64">
        <v>0</v>
      </c>
      <c r="M35" s="64">
        <v>0</v>
      </c>
      <c r="N35" s="64">
        <v>0</v>
      </c>
      <c r="O35" s="64">
        <v>0</v>
      </c>
      <c r="P35" s="64">
        <v>0</v>
      </c>
      <c r="Q35" s="64">
        <v>0</v>
      </c>
      <c r="R35" s="64">
        <v>0</v>
      </c>
      <c r="S35" s="64">
        <v>0</v>
      </c>
      <c r="T35" s="64">
        <v>7</v>
      </c>
      <c r="U35" s="64">
        <v>0</v>
      </c>
      <c r="V35" s="64">
        <v>0</v>
      </c>
      <c r="W35" s="64">
        <v>0</v>
      </c>
      <c r="X35" s="64">
        <v>0</v>
      </c>
      <c r="Y35" s="64">
        <v>0</v>
      </c>
      <c r="Z35" s="64">
        <v>0</v>
      </c>
      <c r="AA35" s="64">
        <v>0</v>
      </c>
      <c r="AB35" s="64">
        <v>0</v>
      </c>
      <c r="AC35" s="64">
        <v>0</v>
      </c>
      <c r="AD35" s="64">
        <v>0</v>
      </c>
      <c r="AE35" s="64">
        <v>0</v>
      </c>
      <c r="AF35" s="64">
        <v>0</v>
      </c>
      <c r="AG35" s="64">
        <v>0</v>
      </c>
      <c r="AH35" s="64">
        <v>0</v>
      </c>
      <c r="AI35" s="64">
        <v>0</v>
      </c>
      <c r="AJ35" s="64">
        <v>0</v>
      </c>
      <c r="AK35" s="64">
        <v>0</v>
      </c>
      <c r="AL35" s="64">
        <v>0</v>
      </c>
      <c r="AM35" s="64">
        <v>0</v>
      </c>
      <c r="AN35" s="64">
        <v>0</v>
      </c>
      <c r="AO35" s="64">
        <v>0</v>
      </c>
      <c r="AP35" s="64">
        <v>30</v>
      </c>
      <c r="AQ35" s="64">
        <v>0</v>
      </c>
      <c r="AR35" s="64">
        <v>6</v>
      </c>
      <c r="AS35" s="64">
        <v>48</v>
      </c>
      <c r="AT35" s="64">
        <v>0</v>
      </c>
      <c r="AU35" s="64">
        <v>0</v>
      </c>
      <c r="AV35" s="64">
        <v>0</v>
      </c>
      <c r="AW35" s="64">
        <v>0</v>
      </c>
      <c r="AX35" s="64">
        <v>0</v>
      </c>
      <c r="AY35" s="64">
        <v>0</v>
      </c>
      <c r="AZ35" s="64">
        <v>0</v>
      </c>
      <c r="BA35" s="64">
        <v>0</v>
      </c>
      <c r="BB35" s="64">
        <v>0</v>
      </c>
      <c r="BC35" s="64">
        <v>0</v>
      </c>
      <c r="BD35" s="64">
        <v>0</v>
      </c>
      <c r="BE35" s="64">
        <v>0</v>
      </c>
      <c r="BF35" s="64">
        <v>94</v>
      </c>
      <c r="BG35" s="64">
        <v>12</v>
      </c>
      <c r="BH35" s="64">
        <v>6</v>
      </c>
      <c r="BI35" s="64">
        <v>174</v>
      </c>
      <c r="BJ35" s="64">
        <v>0</v>
      </c>
      <c r="BK35" s="64">
        <v>39</v>
      </c>
      <c r="BL35" s="64">
        <v>0</v>
      </c>
      <c r="BM35" s="64">
        <v>29</v>
      </c>
      <c r="BN35" s="64">
        <v>0</v>
      </c>
      <c r="BO35" s="64">
        <v>8</v>
      </c>
      <c r="BP35" s="64">
        <v>637</v>
      </c>
      <c r="BQ35" s="64">
        <v>0</v>
      </c>
      <c r="BR35" s="64">
        <v>96</v>
      </c>
      <c r="BS35" s="64">
        <v>35</v>
      </c>
      <c r="BT35" s="64">
        <v>0</v>
      </c>
      <c r="BU35" s="64">
        <v>3329</v>
      </c>
      <c r="BV35" s="64">
        <v>610</v>
      </c>
      <c r="BW35" s="64">
        <v>65</v>
      </c>
      <c r="BX35" s="64">
        <v>90330</v>
      </c>
      <c r="BY35" s="64">
        <v>0</v>
      </c>
      <c r="BZ35" s="64">
        <v>0</v>
      </c>
      <c r="CA35" s="64">
        <v>33</v>
      </c>
      <c r="CB35" s="64">
        <v>56</v>
      </c>
      <c r="CC35" s="64">
        <v>641</v>
      </c>
      <c r="CD35" s="64">
        <v>416</v>
      </c>
      <c r="CE35" s="64">
        <v>261</v>
      </c>
      <c r="CF35" s="64">
        <v>73</v>
      </c>
      <c r="CG35" s="64">
        <v>1135</v>
      </c>
      <c r="CH35" s="64">
        <v>0</v>
      </c>
      <c r="CI35" s="19">
        <v>269</v>
      </c>
      <c r="CJ35" s="19">
        <v>475</v>
      </c>
      <c r="CK35" s="19">
        <v>394</v>
      </c>
      <c r="CL35" s="19">
        <v>241</v>
      </c>
      <c r="CM35" s="19">
        <v>159</v>
      </c>
      <c r="CN35" s="19">
        <v>358</v>
      </c>
      <c r="CO35" s="19">
        <v>0</v>
      </c>
      <c r="CP35" s="19">
        <v>0</v>
      </c>
      <c r="CQ35" s="19">
        <v>0</v>
      </c>
      <c r="CR35" s="19">
        <v>0</v>
      </c>
      <c r="CS35" s="19">
        <v>0</v>
      </c>
      <c r="CT35" s="19">
        <v>0</v>
      </c>
      <c r="CU35" s="19">
        <v>0</v>
      </c>
      <c r="CV35" s="19">
        <v>0</v>
      </c>
      <c r="CW35" s="19">
        <v>0</v>
      </c>
      <c r="CX35" s="19">
        <v>636</v>
      </c>
      <c r="CY35" s="19">
        <v>0</v>
      </c>
      <c r="CZ35" s="19">
        <v>0</v>
      </c>
      <c r="DA35" s="19">
        <v>0</v>
      </c>
      <c r="DB35" s="19">
        <v>0</v>
      </c>
      <c r="DC35" s="19">
        <v>0</v>
      </c>
      <c r="DD35" s="19">
        <v>0</v>
      </c>
      <c r="DE35" s="19">
        <v>0</v>
      </c>
      <c r="DF35" s="19">
        <v>0</v>
      </c>
      <c r="DG35" s="19">
        <v>0</v>
      </c>
      <c r="DH35" s="19">
        <v>0</v>
      </c>
      <c r="DI35" s="19">
        <v>0</v>
      </c>
      <c r="DJ35" s="19">
        <v>0</v>
      </c>
      <c r="DK35" s="19">
        <v>0</v>
      </c>
      <c r="DL35" s="19">
        <v>0</v>
      </c>
      <c r="DM35" s="19">
        <v>1058</v>
      </c>
      <c r="DN35" s="19">
        <v>0</v>
      </c>
      <c r="DO35" s="19">
        <v>0</v>
      </c>
      <c r="DP35" s="19">
        <v>194</v>
      </c>
      <c r="DQ35" s="19">
        <v>0</v>
      </c>
      <c r="DR35" s="19">
        <v>0</v>
      </c>
      <c r="DS35" s="19">
        <v>0</v>
      </c>
      <c r="DT35" s="19">
        <v>0</v>
      </c>
      <c r="DU35" s="19">
        <v>0</v>
      </c>
      <c r="DV35" s="19">
        <v>0</v>
      </c>
      <c r="DW35" s="19">
        <v>0</v>
      </c>
      <c r="DX35" s="19">
        <v>0</v>
      </c>
      <c r="DY35" s="19">
        <v>0</v>
      </c>
      <c r="DZ35" s="19">
        <v>0</v>
      </c>
      <c r="EA35" s="19">
        <v>0</v>
      </c>
      <c r="EB35" s="19">
        <v>0</v>
      </c>
      <c r="EC35" s="19">
        <v>0</v>
      </c>
      <c r="ED35" s="19">
        <v>0</v>
      </c>
      <c r="EE35" s="19">
        <v>0</v>
      </c>
      <c r="EF35" s="19">
        <v>0</v>
      </c>
      <c r="EG35" s="19">
        <v>0</v>
      </c>
      <c r="EH35" s="19">
        <f t="shared" si="1"/>
        <v>101954</v>
      </c>
      <c r="EJ35" s="68">
        <f t="shared" si="0"/>
        <v>0</v>
      </c>
      <c r="EL35">
        <v>101954</v>
      </c>
      <c r="EN35" s="19">
        <f t="shared" si="2"/>
        <v>0</v>
      </c>
    </row>
    <row r="36" spans="1:144">
      <c r="A36" s="48" t="s">
        <v>931</v>
      </c>
      <c r="B36" t="s">
        <v>79</v>
      </c>
      <c r="C36" s="69">
        <v>32</v>
      </c>
      <c r="D36" s="64">
        <v>0</v>
      </c>
      <c r="E36" s="64">
        <v>0</v>
      </c>
      <c r="F36" s="64">
        <v>0</v>
      </c>
      <c r="G36" s="64">
        <v>0</v>
      </c>
      <c r="H36" s="64">
        <v>0</v>
      </c>
      <c r="I36" s="64">
        <v>0</v>
      </c>
      <c r="J36" s="64">
        <v>0</v>
      </c>
      <c r="K36" s="64">
        <v>0</v>
      </c>
      <c r="L36" s="64">
        <v>0</v>
      </c>
      <c r="M36" s="64">
        <v>0</v>
      </c>
      <c r="N36" s="64">
        <v>0</v>
      </c>
      <c r="O36" s="64">
        <v>0</v>
      </c>
      <c r="P36" s="64">
        <v>0</v>
      </c>
      <c r="Q36" s="64">
        <v>0</v>
      </c>
      <c r="R36" s="64">
        <v>0</v>
      </c>
      <c r="S36" s="64">
        <v>0</v>
      </c>
      <c r="T36" s="64">
        <v>0</v>
      </c>
      <c r="U36" s="64">
        <v>0</v>
      </c>
      <c r="V36" s="64">
        <v>0</v>
      </c>
      <c r="W36" s="64">
        <v>0</v>
      </c>
      <c r="X36" s="64">
        <v>0</v>
      </c>
      <c r="Y36" s="64">
        <v>0</v>
      </c>
      <c r="Z36" s="64">
        <v>0</v>
      </c>
      <c r="AA36" s="64">
        <v>0</v>
      </c>
      <c r="AB36" s="64">
        <v>0</v>
      </c>
      <c r="AC36" s="64">
        <v>0</v>
      </c>
      <c r="AD36" s="64">
        <v>0</v>
      </c>
      <c r="AE36" s="64">
        <v>0</v>
      </c>
      <c r="AF36" s="64">
        <v>0</v>
      </c>
      <c r="AG36" s="64">
        <v>0</v>
      </c>
      <c r="AH36" s="64">
        <v>0</v>
      </c>
      <c r="AI36" s="64">
        <v>0</v>
      </c>
      <c r="AJ36" s="64">
        <v>0</v>
      </c>
      <c r="AK36" s="64">
        <v>0</v>
      </c>
      <c r="AL36" s="64">
        <v>0</v>
      </c>
      <c r="AM36" s="64">
        <v>0</v>
      </c>
      <c r="AN36" s="64">
        <v>0</v>
      </c>
      <c r="AO36" s="64">
        <v>0</v>
      </c>
      <c r="AP36" s="64">
        <v>65</v>
      </c>
      <c r="AQ36" s="64">
        <v>0</v>
      </c>
      <c r="AR36" s="64">
        <v>22</v>
      </c>
      <c r="AS36" s="64">
        <v>0</v>
      </c>
      <c r="AT36" s="64">
        <v>0</v>
      </c>
      <c r="AU36" s="64">
        <v>33</v>
      </c>
      <c r="AV36" s="64">
        <v>14</v>
      </c>
      <c r="AW36" s="64">
        <v>0</v>
      </c>
      <c r="AX36" s="64">
        <v>0</v>
      </c>
      <c r="AY36" s="64">
        <v>0</v>
      </c>
      <c r="AZ36" s="64">
        <v>0</v>
      </c>
      <c r="BA36" s="64">
        <v>0</v>
      </c>
      <c r="BB36" s="64">
        <v>0</v>
      </c>
      <c r="BC36" s="64">
        <v>0</v>
      </c>
      <c r="BD36" s="64">
        <v>0</v>
      </c>
      <c r="BE36" s="64">
        <v>0</v>
      </c>
      <c r="BF36" s="64">
        <v>0</v>
      </c>
      <c r="BG36" s="64">
        <v>0</v>
      </c>
      <c r="BH36" s="64">
        <v>0</v>
      </c>
      <c r="BI36" s="64">
        <v>0</v>
      </c>
      <c r="BJ36" s="64">
        <v>0</v>
      </c>
      <c r="BK36" s="64">
        <v>31</v>
      </c>
      <c r="BL36" s="64">
        <v>0</v>
      </c>
      <c r="BM36" s="64">
        <v>0</v>
      </c>
      <c r="BN36" s="64">
        <v>0</v>
      </c>
      <c r="BO36" s="64">
        <v>16</v>
      </c>
      <c r="BP36" s="64">
        <v>104</v>
      </c>
      <c r="BQ36" s="64">
        <v>0</v>
      </c>
      <c r="BR36" s="64">
        <v>0</v>
      </c>
      <c r="BS36" s="64">
        <v>0</v>
      </c>
      <c r="BT36" s="64">
        <v>0</v>
      </c>
      <c r="BU36" s="64">
        <v>17</v>
      </c>
      <c r="BV36" s="64">
        <v>18</v>
      </c>
      <c r="BW36" s="64">
        <v>0</v>
      </c>
      <c r="BX36" s="64">
        <v>123</v>
      </c>
      <c r="BY36" s="64">
        <v>7830</v>
      </c>
      <c r="BZ36" s="64">
        <v>23722</v>
      </c>
      <c r="CA36" s="64">
        <v>54482</v>
      </c>
      <c r="CB36" s="64">
        <v>9149</v>
      </c>
      <c r="CC36" s="64">
        <v>1485</v>
      </c>
      <c r="CD36" s="64">
        <v>839</v>
      </c>
      <c r="CE36" s="64">
        <v>28</v>
      </c>
      <c r="CF36" s="64">
        <v>0</v>
      </c>
      <c r="CG36" s="64">
        <v>2724</v>
      </c>
      <c r="CH36" s="64">
        <v>0</v>
      </c>
      <c r="CI36" s="19">
        <v>61</v>
      </c>
      <c r="CJ36" s="19">
        <v>85</v>
      </c>
      <c r="CK36" s="19">
        <v>33</v>
      </c>
      <c r="CL36" s="19">
        <v>0</v>
      </c>
      <c r="CM36" s="19">
        <v>390</v>
      </c>
      <c r="CN36" s="19">
        <v>95</v>
      </c>
      <c r="CO36" s="19">
        <v>0</v>
      </c>
      <c r="CP36" s="19">
        <v>0</v>
      </c>
      <c r="CQ36" s="19">
        <v>0</v>
      </c>
      <c r="CR36" s="19">
        <v>0</v>
      </c>
      <c r="CS36" s="19">
        <v>0</v>
      </c>
      <c r="CT36" s="19">
        <v>0</v>
      </c>
      <c r="CU36" s="19">
        <v>0</v>
      </c>
      <c r="CV36" s="19">
        <v>0</v>
      </c>
      <c r="CW36" s="19">
        <v>0</v>
      </c>
      <c r="CX36" s="19">
        <v>419</v>
      </c>
      <c r="CY36" s="19">
        <v>0</v>
      </c>
      <c r="CZ36" s="19">
        <v>0</v>
      </c>
      <c r="DA36" s="19">
        <v>0</v>
      </c>
      <c r="DB36" s="19">
        <v>0</v>
      </c>
      <c r="DC36" s="19">
        <v>0</v>
      </c>
      <c r="DD36" s="19">
        <v>0</v>
      </c>
      <c r="DE36" s="19">
        <v>0</v>
      </c>
      <c r="DF36" s="19">
        <v>0</v>
      </c>
      <c r="DG36" s="19">
        <v>0</v>
      </c>
      <c r="DH36" s="19">
        <v>0</v>
      </c>
      <c r="DI36" s="19">
        <v>0</v>
      </c>
      <c r="DJ36" s="19">
        <v>0</v>
      </c>
      <c r="DK36" s="19">
        <v>0</v>
      </c>
      <c r="DL36" s="19">
        <v>0</v>
      </c>
      <c r="DM36" s="19">
        <v>82</v>
      </c>
      <c r="DN36" s="19">
        <v>0</v>
      </c>
      <c r="DO36" s="19">
        <v>0</v>
      </c>
      <c r="DP36" s="19">
        <v>976</v>
      </c>
      <c r="DQ36" s="19">
        <v>0</v>
      </c>
      <c r="DR36" s="19">
        <v>0</v>
      </c>
      <c r="DS36" s="19">
        <v>0</v>
      </c>
      <c r="DT36" s="19">
        <v>0</v>
      </c>
      <c r="DU36" s="19">
        <v>0</v>
      </c>
      <c r="DV36" s="19">
        <v>0</v>
      </c>
      <c r="DW36" s="19">
        <v>0</v>
      </c>
      <c r="DX36" s="19">
        <v>0</v>
      </c>
      <c r="DY36" s="19">
        <v>0</v>
      </c>
      <c r="DZ36" s="19">
        <v>0</v>
      </c>
      <c r="EA36" s="19">
        <v>0</v>
      </c>
      <c r="EB36" s="19">
        <v>0</v>
      </c>
      <c r="EC36" s="19">
        <v>0</v>
      </c>
      <c r="ED36" s="19">
        <v>0</v>
      </c>
      <c r="EE36" s="19">
        <v>701</v>
      </c>
      <c r="EF36" s="19">
        <v>0</v>
      </c>
      <c r="EG36" s="19">
        <v>0</v>
      </c>
      <c r="EH36" s="19">
        <f t="shared" si="1"/>
        <v>103544</v>
      </c>
      <c r="EJ36" s="68">
        <f t="shared" si="0"/>
        <v>0</v>
      </c>
      <c r="EL36">
        <v>103544</v>
      </c>
      <c r="EN36" s="19">
        <f t="shared" si="2"/>
        <v>0</v>
      </c>
    </row>
    <row r="37" spans="1:144">
      <c r="A37" s="48" t="s">
        <v>932</v>
      </c>
      <c r="B37" t="s">
        <v>80</v>
      </c>
      <c r="C37" s="69">
        <v>33</v>
      </c>
      <c r="D37" s="64">
        <v>0</v>
      </c>
      <c r="E37" s="64">
        <v>0</v>
      </c>
      <c r="F37" s="64">
        <v>0</v>
      </c>
      <c r="G37" s="64">
        <v>0</v>
      </c>
      <c r="H37" s="64">
        <v>0</v>
      </c>
      <c r="I37" s="64">
        <v>0</v>
      </c>
      <c r="J37" s="64">
        <v>0</v>
      </c>
      <c r="K37" s="64">
        <v>0</v>
      </c>
      <c r="L37" s="64">
        <v>0</v>
      </c>
      <c r="M37" s="64">
        <v>0</v>
      </c>
      <c r="N37" s="64">
        <v>0</v>
      </c>
      <c r="O37" s="64">
        <v>0</v>
      </c>
      <c r="P37" s="64">
        <v>0</v>
      </c>
      <c r="Q37" s="64">
        <v>0</v>
      </c>
      <c r="R37" s="64">
        <v>0</v>
      </c>
      <c r="S37" s="64">
        <v>0</v>
      </c>
      <c r="T37" s="64">
        <v>0</v>
      </c>
      <c r="U37" s="64">
        <v>0</v>
      </c>
      <c r="V37" s="64">
        <v>0</v>
      </c>
      <c r="W37" s="64">
        <v>0</v>
      </c>
      <c r="X37" s="64">
        <v>0</v>
      </c>
      <c r="Y37" s="64">
        <v>0</v>
      </c>
      <c r="Z37" s="64">
        <v>0</v>
      </c>
      <c r="AA37" s="64">
        <v>0</v>
      </c>
      <c r="AB37" s="64">
        <v>0</v>
      </c>
      <c r="AC37" s="64">
        <v>0</v>
      </c>
      <c r="AD37" s="64">
        <v>0</v>
      </c>
      <c r="AE37" s="64">
        <v>0</v>
      </c>
      <c r="AF37" s="64">
        <v>0</v>
      </c>
      <c r="AG37" s="64">
        <v>0</v>
      </c>
      <c r="AH37" s="64">
        <v>0</v>
      </c>
      <c r="AI37" s="64">
        <v>0</v>
      </c>
      <c r="AJ37" s="64">
        <v>0</v>
      </c>
      <c r="AK37" s="64">
        <v>0</v>
      </c>
      <c r="AL37" s="64">
        <v>0</v>
      </c>
      <c r="AM37" s="64">
        <v>0</v>
      </c>
      <c r="AN37" s="64">
        <v>0</v>
      </c>
      <c r="AO37" s="64">
        <v>0</v>
      </c>
      <c r="AP37" s="64">
        <v>34</v>
      </c>
      <c r="AQ37" s="64">
        <v>0</v>
      </c>
      <c r="AR37" s="64">
        <v>0</v>
      </c>
      <c r="AS37" s="64">
        <v>0</v>
      </c>
      <c r="AT37" s="64">
        <v>0</v>
      </c>
      <c r="AU37" s="64">
        <v>0</v>
      </c>
      <c r="AV37" s="64">
        <v>23</v>
      </c>
      <c r="AW37" s="64">
        <v>0</v>
      </c>
      <c r="AX37" s="64">
        <v>0</v>
      </c>
      <c r="AY37" s="64">
        <v>0</v>
      </c>
      <c r="AZ37" s="64">
        <v>0</v>
      </c>
      <c r="BA37" s="64">
        <v>0</v>
      </c>
      <c r="BB37" s="64">
        <v>0</v>
      </c>
      <c r="BC37" s="64">
        <v>0</v>
      </c>
      <c r="BD37" s="64">
        <v>0</v>
      </c>
      <c r="BE37" s="64">
        <v>0</v>
      </c>
      <c r="BF37" s="64">
        <v>13</v>
      </c>
      <c r="BG37" s="64">
        <v>0</v>
      </c>
      <c r="BH37" s="64">
        <v>0</v>
      </c>
      <c r="BI37" s="64">
        <v>10</v>
      </c>
      <c r="BJ37" s="64">
        <v>0</v>
      </c>
      <c r="BK37" s="64">
        <v>40</v>
      </c>
      <c r="BL37" s="64">
        <v>0</v>
      </c>
      <c r="BM37" s="64">
        <v>0</v>
      </c>
      <c r="BN37" s="64">
        <v>0</v>
      </c>
      <c r="BO37" s="64">
        <v>0</v>
      </c>
      <c r="BP37" s="64">
        <v>187</v>
      </c>
      <c r="BQ37" s="64">
        <v>0</v>
      </c>
      <c r="BR37" s="64">
        <v>0</v>
      </c>
      <c r="BS37" s="64">
        <v>35</v>
      </c>
      <c r="BT37" s="64">
        <v>0</v>
      </c>
      <c r="BU37" s="64">
        <v>359</v>
      </c>
      <c r="BV37" s="64">
        <v>656</v>
      </c>
      <c r="BW37" s="64">
        <v>6</v>
      </c>
      <c r="BX37" s="64">
        <v>575</v>
      </c>
      <c r="BY37" s="64">
        <v>103</v>
      </c>
      <c r="BZ37" s="64">
        <v>160</v>
      </c>
      <c r="CA37" s="64">
        <v>369</v>
      </c>
      <c r="CB37" s="64">
        <v>328</v>
      </c>
      <c r="CC37" s="64">
        <v>53217</v>
      </c>
      <c r="CD37" s="64">
        <v>18363</v>
      </c>
      <c r="CE37" s="64">
        <v>31</v>
      </c>
      <c r="CF37" s="64">
        <v>0</v>
      </c>
      <c r="CG37" s="64">
        <v>1569</v>
      </c>
      <c r="CH37" s="64">
        <v>0</v>
      </c>
      <c r="CI37" s="19">
        <v>78</v>
      </c>
      <c r="CJ37" s="19">
        <v>299</v>
      </c>
      <c r="CK37" s="19">
        <v>140</v>
      </c>
      <c r="CL37" s="19">
        <v>133</v>
      </c>
      <c r="CM37" s="19">
        <v>0</v>
      </c>
      <c r="CN37" s="19">
        <v>734</v>
      </c>
      <c r="CO37" s="19">
        <v>0</v>
      </c>
      <c r="CP37" s="19">
        <v>0</v>
      </c>
      <c r="CQ37" s="19">
        <v>0</v>
      </c>
      <c r="CR37" s="19">
        <v>0</v>
      </c>
      <c r="CS37" s="19">
        <v>0</v>
      </c>
      <c r="CT37" s="19">
        <v>0</v>
      </c>
      <c r="CU37" s="19">
        <v>0</v>
      </c>
      <c r="CV37" s="19">
        <v>0</v>
      </c>
      <c r="CW37" s="19">
        <v>0</v>
      </c>
      <c r="CX37" s="19">
        <v>540</v>
      </c>
      <c r="CY37" s="19">
        <v>0</v>
      </c>
      <c r="CZ37" s="19">
        <v>0</v>
      </c>
      <c r="DA37" s="19">
        <v>0</v>
      </c>
      <c r="DB37" s="19">
        <v>0</v>
      </c>
      <c r="DC37" s="19">
        <v>0</v>
      </c>
      <c r="DD37" s="19">
        <v>0</v>
      </c>
      <c r="DE37" s="19">
        <v>0</v>
      </c>
      <c r="DF37" s="19">
        <v>0</v>
      </c>
      <c r="DG37" s="19">
        <v>0</v>
      </c>
      <c r="DH37" s="19">
        <v>0</v>
      </c>
      <c r="DI37" s="19">
        <v>0</v>
      </c>
      <c r="DJ37" s="19">
        <v>0</v>
      </c>
      <c r="DK37" s="19">
        <v>0</v>
      </c>
      <c r="DL37" s="19">
        <v>0</v>
      </c>
      <c r="DM37" s="19">
        <v>1225</v>
      </c>
      <c r="DN37" s="19">
        <v>0</v>
      </c>
      <c r="DO37" s="19">
        <v>0</v>
      </c>
      <c r="DP37" s="19">
        <v>718</v>
      </c>
      <c r="DQ37" s="19">
        <v>0</v>
      </c>
      <c r="DR37" s="19">
        <v>0</v>
      </c>
      <c r="DS37" s="19">
        <v>0</v>
      </c>
      <c r="DT37" s="19">
        <v>0</v>
      </c>
      <c r="DU37" s="19">
        <v>0</v>
      </c>
      <c r="DV37" s="19">
        <v>0</v>
      </c>
      <c r="DW37" s="19">
        <v>0</v>
      </c>
      <c r="DX37" s="19">
        <v>0</v>
      </c>
      <c r="DY37" s="19">
        <v>0</v>
      </c>
      <c r="DZ37" s="19">
        <v>0</v>
      </c>
      <c r="EA37" s="19">
        <v>0</v>
      </c>
      <c r="EB37" s="19">
        <v>0</v>
      </c>
      <c r="EC37" s="19">
        <v>0</v>
      </c>
      <c r="ED37" s="19">
        <v>0</v>
      </c>
      <c r="EE37" s="19">
        <v>0</v>
      </c>
      <c r="EF37" s="19">
        <v>0</v>
      </c>
      <c r="EG37" s="19">
        <v>0</v>
      </c>
      <c r="EH37" s="19">
        <f t="shared" si="1"/>
        <v>79945</v>
      </c>
      <c r="EJ37" s="68">
        <f t="shared" ref="EJ37:EJ68" si="3">EH37-SUM(D37:EG37)</f>
        <v>0</v>
      </c>
      <c r="EL37">
        <v>79945</v>
      </c>
      <c r="EN37" s="19">
        <f t="shared" si="2"/>
        <v>0</v>
      </c>
    </row>
    <row r="38" spans="1:144">
      <c r="A38" s="48" t="s">
        <v>933</v>
      </c>
      <c r="B38" t="s">
        <v>81</v>
      </c>
      <c r="C38" s="67">
        <v>34</v>
      </c>
      <c r="D38" s="64">
        <v>0</v>
      </c>
      <c r="E38" s="64">
        <v>0</v>
      </c>
      <c r="F38" s="64">
        <v>0</v>
      </c>
      <c r="G38" s="64">
        <v>0</v>
      </c>
      <c r="H38" s="64">
        <v>0</v>
      </c>
      <c r="I38" s="64">
        <v>0</v>
      </c>
      <c r="J38" s="64">
        <v>0</v>
      </c>
      <c r="K38" s="64">
        <v>0</v>
      </c>
      <c r="L38" s="64">
        <v>0</v>
      </c>
      <c r="M38" s="64">
        <v>0</v>
      </c>
      <c r="N38" s="64">
        <v>0</v>
      </c>
      <c r="O38" s="64">
        <v>0</v>
      </c>
      <c r="P38" s="64">
        <v>0</v>
      </c>
      <c r="Q38" s="64">
        <v>0</v>
      </c>
      <c r="R38" s="64">
        <v>0</v>
      </c>
      <c r="S38" s="64">
        <v>0</v>
      </c>
      <c r="T38" s="64">
        <v>0</v>
      </c>
      <c r="U38" s="64">
        <v>183</v>
      </c>
      <c r="V38" s="64">
        <v>0</v>
      </c>
      <c r="W38" s="64">
        <v>0</v>
      </c>
      <c r="X38" s="64">
        <v>0</v>
      </c>
      <c r="Y38" s="64">
        <v>0</v>
      </c>
      <c r="Z38" s="64">
        <v>0</v>
      </c>
      <c r="AA38" s="64">
        <v>0</v>
      </c>
      <c r="AB38" s="64">
        <v>0</v>
      </c>
      <c r="AC38" s="64">
        <v>0</v>
      </c>
      <c r="AD38" s="64">
        <v>0</v>
      </c>
      <c r="AE38" s="64">
        <v>0</v>
      </c>
      <c r="AF38" s="64">
        <v>0</v>
      </c>
      <c r="AG38" s="64">
        <v>0</v>
      </c>
      <c r="AH38" s="64">
        <v>0</v>
      </c>
      <c r="AI38" s="64">
        <v>0</v>
      </c>
      <c r="AJ38" s="64">
        <v>0</v>
      </c>
      <c r="AK38" s="64">
        <v>0</v>
      </c>
      <c r="AL38" s="64">
        <v>0</v>
      </c>
      <c r="AM38" s="64">
        <v>0</v>
      </c>
      <c r="AN38" s="64">
        <v>0</v>
      </c>
      <c r="AO38" s="64">
        <v>0</v>
      </c>
      <c r="AP38" s="64">
        <v>143</v>
      </c>
      <c r="AQ38" s="64">
        <v>0</v>
      </c>
      <c r="AR38" s="64">
        <v>6</v>
      </c>
      <c r="AS38" s="64">
        <v>25</v>
      </c>
      <c r="AT38" s="64">
        <v>0</v>
      </c>
      <c r="AU38" s="64">
        <v>28</v>
      </c>
      <c r="AV38" s="64">
        <v>27</v>
      </c>
      <c r="AW38" s="64">
        <v>0</v>
      </c>
      <c r="AX38" s="64">
        <v>0</v>
      </c>
      <c r="AY38" s="64">
        <v>0</v>
      </c>
      <c r="AZ38" s="64">
        <v>0</v>
      </c>
      <c r="BA38" s="64">
        <v>0</v>
      </c>
      <c r="BB38" s="64">
        <v>0</v>
      </c>
      <c r="BC38" s="64">
        <v>0</v>
      </c>
      <c r="BD38" s="64">
        <v>0</v>
      </c>
      <c r="BE38" s="64">
        <v>0</v>
      </c>
      <c r="BF38" s="64">
        <v>0</v>
      </c>
      <c r="BG38" s="64">
        <v>0</v>
      </c>
      <c r="BH38" s="64">
        <v>23</v>
      </c>
      <c r="BI38" s="64">
        <v>0</v>
      </c>
      <c r="BJ38" s="64">
        <v>18</v>
      </c>
      <c r="BK38" s="64">
        <v>19</v>
      </c>
      <c r="BL38" s="64">
        <v>59</v>
      </c>
      <c r="BM38" s="64">
        <v>25</v>
      </c>
      <c r="BN38" s="64">
        <v>0</v>
      </c>
      <c r="BO38" s="64">
        <v>210</v>
      </c>
      <c r="BP38" s="64">
        <v>313</v>
      </c>
      <c r="BQ38" s="64">
        <v>0</v>
      </c>
      <c r="BR38" s="64">
        <v>0</v>
      </c>
      <c r="BS38" s="64">
        <v>76</v>
      </c>
      <c r="BT38" s="64">
        <v>0</v>
      </c>
      <c r="BU38" s="64">
        <v>515</v>
      </c>
      <c r="BV38" s="64">
        <v>248</v>
      </c>
      <c r="BW38" s="64">
        <v>53</v>
      </c>
      <c r="BX38" s="64">
        <v>2036</v>
      </c>
      <c r="BY38" s="64">
        <v>27</v>
      </c>
      <c r="BZ38" s="64">
        <v>192</v>
      </c>
      <c r="CA38" s="64">
        <v>0</v>
      </c>
      <c r="CB38" s="64">
        <v>339</v>
      </c>
      <c r="CC38" s="64">
        <v>1261</v>
      </c>
      <c r="CD38" s="64">
        <v>401</v>
      </c>
      <c r="CE38" s="64">
        <v>31507</v>
      </c>
      <c r="CF38" s="64">
        <v>21292</v>
      </c>
      <c r="CG38" s="64">
        <v>66259</v>
      </c>
      <c r="CH38" s="64">
        <v>0</v>
      </c>
      <c r="CI38" s="19">
        <v>184</v>
      </c>
      <c r="CJ38" s="19">
        <v>601</v>
      </c>
      <c r="CK38" s="19">
        <v>108</v>
      </c>
      <c r="CL38" s="19">
        <v>148</v>
      </c>
      <c r="CM38" s="19">
        <v>78</v>
      </c>
      <c r="CN38" s="19">
        <v>1087</v>
      </c>
      <c r="CO38" s="19">
        <v>0</v>
      </c>
      <c r="CP38" s="19">
        <v>0</v>
      </c>
      <c r="CQ38" s="19">
        <v>0</v>
      </c>
      <c r="CR38" s="19">
        <v>0</v>
      </c>
      <c r="CS38" s="19">
        <v>0</v>
      </c>
      <c r="CT38" s="19">
        <v>0</v>
      </c>
      <c r="CU38" s="19">
        <v>0</v>
      </c>
      <c r="CV38" s="19">
        <v>0</v>
      </c>
      <c r="CW38" s="19">
        <v>0</v>
      </c>
      <c r="CX38" s="19">
        <v>910</v>
      </c>
      <c r="CY38" s="19">
        <v>0</v>
      </c>
      <c r="CZ38" s="19">
        <v>0</v>
      </c>
      <c r="DA38" s="19">
        <v>0</v>
      </c>
      <c r="DB38" s="19">
        <v>0</v>
      </c>
      <c r="DC38" s="19">
        <v>0</v>
      </c>
      <c r="DD38" s="19">
        <v>0</v>
      </c>
      <c r="DE38" s="19">
        <v>0</v>
      </c>
      <c r="DF38" s="19">
        <v>0</v>
      </c>
      <c r="DG38" s="19">
        <v>0</v>
      </c>
      <c r="DH38" s="19">
        <v>0</v>
      </c>
      <c r="DI38" s="19">
        <v>0</v>
      </c>
      <c r="DJ38" s="19">
        <v>0</v>
      </c>
      <c r="DK38" s="19">
        <v>0</v>
      </c>
      <c r="DL38" s="19">
        <v>0</v>
      </c>
      <c r="DM38" s="19">
        <v>114</v>
      </c>
      <c r="DN38" s="19">
        <v>0</v>
      </c>
      <c r="DO38" s="19">
        <v>0</v>
      </c>
      <c r="DP38" s="19">
        <v>798</v>
      </c>
      <c r="DQ38" s="19">
        <v>0</v>
      </c>
      <c r="DR38" s="19">
        <v>0</v>
      </c>
      <c r="DS38" s="19">
        <v>0</v>
      </c>
      <c r="DT38" s="19">
        <v>0</v>
      </c>
      <c r="DU38" s="19">
        <v>0</v>
      </c>
      <c r="DV38" s="19">
        <v>0</v>
      </c>
      <c r="DW38" s="19">
        <v>0</v>
      </c>
      <c r="DX38" s="19">
        <v>0</v>
      </c>
      <c r="DY38" s="19">
        <v>0</v>
      </c>
      <c r="DZ38" s="19">
        <v>0</v>
      </c>
      <c r="EA38" s="19">
        <v>0</v>
      </c>
      <c r="EB38" s="19">
        <v>0</v>
      </c>
      <c r="EC38" s="19">
        <v>0</v>
      </c>
      <c r="ED38" s="19">
        <v>0</v>
      </c>
      <c r="EE38" s="19">
        <v>0</v>
      </c>
      <c r="EF38" s="19">
        <v>0</v>
      </c>
      <c r="EG38" s="19">
        <v>0</v>
      </c>
      <c r="EH38" s="19">
        <f t="shared" si="1"/>
        <v>129313</v>
      </c>
      <c r="EJ38" s="68">
        <f t="shared" si="3"/>
        <v>0</v>
      </c>
      <c r="EL38">
        <v>129313</v>
      </c>
      <c r="EN38" s="19">
        <f t="shared" si="2"/>
        <v>0</v>
      </c>
    </row>
    <row r="39" spans="1:144">
      <c r="A39" s="48" t="s">
        <v>934</v>
      </c>
      <c r="B39" t="s">
        <v>82</v>
      </c>
      <c r="C39" s="69">
        <v>35</v>
      </c>
      <c r="D39" s="64">
        <v>0</v>
      </c>
      <c r="E39" s="64">
        <v>0</v>
      </c>
      <c r="F39" s="64">
        <v>0</v>
      </c>
      <c r="G39" s="64">
        <v>0</v>
      </c>
      <c r="H39" s="64">
        <v>0</v>
      </c>
      <c r="I39" s="64">
        <v>0</v>
      </c>
      <c r="J39" s="64">
        <v>0</v>
      </c>
      <c r="K39" s="64">
        <v>0</v>
      </c>
      <c r="L39" s="64">
        <v>0</v>
      </c>
      <c r="M39" s="64">
        <v>0</v>
      </c>
      <c r="N39" s="64">
        <v>0</v>
      </c>
      <c r="O39" s="64">
        <v>0</v>
      </c>
      <c r="P39" s="64">
        <v>0</v>
      </c>
      <c r="Q39" s="64">
        <v>0</v>
      </c>
      <c r="R39" s="64">
        <v>0</v>
      </c>
      <c r="S39" s="64">
        <v>0</v>
      </c>
      <c r="T39" s="64">
        <v>0</v>
      </c>
      <c r="U39" s="64">
        <v>0</v>
      </c>
      <c r="V39" s="64">
        <v>0</v>
      </c>
      <c r="W39" s="64">
        <v>0</v>
      </c>
      <c r="X39" s="64">
        <v>0</v>
      </c>
      <c r="Y39" s="64">
        <v>0</v>
      </c>
      <c r="Z39" s="64">
        <v>0</v>
      </c>
      <c r="AA39" s="64">
        <v>0</v>
      </c>
      <c r="AB39" s="64">
        <v>0</v>
      </c>
      <c r="AC39" s="64">
        <v>0</v>
      </c>
      <c r="AD39" s="64">
        <v>0</v>
      </c>
      <c r="AE39" s="64">
        <v>0</v>
      </c>
      <c r="AF39" s="64">
        <v>0</v>
      </c>
      <c r="AG39" s="64">
        <v>0</v>
      </c>
      <c r="AH39" s="64">
        <v>0</v>
      </c>
      <c r="AI39" s="64">
        <v>0</v>
      </c>
      <c r="AJ39" s="64">
        <v>0</v>
      </c>
      <c r="AK39" s="64">
        <v>0</v>
      </c>
      <c r="AL39" s="64">
        <v>0</v>
      </c>
      <c r="AM39" s="64">
        <v>0</v>
      </c>
      <c r="AN39" s="64">
        <v>0</v>
      </c>
      <c r="AO39" s="64">
        <v>0</v>
      </c>
      <c r="AP39" s="64">
        <v>0</v>
      </c>
      <c r="AQ39" s="64">
        <v>0</v>
      </c>
      <c r="AR39" s="64">
        <v>0</v>
      </c>
      <c r="AS39" s="64">
        <v>0</v>
      </c>
      <c r="AT39" s="64">
        <v>0</v>
      </c>
      <c r="AU39" s="64">
        <v>0</v>
      </c>
      <c r="AV39" s="64">
        <v>0</v>
      </c>
      <c r="AW39" s="64">
        <v>0</v>
      </c>
      <c r="AX39" s="64">
        <v>0</v>
      </c>
      <c r="AY39" s="64">
        <v>0</v>
      </c>
      <c r="AZ39" s="64">
        <v>0</v>
      </c>
      <c r="BA39" s="64">
        <v>0</v>
      </c>
      <c r="BB39" s="64">
        <v>0</v>
      </c>
      <c r="BC39" s="64">
        <v>0</v>
      </c>
      <c r="BD39" s="64">
        <v>0</v>
      </c>
      <c r="BE39" s="64">
        <v>0</v>
      </c>
      <c r="BF39" s="64">
        <v>0</v>
      </c>
      <c r="BG39" s="64">
        <v>0</v>
      </c>
      <c r="BH39" s="64">
        <v>0</v>
      </c>
      <c r="BI39" s="64">
        <v>0</v>
      </c>
      <c r="BJ39" s="64">
        <v>0</v>
      </c>
      <c r="BK39" s="64">
        <v>0</v>
      </c>
      <c r="BL39" s="64">
        <v>0</v>
      </c>
      <c r="BM39" s="64">
        <v>0</v>
      </c>
      <c r="BN39" s="64">
        <v>0</v>
      </c>
      <c r="BO39" s="64">
        <v>0</v>
      </c>
      <c r="BP39" s="64">
        <v>0</v>
      </c>
      <c r="BQ39" s="64">
        <v>0</v>
      </c>
      <c r="BR39" s="64">
        <v>0</v>
      </c>
      <c r="BS39" s="64">
        <v>39</v>
      </c>
      <c r="BT39" s="64">
        <v>0</v>
      </c>
      <c r="BU39" s="64">
        <v>0</v>
      </c>
      <c r="BV39" s="64">
        <v>0</v>
      </c>
      <c r="BW39" s="64">
        <v>0</v>
      </c>
      <c r="BX39" s="64">
        <v>85</v>
      </c>
      <c r="BY39" s="64">
        <v>0</v>
      </c>
      <c r="BZ39" s="64">
        <v>0</v>
      </c>
      <c r="CA39" s="64">
        <v>0</v>
      </c>
      <c r="CB39" s="64">
        <v>0</v>
      </c>
      <c r="CC39" s="64">
        <v>999</v>
      </c>
      <c r="CD39" s="64">
        <v>0</v>
      </c>
      <c r="CE39" s="64">
        <v>31</v>
      </c>
      <c r="CF39" s="64">
        <v>95</v>
      </c>
      <c r="CG39" s="64">
        <v>374</v>
      </c>
      <c r="CH39" s="64">
        <v>131459</v>
      </c>
      <c r="CI39" s="19">
        <v>50010</v>
      </c>
      <c r="CJ39" s="19">
        <v>913</v>
      </c>
      <c r="CK39" s="19">
        <v>508</v>
      </c>
      <c r="CL39" s="19">
        <v>0</v>
      </c>
      <c r="CM39" s="19">
        <v>0</v>
      </c>
      <c r="CN39" s="19">
        <v>0</v>
      </c>
      <c r="CO39" s="19">
        <v>0</v>
      </c>
      <c r="CP39" s="19">
        <v>0</v>
      </c>
      <c r="CQ39" s="19">
        <v>0</v>
      </c>
      <c r="CR39" s="19">
        <v>0</v>
      </c>
      <c r="CS39" s="19">
        <v>0</v>
      </c>
      <c r="CT39" s="19">
        <v>0</v>
      </c>
      <c r="CU39" s="19">
        <v>0</v>
      </c>
      <c r="CV39" s="19">
        <v>0</v>
      </c>
      <c r="CW39" s="19">
        <v>1962</v>
      </c>
      <c r="CX39" s="19">
        <v>0</v>
      </c>
      <c r="CY39" s="19">
        <v>0</v>
      </c>
      <c r="CZ39" s="19">
        <v>0</v>
      </c>
      <c r="DA39" s="19">
        <v>0</v>
      </c>
      <c r="DB39" s="19">
        <v>0</v>
      </c>
      <c r="DC39" s="19">
        <v>0</v>
      </c>
      <c r="DD39" s="19">
        <v>0</v>
      </c>
      <c r="DE39" s="19">
        <v>0</v>
      </c>
      <c r="DF39" s="19">
        <v>0</v>
      </c>
      <c r="DG39" s="19">
        <v>0</v>
      </c>
      <c r="DH39" s="19">
        <v>0</v>
      </c>
      <c r="DI39" s="19">
        <v>0</v>
      </c>
      <c r="DJ39" s="19">
        <v>0</v>
      </c>
      <c r="DK39" s="19">
        <v>0</v>
      </c>
      <c r="DL39" s="19">
        <v>0</v>
      </c>
      <c r="DM39" s="19">
        <v>146</v>
      </c>
      <c r="DN39" s="19">
        <v>0</v>
      </c>
      <c r="DO39" s="19">
        <v>0</v>
      </c>
      <c r="DP39" s="19">
        <v>1294</v>
      </c>
      <c r="DQ39" s="19">
        <v>0</v>
      </c>
      <c r="DR39" s="19">
        <v>0</v>
      </c>
      <c r="DS39" s="19">
        <v>0</v>
      </c>
      <c r="DT39" s="19">
        <v>0</v>
      </c>
      <c r="DU39" s="19">
        <v>0</v>
      </c>
      <c r="DV39" s="19">
        <v>0</v>
      </c>
      <c r="DW39" s="19">
        <v>0</v>
      </c>
      <c r="DX39" s="19">
        <v>0</v>
      </c>
      <c r="DY39" s="19">
        <v>0</v>
      </c>
      <c r="DZ39" s="19">
        <v>0</v>
      </c>
      <c r="EA39" s="19">
        <v>0</v>
      </c>
      <c r="EB39" s="19">
        <v>0</v>
      </c>
      <c r="EC39" s="19">
        <v>0</v>
      </c>
      <c r="ED39" s="19">
        <v>0</v>
      </c>
      <c r="EE39" s="19">
        <v>0</v>
      </c>
      <c r="EF39" s="19">
        <v>0</v>
      </c>
      <c r="EG39" s="19">
        <v>0</v>
      </c>
      <c r="EH39" s="19">
        <f t="shared" si="1"/>
        <v>187915</v>
      </c>
      <c r="EJ39" s="68">
        <f t="shared" si="3"/>
        <v>0</v>
      </c>
      <c r="EL39">
        <v>187915</v>
      </c>
      <c r="EN39" s="19">
        <f t="shared" si="2"/>
        <v>0</v>
      </c>
    </row>
    <row r="40" spans="1:144">
      <c r="A40" s="48" t="s">
        <v>935</v>
      </c>
      <c r="B40" t="s">
        <v>83</v>
      </c>
      <c r="C40" s="69">
        <v>36</v>
      </c>
      <c r="D40" s="64">
        <v>0</v>
      </c>
      <c r="E40" s="64">
        <v>0</v>
      </c>
      <c r="F40" s="64">
        <v>0</v>
      </c>
      <c r="G40" s="64">
        <v>0</v>
      </c>
      <c r="H40" s="64">
        <v>0</v>
      </c>
      <c r="I40" s="64">
        <v>0</v>
      </c>
      <c r="J40" s="64">
        <v>0</v>
      </c>
      <c r="K40" s="64">
        <v>0</v>
      </c>
      <c r="L40" s="64">
        <v>0</v>
      </c>
      <c r="M40" s="64">
        <v>0</v>
      </c>
      <c r="N40" s="64">
        <v>0</v>
      </c>
      <c r="O40" s="64">
        <v>0</v>
      </c>
      <c r="P40" s="64">
        <v>0</v>
      </c>
      <c r="Q40" s="64">
        <v>0</v>
      </c>
      <c r="R40" s="64">
        <v>0</v>
      </c>
      <c r="S40" s="64">
        <v>0</v>
      </c>
      <c r="T40" s="64">
        <v>0</v>
      </c>
      <c r="U40" s="64">
        <v>0</v>
      </c>
      <c r="V40" s="64">
        <v>0</v>
      </c>
      <c r="W40" s="64">
        <v>0</v>
      </c>
      <c r="X40" s="64">
        <v>0</v>
      </c>
      <c r="Y40" s="64">
        <v>0</v>
      </c>
      <c r="Z40" s="64">
        <v>0</v>
      </c>
      <c r="AA40" s="64">
        <v>0</v>
      </c>
      <c r="AB40" s="64">
        <v>0</v>
      </c>
      <c r="AC40" s="64">
        <v>0</v>
      </c>
      <c r="AD40" s="64">
        <v>0</v>
      </c>
      <c r="AE40" s="64">
        <v>0</v>
      </c>
      <c r="AF40" s="64">
        <v>0</v>
      </c>
      <c r="AG40" s="64">
        <v>0</v>
      </c>
      <c r="AH40" s="64">
        <v>0</v>
      </c>
      <c r="AI40" s="64">
        <v>0</v>
      </c>
      <c r="AJ40" s="64">
        <v>0</v>
      </c>
      <c r="AK40" s="64">
        <v>0</v>
      </c>
      <c r="AL40" s="64">
        <v>0</v>
      </c>
      <c r="AM40" s="64">
        <v>0</v>
      </c>
      <c r="AN40" s="64">
        <v>0</v>
      </c>
      <c r="AO40" s="64">
        <v>0</v>
      </c>
      <c r="AP40" s="64">
        <v>45</v>
      </c>
      <c r="AQ40" s="64">
        <v>0</v>
      </c>
      <c r="AR40" s="64">
        <v>10</v>
      </c>
      <c r="AS40" s="64">
        <v>0</v>
      </c>
      <c r="AT40" s="64">
        <v>0</v>
      </c>
      <c r="AU40" s="64">
        <v>0</v>
      </c>
      <c r="AV40" s="64">
        <v>0</v>
      </c>
      <c r="AW40" s="64">
        <v>0</v>
      </c>
      <c r="AX40" s="64">
        <v>0</v>
      </c>
      <c r="AY40" s="64">
        <v>0</v>
      </c>
      <c r="AZ40" s="64">
        <v>0</v>
      </c>
      <c r="BA40" s="64">
        <v>0</v>
      </c>
      <c r="BB40" s="64">
        <v>0</v>
      </c>
      <c r="BC40" s="64">
        <v>0</v>
      </c>
      <c r="BD40" s="64">
        <v>0</v>
      </c>
      <c r="BE40" s="64">
        <v>0</v>
      </c>
      <c r="BF40" s="64">
        <v>0</v>
      </c>
      <c r="BG40" s="64">
        <v>0</v>
      </c>
      <c r="BH40" s="64">
        <v>0</v>
      </c>
      <c r="BI40" s="64">
        <v>17</v>
      </c>
      <c r="BJ40" s="64">
        <v>0</v>
      </c>
      <c r="BK40" s="64">
        <v>0</v>
      </c>
      <c r="BL40" s="64">
        <v>0</v>
      </c>
      <c r="BM40" s="64">
        <v>0</v>
      </c>
      <c r="BN40" s="64">
        <v>0</v>
      </c>
      <c r="BO40" s="64">
        <v>121</v>
      </c>
      <c r="BP40" s="64">
        <v>239</v>
      </c>
      <c r="BQ40" s="64">
        <v>0</v>
      </c>
      <c r="BR40" s="64">
        <v>0</v>
      </c>
      <c r="BS40" s="64">
        <v>154</v>
      </c>
      <c r="BT40" s="64">
        <v>0</v>
      </c>
      <c r="BU40" s="64">
        <v>200</v>
      </c>
      <c r="BV40" s="64">
        <v>79</v>
      </c>
      <c r="BW40" s="64">
        <v>11</v>
      </c>
      <c r="BX40" s="64">
        <v>1595</v>
      </c>
      <c r="BY40" s="64">
        <v>14</v>
      </c>
      <c r="BZ40" s="64">
        <v>0</v>
      </c>
      <c r="CA40" s="64">
        <v>124</v>
      </c>
      <c r="CB40" s="64">
        <v>388</v>
      </c>
      <c r="CC40" s="64">
        <v>1723</v>
      </c>
      <c r="CD40" s="64">
        <v>145</v>
      </c>
      <c r="CE40" s="64">
        <v>405</v>
      </c>
      <c r="CF40" s="64">
        <v>189</v>
      </c>
      <c r="CG40" s="64">
        <v>2488</v>
      </c>
      <c r="CH40" s="64">
        <v>10</v>
      </c>
      <c r="CI40" s="19">
        <v>894</v>
      </c>
      <c r="CJ40" s="19">
        <v>94038</v>
      </c>
      <c r="CK40" s="19">
        <v>596</v>
      </c>
      <c r="CL40" s="19">
        <v>97</v>
      </c>
      <c r="CM40" s="19">
        <v>0</v>
      </c>
      <c r="CN40" s="19">
        <v>6</v>
      </c>
      <c r="CO40" s="19">
        <v>0</v>
      </c>
      <c r="CP40" s="19">
        <v>0</v>
      </c>
      <c r="CQ40" s="19">
        <v>0</v>
      </c>
      <c r="CR40" s="19">
        <v>0</v>
      </c>
      <c r="CS40" s="19">
        <v>0</v>
      </c>
      <c r="CT40" s="19">
        <v>0</v>
      </c>
      <c r="CU40" s="19">
        <v>0</v>
      </c>
      <c r="CV40" s="19">
        <v>0</v>
      </c>
      <c r="CW40" s="19">
        <v>564</v>
      </c>
      <c r="CX40" s="19">
        <v>0</v>
      </c>
      <c r="CY40" s="19">
        <v>0</v>
      </c>
      <c r="CZ40" s="19">
        <v>0</v>
      </c>
      <c r="DA40" s="19">
        <v>0</v>
      </c>
      <c r="DB40" s="19">
        <v>0</v>
      </c>
      <c r="DC40" s="19">
        <v>0</v>
      </c>
      <c r="DD40" s="19">
        <v>0</v>
      </c>
      <c r="DE40" s="19">
        <v>0</v>
      </c>
      <c r="DF40" s="19">
        <v>0</v>
      </c>
      <c r="DG40" s="19">
        <v>0</v>
      </c>
      <c r="DH40" s="19">
        <v>0</v>
      </c>
      <c r="DI40" s="19">
        <v>0</v>
      </c>
      <c r="DJ40" s="19">
        <v>0</v>
      </c>
      <c r="DK40" s="19">
        <v>0</v>
      </c>
      <c r="DL40" s="19">
        <v>0</v>
      </c>
      <c r="DM40" s="19">
        <v>922</v>
      </c>
      <c r="DN40" s="19">
        <v>0</v>
      </c>
      <c r="DO40" s="19">
        <v>0</v>
      </c>
      <c r="DP40" s="19">
        <v>918</v>
      </c>
      <c r="DQ40" s="19">
        <v>0</v>
      </c>
      <c r="DR40" s="19">
        <v>0</v>
      </c>
      <c r="DS40" s="19">
        <v>0</v>
      </c>
      <c r="DT40" s="19">
        <v>0</v>
      </c>
      <c r="DU40" s="19">
        <v>0</v>
      </c>
      <c r="DV40" s="19">
        <v>0</v>
      </c>
      <c r="DW40" s="19">
        <v>0</v>
      </c>
      <c r="DX40" s="19">
        <v>0</v>
      </c>
      <c r="DY40" s="19">
        <v>0</v>
      </c>
      <c r="DZ40" s="19">
        <v>0</v>
      </c>
      <c r="EA40" s="19">
        <v>0</v>
      </c>
      <c r="EB40" s="19">
        <v>0</v>
      </c>
      <c r="EC40" s="19">
        <v>0</v>
      </c>
      <c r="ED40" s="19">
        <v>0</v>
      </c>
      <c r="EE40" s="19">
        <v>0</v>
      </c>
      <c r="EF40" s="19">
        <v>0</v>
      </c>
      <c r="EG40" s="19">
        <v>0</v>
      </c>
      <c r="EH40" s="19">
        <f t="shared" si="1"/>
        <v>105992</v>
      </c>
      <c r="EJ40" s="68">
        <f t="shared" si="3"/>
        <v>0</v>
      </c>
      <c r="EL40">
        <v>105992</v>
      </c>
      <c r="EN40" s="19">
        <f t="shared" si="2"/>
        <v>0</v>
      </c>
    </row>
    <row r="41" spans="1:144">
      <c r="A41" s="48" t="s">
        <v>936</v>
      </c>
      <c r="B41" t="s">
        <v>84</v>
      </c>
      <c r="C41" s="67">
        <v>37</v>
      </c>
      <c r="D41" s="64">
        <v>0</v>
      </c>
      <c r="E41" s="64">
        <v>0</v>
      </c>
      <c r="F41" s="64">
        <v>0</v>
      </c>
      <c r="G41" s="64">
        <v>0</v>
      </c>
      <c r="H41" s="64">
        <v>0</v>
      </c>
      <c r="I41" s="64">
        <v>0</v>
      </c>
      <c r="J41" s="64">
        <v>0</v>
      </c>
      <c r="K41" s="64">
        <v>0</v>
      </c>
      <c r="L41" s="64">
        <v>0</v>
      </c>
      <c r="M41" s="64">
        <v>0</v>
      </c>
      <c r="N41" s="64">
        <v>0</v>
      </c>
      <c r="O41" s="64">
        <v>0</v>
      </c>
      <c r="P41" s="64">
        <v>0</v>
      </c>
      <c r="Q41" s="64">
        <v>0</v>
      </c>
      <c r="R41" s="64">
        <v>0</v>
      </c>
      <c r="S41" s="64">
        <v>0</v>
      </c>
      <c r="T41" s="64">
        <v>0</v>
      </c>
      <c r="U41" s="64">
        <v>0</v>
      </c>
      <c r="V41" s="64">
        <v>0</v>
      </c>
      <c r="W41" s="64">
        <v>0</v>
      </c>
      <c r="X41" s="64">
        <v>0</v>
      </c>
      <c r="Y41" s="64">
        <v>0</v>
      </c>
      <c r="Z41" s="64">
        <v>0</v>
      </c>
      <c r="AA41" s="64">
        <v>0</v>
      </c>
      <c r="AB41" s="64">
        <v>0</v>
      </c>
      <c r="AC41" s="64">
        <v>0</v>
      </c>
      <c r="AD41" s="64">
        <v>0</v>
      </c>
      <c r="AE41" s="64">
        <v>0</v>
      </c>
      <c r="AF41" s="64">
        <v>0</v>
      </c>
      <c r="AG41" s="64">
        <v>0</v>
      </c>
      <c r="AH41" s="64">
        <v>0</v>
      </c>
      <c r="AI41" s="64">
        <v>0</v>
      </c>
      <c r="AJ41" s="64">
        <v>0</v>
      </c>
      <c r="AK41" s="64">
        <v>0</v>
      </c>
      <c r="AL41" s="64">
        <v>0</v>
      </c>
      <c r="AM41" s="64">
        <v>0</v>
      </c>
      <c r="AN41" s="64">
        <v>0</v>
      </c>
      <c r="AO41" s="64">
        <v>0</v>
      </c>
      <c r="AP41" s="64">
        <v>0</v>
      </c>
      <c r="AQ41" s="64">
        <v>0</v>
      </c>
      <c r="AR41" s="64">
        <v>0</v>
      </c>
      <c r="AS41" s="64">
        <v>0</v>
      </c>
      <c r="AT41" s="64">
        <v>0</v>
      </c>
      <c r="AU41" s="64">
        <v>0</v>
      </c>
      <c r="AV41" s="64">
        <v>0</v>
      </c>
      <c r="AW41" s="64">
        <v>0</v>
      </c>
      <c r="AX41" s="64">
        <v>0</v>
      </c>
      <c r="AY41" s="64">
        <v>0</v>
      </c>
      <c r="AZ41" s="64">
        <v>0</v>
      </c>
      <c r="BA41" s="64">
        <v>0</v>
      </c>
      <c r="BB41" s="64">
        <v>0</v>
      </c>
      <c r="BC41" s="64">
        <v>0</v>
      </c>
      <c r="BD41" s="64">
        <v>0</v>
      </c>
      <c r="BE41" s="64">
        <v>0</v>
      </c>
      <c r="BF41" s="64">
        <v>0</v>
      </c>
      <c r="BG41" s="64">
        <v>0</v>
      </c>
      <c r="BH41" s="64">
        <v>0</v>
      </c>
      <c r="BI41" s="64">
        <v>0</v>
      </c>
      <c r="BJ41" s="64">
        <v>0</v>
      </c>
      <c r="BK41" s="64">
        <v>0</v>
      </c>
      <c r="BL41" s="64">
        <v>0</v>
      </c>
      <c r="BM41" s="64">
        <v>0</v>
      </c>
      <c r="BN41" s="64">
        <v>0</v>
      </c>
      <c r="BO41" s="64">
        <v>0</v>
      </c>
      <c r="BP41" s="64">
        <v>42</v>
      </c>
      <c r="BQ41" s="64">
        <v>0</v>
      </c>
      <c r="BR41" s="64">
        <v>0</v>
      </c>
      <c r="BS41" s="64">
        <v>0</v>
      </c>
      <c r="BT41" s="64">
        <v>0</v>
      </c>
      <c r="BU41" s="64">
        <v>200</v>
      </c>
      <c r="BV41" s="64">
        <v>0</v>
      </c>
      <c r="BW41" s="64">
        <v>0</v>
      </c>
      <c r="BX41" s="64">
        <v>391</v>
      </c>
      <c r="BY41" s="64">
        <v>0</v>
      </c>
      <c r="BZ41" s="64">
        <v>0</v>
      </c>
      <c r="CA41" s="64">
        <v>0</v>
      </c>
      <c r="CB41" s="64">
        <v>0</v>
      </c>
      <c r="CC41" s="64">
        <v>52</v>
      </c>
      <c r="CD41" s="64">
        <v>31</v>
      </c>
      <c r="CE41" s="64">
        <v>0</v>
      </c>
      <c r="CF41" s="64">
        <v>80</v>
      </c>
      <c r="CG41" s="64">
        <v>196</v>
      </c>
      <c r="CH41" s="64">
        <v>0</v>
      </c>
      <c r="CI41" s="19">
        <v>0</v>
      </c>
      <c r="CJ41" s="19">
        <v>513</v>
      </c>
      <c r="CK41" s="19">
        <v>37943</v>
      </c>
      <c r="CL41" s="19">
        <v>39</v>
      </c>
      <c r="CM41" s="19">
        <v>7</v>
      </c>
      <c r="CN41" s="19">
        <v>341</v>
      </c>
      <c r="CO41" s="19">
        <v>0</v>
      </c>
      <c r="CP41" s="19">
        <v>0</v>
      </c>
      <c r="CQ41" s="19">
        <v>0</v>
      </c>
      <c r="CR41" s="19">
        <v>0</v>
      </c>
      <c r="CS41" s="19">
        <v>0</v>
      </c>
      <c r="CT41" s="19">
        <v>0</v>
      </c>
      <c r="CU41" s="19">
        <v>0</v>
      </c>
      <c r="CV41" s="19">
        <v>0</v>
      </c>
      <c r="CW41" s="19">
        <v>0</v>
      </c>
      <c r="CX41" s="19">
        <v>102</v>
      </c>
      <c r="CY41" s="19">
        <v>0</v>
      </c>
      <c r="CZ41" s="19">
        <v>0</v>
      </c>
      <c r="DA41" s="19">
        <v>0</v>
      </c>
      <c r="DB41" s="19">
        <v>0</v>
      </c>
      <c r="DC41" s="19">
        <v>0</v>
      </c>
      <c r="DD41" s="19">
        <v>0</v>
      </c>
      <c r="DE41" s="19">
        <v>0</v>
      </c>
      <c r="DF41" s="19">
        <v>0</v>
      </c>
      <c r="DG41" s="19">
        <v>0</v>
      </c>
      <c r="DH41" s="19">
        <v>0</v>
      </c>
      <c r="DI41" s="19">
        <v>0</v>
      </c>
      <c r="DJ41" s="19">
        <v>0</v>
      </c>
      <c r="DK41" s="19">
        <v>0</v>
      </c>
      <c r="DL41" s="19">
        <v>0</v>
      </c>
      <c r="DM41" s="19">
        <v>38</v>
      </c>
      <c r="DN41" s="19">
        <v>0</v>
      </c>
      <c r="DO41" s="19">
        <v>0</v>
      </c>
      <c r="DP41" s="19">
        <v>1838</v>
      </c>
      <c r="DQ41" s="19">
        <v>0</v>
      </c>
      <c r="DR41" s="19">
        <v>0</v>
      </c>
      <c r="DS41" s="19">
        <v>0</v>
      </c>
      <c r="DT41" s="19">
        <v>0</v>
      </c>
      <c r="DU41" s="19">
        <v>0</v>
      </c>
      <c r="DV41" s="19">
        <v>0</v>
      </c>
      <c r="DW41" s="19">
        <v>0</v>
      </c>
      <c r="DX41" s="19">
        <v>0</v>
      </c>
      <c r="DY41" s="19">
        <v>0</v>
      </c>
      <c r="DZ41" s="19">
        <v>0</v>
      </c>
      <c r="EA41" s="19">
        <v>0</v>
      </c>
      <c r="EB41" s="19">
        <v>0</v>
      </c>
      <c r="EC41" s="19">
        <v>0</v>
      </c>
      <c r="ED41" s="19">
        <v>0</v>
      </c>
      <c r="EE41" s="19">
        <v>0</v>
      </c>
      <c r="EF41" s="19">
        <v>0</v>
      </c>
      <c r="EG41" s="19">
        <v>0</v>
      </c>
      <c r="EH41" s="19">
        <f t="shared" si="1"/>
        <v>41813</v>
      </c>
      <c r="EJ41" s="68">
        <f t="shared" si="3"/>
        <v>0</v>
      </c>
      <c r="EL41">
        <v>41813</v>
      </c>
      <c r="EN41" s="19">
        <f t="shared" si="2"/>
        <v>0</v>
      </c>
    </row>
    <row r="42" spans="1:144">
      <c r="A42" s="48" t="s">
        <v>937</v>
      </c>
      <c r="B42" t="s">
        <v>85</v>
      </c>
      <c r="C42" s="69">
        <v>38</v>
      </c>
      <c r="D42" s="64">
        <v>0</v>
      </c>
      <c r="E42" s="64">
        <v>0</v>
      </c>
      <c r="F42" s="64">
        <v>0</v>
      </c>
      <c r="G42" s="64">
        <v>0</v>
      </c>
      <c r="H42" s="64">
        <v>0</v>
      </c>
      <c r="I42" s="64">
        <v>0</v>
      </c>
      <c r="J42" s="64">
        <v>0</v>
      </c>
      <c r="K42" s="64">
        <v>0</v>
      </c>
      <c r="L42" s="64">
        <v>0</v>
      </c>
      <c r="M42" s="64">
        <v>0</v>
      </c>
      <c r="N42" s="64">
        <v>0</v>
      </c>
      <c r="O42" s="64">
        <v>0</v>
      </c>
      <c r="P42" s="64">
        <v>0</v>
      </c>
      <c r="Q42" s="64">
        <v>0</v>
      </c>
      <c r="R42" s="64">
        <v>0</v>
      </c>
      <c r="S42" s="64">
        <v>0</v>
      </c>
      <c r="T42" s="64">
        <v>0</v>
      </c>
      <c r="U42" s="64">
        <v>0</v>
      </c>
      <c r="V42" s="64">
        <v>0</v>
      </c>
      <c r="W42" s="64">
        <v>0</v>
      </c>
      <c r="X42" s="64">
        <v>9</v>
      </c>
      <c r="Y42" s="64">
        <v>0</v>
      </c>
      <c r="Z42" s="64">
        <v>0</v>
      </c>
      <c r="AA42" s="64">
        <v>0</v>
      </c>
      <c r="AB42" s="64">
        <v>0</v>
      </c>
      <c r="AC42" s="64">
        <v>0</v>
      </c>
      <c r="AD42" s="64">
        <v>0</v>
      </c>
      <c r="AE42" s="64">
        <v>0</v>
      </c>
      <c r="AF42" s="64">
        <v>0</v>
      </c>
      <c r="AG42" s="64">
        <v>0</v>
      </c>
      <c r="AH42" s="64">
        <v>0</v>
      </c>
      <c r="AI42" s="64">
        <v>0</v>
      </c>
      <c r="AJ42" s="64">
        <v>0</v>
      </c>
      <c r="AK42" s="64">
        <v>0</v>
      </c>
      <c r="AL42" s="64">
        <v>0</v>
      </c>
      <c r="AM42" s="64">
        <v>0</v>
      </c>
      <c r="AN42" s="64">
        <v>11</v>
      </c>
      <c r="AO42" s="64">
        <v>26</v>
      </c>
      <c r="AP42" s="64">
        <v>418</v>
      </c>
      <c r="AQ42" s="64">
        <v>85</v>
      </c>
      <c r="AR42" s="64">
        <v>29</v>
      </c>
      <c r="AS42" s="64">
        <v>172</v>
      </c>
      <c r="AT42" s="64">
        <v>0</v>
      </c>
      <c r="AU42" s="64">
        <v>0</v>
      </c>
      <c r="AV42" s="64">
        <v>46</v>
      </c>
      <c r="AW42" s="64">
        <v>0</v>
      </c>
      <c r="AX42" s="64">
        <v>0</v>
      </c>
      <c r="AY42" s="64">
        <v>0</v>
      </c>
      <c r="AZ42" s="64">
        <v>0</v>
      </c>
      <c r="BA42" s="64">
        <v>0</v>
      </c>
      <c r="BB42" s="64">
        <v>0</v>
      </c>
      <c r="BC42" s="64">
        <v>21.7808112485518</v>
      </c>
      <c r="BD42" s="64">
        <v>0.219188751448223</v>
      </c>
      <c r="BE42" s="64">
        <v>0</v>
      </c>
      <c r="BF42" s="64">
        <v>0</v>
      </c>
      <c r="BG42" s="64">
        <v>0</v>
      </c>
      <c r="BH42" s="64">
        <v>0</v>
      </c>
      <c r="BI42" s="64">
        <v>143</v>
      </c>
      <c r="BJ42" s="64">
        <v>0</v>
      </c>
      <c r="BK42" s="64">
        <v>111</v>
      </c>
      <c r="BL42" s="64">
        <v>0</v>
      </c>
      <c r="BM42" s="64">
        <v>148</v>
      </c>
      <c r="BN42" s="64">
        <v>158</v>
      </c>
      <c r="BO42" s="64">
        <v>17</v>
      </c>
      <c r="BP42" s="64">
        <v>639</v>
      </c>
      <c r="BQ42" s="64">
        <v>0</v>
      </c>
      <c r="BR42" s="64">
        <v>67</v>
      </c>
      <c r="BS42" s="64">
        <v>263</v>
      </c>
      <c r="BT42" s="64">
        <v>0</v>
      </c>
      <c r="BU42" s="64">
        <v>0</v>
      </c>
      <c r="BV42" s="64">
        <v>7</v>
      </c>
      <c r="BW42" s="64">
        <v>6</v>
      </c>
      <c r="BX42" s="64">
        <v>974</v>
      </c>
      <c r="BY42" s="64">
        <v>0</v>
      </c>
      <c r="BZ42" s="64">
        <v>0</v>
      </c>
      <c r="CA42" s="64">
        <v>0</v>
      </c>
      <c r="CB42" s="64">
        <v>224</v>
      </c>
      <c r="CC42" s="64">
        <v>33</v>
      </c>
      <c r="CD42" s="64">
        <v>72</v>
      </c>
      <c r="CE42" s="64">
        <v>42</v>
      </c>
      <c r="CF42" s="64">
        <v>0</v>
      </c>
      <c r="CG42" s="64">
        <v>534</v>
      </c>
      <c r="CH42" s="64">
        <v>0</v>
      </c>
      <c r="CI42" s="19">
        <v>0</v>
      </c>
      <c r="CJ42" s="19">
        <v>0</v>
      </c>
      <c r="CK42" s="19">
        <v>133</v>
      </c>
      <c r="CL42" s="19">
        <v>36958</v>
      </c>
      <c r="CM42" s="19">
        <v>33042</v>
      </c>
      <c r="CN42" s="19">
        <v>14</v>
      </c>
      <c r="CO42" s="19">
        <v>0</v>
      </c>
      <c r="CP42" s="19">
        <v>0</v>
      </c>
      <c r="CQ42" s="19">
        <v>0</v>
      </c>
      <c r="CR42" s="19">
        <v>0</v>
      </c>
      <c r="CS42" s="19">
        <v>0</v>
      </c>
      <c r="CT42" s="19">
        <v>0</v>
      </c>
      <c r="CU42" s="19">
        <v>0</v>
      </c>
      <c r="CV42" s="19">
        <v>0</v>
      </c>
      <c r="CW42" s="19">
        <v>0</v>
      </c>
      <c r="CX42" s="19">
        <v>322</v>
      </c>
      <c r="CY42" s="19">
        <v>0</v>
      </c>
      <c r="CZ42" s="19">
        <v>0</v>
      </c>
      <c r="DA42" s="19">
        <v>0</v>
      </c>
      <c r="DB42" s="19">
        <v>0</v>
      </c>
      <c r="DC42" s="19">
        <v>0</v>
      </c>
      <c r="DD42" s="19">
        <v>0</v>
      </c>
      <c r="DE42" s="19">
        <v>0</v>
      </c>
      <c r="DF42" s="19">
        <v>0</v>
      </c>
      <c r="DG42" s="19">
        <v>0</v>
      </c>
      <c r="DH42" s="19">
        <v>0</v>
      </c>
      <c r="DI42" s="19">
        <v>0</v>
      </c>
      <c r="DJ42" s="19">
        <v>0</v>
      </c>
      <c r="DK42" s="19">
        <v>0</v>
      </c>
      <c r="DL42" s="19">
        <v>0</v>
      </c>
      <c r="DM42" s="19">
        <v>328</v>
      </c>
      <c r="DN42" s="19">
        <v>0</v>
      </c>
      <c r="DO42" s="19">
        <v>0</v>
      </c>
      <c r="DP42" s="19">
        <v>182</v>
      </c>
      <c r="DQ42" s="19">
        <v>0</v>
      </c>
      <c r="DR42" s="19">
        <v>0</v>
      </c>
      <c r="DS42" s="19">
        <v>0</v>
      </c>
      <c r="DT42" s="19">
        <v>0</v>
      </c>
      <c r="DU42" s="19">
        <v>0</v>
      </c>
      <c r="DV42" s="19">
        <v>0</v>
      </c>
      <c r="DW42" s="19">
        <v>0</v>
      </c>
      <c r="DX42" s="19">
        <v>0</v>
      </c>
      <c r="DY42" s="19">
        <v>0</v>
      </c>
      <c r="DZ42" s="19">
        <v>0</v>
      </c>
      <c r="EA42" s="19">
        <v>0</v>
      </c>
      <c r="EB42" s="19">
        <v>0</v>
      </c>
      <c r="EC42" s="19">
        <v>0</v>
      </c>
      <c r="ED42" s="19">
        <v>0</v>
      </c>
      <c r="EE42" s="19">
        <v>0</v>
      </c>
      <c r="EF42" s="19">
        <v>0</v>
      </c>
      <c r="EG42" s="19">
        <v>0</v>
      </c>
      <c r="EH42" s="19">
        <f t="shared" si="1"/>
        <v>75235</v>
      </c>
      <c r="EJ42" s="68">
        <f t="shared" si="3"/>
        <v>0</v>
      </c>
      <c r="EL42">
        <v>75235</v>
      </c>
      <c r="EN42" s="19">
        <f t="shared" si="2"/>
        <v>0</v>
      </c>
    </row>
    <row r="43" spans="1:144">
      <c r="A43" s="48" t="s">
        <v>938</v>
      </c>
      <c r="B43" t="s">
        <v>86</v>
      </c>
      <c r="C43" s="69">
        <v>39</v>
      </c>
      <c r="D43" s="64">
        <v>0</v>
      </c>
      <c r="E43" s="64">
        <v>0</v>
      </c>
      <c r="F43" s="64">
        <v>0</v>
      </c>
      <c r="G43" s="64">
        <v>0</v>
      </c>
      <c r="H43" s="64">
        <v>0</v>
      </c>
      <c r="I43" s="64">
        <v>0</v>
      </c>
      <c r="J43" s="64">
        <v>0</v>
      </c>
      <c r="K43" s="64">
        <v>0</v>
      </c>
      <c r="L43" s="64">
        <v>0</v>
      </c>
      <c r="M43" s="64">
        <v>0</v>
      </c>
      <c r="N43" s="64">
        <v>0</v>
      </c>
      <c r="O43" s="64">
        <v>0</v>
      </c>
      <c r="P43" s="64">
        <v>0</v>
      </c>
      <c r="Q43" s="64">
        <v>0</v>
      </c>
      <c r="R43" s="64">
        <v>0</v>
      </c>
      <c r="S43" s="64">
        <v>0</v>
      </c>
      <c r="T43" s="64">
        <v>0</v>
      </c>
      <c r="U43" s="64">
        <v>0</v>
      </c>
      <c r="V43" s="64">
        <v>0</v>
      </c>
      <c r="W43" s="64">
        <v>0</v>
      </c>
      <c r="X43" s="64">
        <v>0</v>
      </c>
      <c r="Y43" s="64">
        <v>0</v>
      </c>
      <c r="Z43" s="64">
        <v>0</v>
      </c>
      <c r="AA43" s="64">
        <v>0</v>
      </c>
      <c r="AB43" s="64">
        <v>0</v>
      </c>
      <c r="AC43" s="64">
        <v>0</v>
      </c>
      <c r="AD43" s="64">
        <v>0</v>
      </c>
      <c r="AE43" s="64">
        <v>0</v>
      </c>
      <c r="AF43" s="64">
        <v>0</v>
      </c>
      <c r="AG43" s="64">
        <v>0</v>
      </c>
      <c r="AH43" s="64">
        <v>0</v>
      </c>
      <c r="AI43" s="64">
        <v>0</v>
      </c>
      <c r="AJ43" s="64">
        <v>0</v>
      </c>
      <c r="AK43" s="64">
        <v>0</v>
      </c>
      <c r="AL43" s="64">
        <v>0</v>
      </c>
      <c r="AM43" s="64">
        <v>0</v>
      </c>
      <c r="AN43" s="64">
        <v>0</v>
      </c>
      <c r="AO43" s="64">
        <v>0</v>
      </c>
      <c r="AP43" s="64">
        <v>0</v>
      </c>
      <c r="AQ43" s="64">
        <v>0</v>
      </c>
      <c r="AR43" s="64">
        <v>0</v>
      </c>
      <c r="AS43" s="64">
        <v>0</v>
      </c>
      <c r="AT43" s="64">
        <v>0</v>
      </c>
      <c r="AU43" s="64">
        <v>0</v>
      </c>
      <c r="AV43" s="64">
        <v>0</v>
      </c>
      <c r="AW43" s="64">
        <v>0</v>
      </c>
      <c r="AX43" s="64">
        <v>0</v>
      </c>
      <c r="AY43" s="64">
        <v>0</v>
      </c>
      <c r="AZ43" s="64">
        <v>0</v>
      </c>
      <c r="BA43" s="64">
        <v>0</v>
      </c>
      <c r="BB43" s="64">
        <v>0</v>
      </c>
      <c r="BC43" s="64">
        <v>0</v>
      </c>
      <c r="BD43" s="64">
        <v>0</v>
      </c>
      <c r="BE43" s="64">
        <v>0</v>
      </c>
      <c r="BF43" s="64">
        <v>0</v>
      </c>
      <c r="BG43" s="64">
        <v>0</v>
      </c>
      <c r="BH43" s="64">
        <v>0</v>
      </c>
      <c r="BI43" s="64">
        <v>0</v>
      </c>
      <c r="BJ43" s="64">
        <v>0</v>
      </c>
      <c r="BK43" s="64">
        <v>0</v>
      </c>
      <c r="BL43" s="64">
        <v>0</v>
      </c>
      <c r="BM43" s="64">
        <v>0</v>
      </c>
      <c r="BN43" s="64">
        <v>0</v>
      </c>
      <c r="BO43" s="64">
        <v>0</v>
      </c>
      <c r="BP43" s="64">
        <v>0</v>
      </c>
      <c r="BQ43" s="64">
        <v>0</v>
      </c>
      <c r="BR43" s="64">
        <v>0</v>
      </c>
      <c r="BS43" s="64">
        <v>168</v>
      </c>
      <c r="BT43" s="64">
        <v>0</v>
      </c>
      <c r="BU43" s="64">
        <v>42</v>
      </c>
      <c r="BV43" s="64">
        <v>0</v>
      </c>
      <c r="BW43" s="64">
        <v>0</v>
      </c>
      <c r="BX43" s="64">
        <v>299</v>
      </c>
      <c r="BY43" s="64">
        <v>0</v>
      </c>
      <c r="BZ43" s="64">
        <v>6</v>
      </c>
      <c r="CA43" s="64">
        <v>0</v>
      </c>
      <c r="CB43" s="64">
        <v>102</v>
      </c>
      <c r="CC43" s="64">
        <v>302</v>
      </c>
      <c r="CD43" s="64">
        <v>10</v>
      </c>
      <c r="CE43" s="64">
        <v>107</v>
      </c>
      <c r="CF43" s="64">
        <v>25</v>
      </c>
      <c r="CG43" s="64">
        <v>741</v>
      </c>
      <c r="CH43" s="64">
        <v>0</v>
      </c>
      <c r="CI43" s="19">
        <v>10</v>
      </c>
      <c r="CJ43" s="19">
        <v>0</v>
      </c>
      <c r="CK43" s="19">
        <v>205</v>
      </c>
      <c r="CL43" s="19">
        <v>21</v>
      </c>
      <c r="CM43" s="19">
        <v>97</v>
      </c>
      <c r="CN43" s="19">
        <v>77375</v>
      </c>
      <c r="CO43" s="19">
        <v>0</v>
      </c>
      <c r="CP43" s="19">
        <v>0</v>
      </c>
      <c r="CQ43" s="19">
        <v>0</v>
      </c>
      <c r="CR43" s="19">
        <v>0</v>
      </c>
      <c r="CS43" s="19">
        <v>0</v>
      </c>
      <c r="CT43" s="19">
        <v>0</v>
      </c>
      <c r="CU43" s="19">
        <v>0</v>
      </c>
      <c r="CV43" s="19">
        <v>0</v>
      </c>
      <c r="CW43" s="19">
        <v>0</v>
      </c>
      <c r="CX43" s="19">
        <v>348</v>
      </c>
      <c r="CY43" s="19">
        <v>0</v>
      </c>
      <c r="CZ43" s="19">
        <v>0</v>
      </c>
      <c r="DA43" s="19">
        <v>0</v>
      </c>
      <c r="DB43" s="19">
        <v>0</v>
      </c>
      <c r="DC43" s="19">
        <v>0</v>
      </c>
      <c r="DD43" s="19">
        <v>0</v>
      </c>
      <c r="DE43" s="19">
        <v>0</v>
      </c>
      <c r="DF43" s="19">
        <v>0</v>
      </c>
      <c r="DG43" s="19">
        <v>0</v>
      </c>
      <c r="DH43" s="19">
        <v>0</v>
      </c>
      <c r="DI43" s="19">
        <v>0</v>
      </c>
      <c r="DJ43" s="19">
        <v>0</v>
      </c>
      <c r="DK43" s="19">
        <v>0</v>
      </c>
      <c r="DL43" s="19">
        <v>0</v>
      </c>
      <c r="DM43" s="19">
        <v>47</v>
      </c>
      <c r="DN43" s="19">
        <v>0</v>
      </c>
      <c r="DO43" s="19">
        <v>0</v>
      </c>
      <c r="DP43" s="19">
        <v>63</v>
      </c>
      <c r="DQ43" s="19">
        <v>0</v>
      </c>
      <c r="DR43" s="19">
        <v>0</v>
      </c>
      <c r="DS43" s="19">
        <v>0</v>
      </c>
      <c r="DT43" s="19">
        <v>0</v>
      </c>
      <c r="DU43" s="19">
        <v>0</v>
      </c>
      <c r="DV43" s="19">
        <v>0</v>
      </c>
      <c r="DW43" s="19">
        <v>0</v>
      </c>
      <c r="DX43" s="19">
        <v>0</v>
      </c>
      <c r="DY43" s="19">
        <v>0</v>
      </c>
      <c r="DZ43" s="19">
        <v>0</v>
      </c>
      <c r="EA43" s="19">
        <v>0</v>
      </c>
      <c r="EB43" s="19">
        <v>0</v>
      </c>
      <c r="EC43" s="19">
        <v>0</v>
      </c>
      <c r="ED43" s="19">
        <v>0</v>
      </c>
      <c r="EE43" s="19">
        <v>0</v>
      </c>
      <c r="EF43" s="19">
        <v>0</v>
      </c>
      <c r="EG43" s="19">
        <v>0</v>
      </c>
      <c r="EH43" s="19">
        <f t="shared" si="1"/>
        <v>79968</v>
      </c>
      <c r="EJ43" s="68">
        <f t="shared" si="3"/>
        <v>0</v>
      </c>
      <c r="EL43">
        <v>79968</v>
      </c>
      <c r="EN43" s="19">
        <f t="shared" si="2"/>
        <v>0</v>
      </c>
    </row>
    <row r="44" spans="1:144">
      <c r="A44" s="48"/>
      <c r="B44" s="73" t="s">
        <v>149</v>
      </c>
      <c r="C44" s="74">
        <v>40</v>
      </c>
      <c r="D44" s="72">
        <v>0</v>
      </c>
      <c r="E44" s="72">
        <v>0</v>
      </c>
      <c r="F44" s="72">
        <v>0</v>
      </c>
      <c r="G44" s="72">
        <v>0</v>
      </c>
      <c r="H44" s="72">
        <v>0</v>
      </c>
      <c r="I44" s="72">
        <v>0</v>
      </c>
      <c r="J44" s="72">
        <v>0</v>
      </c>
      <c r="K44" s="72">
        <v>0</v>
      </c>
      <c r="L44" s="72">
        <v>0</v>
      </c>
      <c r="M44" s="72">
        <v>0</v>
      </c>
      <c r="N44" s="72">
        <v>0</v>
      </c>
      <c r="O44" s="72">
        <v>0</v>
      </c>
      <c r="P44" s="72">
        <v>0</v>
      </c>
      <c r="Q44" s="72">
        <v>0</v>
      </c>
      <c r="R44" s="72">
        <v>0</v>
      </c>
      <c r="S44" s="72">
        <v>0</v>
      </c>
      <c r="T44" s="72">
        <v>0</v>
      </c>
      <c r="U44" s="72">
        <v>0</v>
      </c>
      <c r="V44" s="72">
        <v>0</v>
      </c>
      <c r="W44" s="72">
        <v>0</v>
      </c>
      <c r="X44" s="72">
        <v>0</v>
      </c>
      <c r="Y44" s="72">
        <v>0</v>
      </c>
      <c r="Z44" s="72">
        <v>0</v>
      </c>
      <c r="AA44" s="72">
        <v>0</v>
      </c>
      <c r="AB44" s="72">
        <v>0</v>
      </c>
      <c r="AC44" s="72">
        <v>0</v>
      </c>
      <c r="AD44" s="72">
        <v>0</v>
      </c>
      <c r="AE44" s="72">
        <v>0</v>
      </c>
      <c r="AF44" s="72">
        <v>0</v>
      </c>
      <c r="AG44" s="72">
        <v>0</v>
      </c>
      <c r="AH44" s="72">
        <v>0</v>
      </c>
      <c r="AI44" s="72">
        <v>0</v>
      </c>
      <c r="AJ44" s="72">
        <v>0</v>
      </c>
      <c r="AK44" s="72">
        <v>0</v>
      </c>
      <c r="AL44" s="72">
        <v>0</v>
      </c>
      <c r="AM44" s="72">
        <v>0</v>
      </c>
      <c r="AN44" s="72">
        <v>0</v>
      </c>
      <c r="AO44" s="72">
        <v>0</v>
      </c>
      <c r="AP44" s="72">
        <v>0</v>
      </c>
      <c r="AQ44" s="72">
        <v>0</v>
      </c>
      <c r="AR44" s="72">
        <v>0</v>
      </c>
      <c r="AS44" s="72">
        <v>0</v>
      </c>
      <c r="AT44" s="72">
        <v>0</v>
      </c>
      <c r="AU44" s="72">
        <v>0</v>
      </c>
      <c r="AV44" s="72">
        <v>0</v>
      </c>
      <c r="AW44" s="72">
        <v>0</v>
      </c>
      <c r="AX44" s="72">
        <v>0</v>
      </c>
      <c r="AY44" s="72">
        <v>0</v>
      </c>
      <c r="AZ44" s="72">
        <v>0</v>
      </c>
      <c r="BA44" s="72">
        <v>0</v>
      </c>
      <c r="BB44" s="72">
        <v>0</v>
      </c>
      <c r="BC44" s="72">
        <v>0</v>
      </c>
      <c r="BD44" s="72">
        <v>0</v>
      </c>
      <c r="BE44" s="72">
        <v>0</v>
      </c>
      <c r="BF44" s="72">
        <v>0</v>
      </c>
      <c r="BG44" s="72">
        <v>0</v>
      </c>
      <c r="BH44" s="72">
        <v>0</v>
      </c>
      <c r="BI44" s="72">
        <v>0</v>
      </c>
      <c r="BJ44" s="72">
        <v>0</v>
      </c>
      <c r="BK44" s="72">
        <v>0</v>
      </c>
      <c r="BL44" s="72">
        <v>0</v>
      </c>
      <c r="BM44" s="72">
        <v>0</v>
      </c>
      <c r="BN44" s="72">
        <v>0</v>
      </c>
      <c r="BO44" s="72">
        <v>0</v>
      </c>
      <c r="BP44" s="72">
        <v>0</v>
      </c>
      <c r="BQ44" s="72">
        <v>0</v>
      </c>
      <c r="BR44" s="72">
        <v>0</v>
      </c>
      <c r="BS44" s="72">
        <v>0</v>
      </c>
      <c r="BT44" s="72">
        <v>0</v>
      </c>
      <c r="BU44" s="72">
        <v>0</v>
      </c>
      <c r="BV44" s="72">
        <v>0</v>
      </c>
      <c r="BW44" s="72">
        <v>0</v>
      </c>
      <c r="BX44" s="72">
        <v>0</v>
      </c>
      <c r="BY44" s="72">
        <v>0</v>
      </c>
      <c r="BZ44" s="72">
        <v>0</v>
      </c>
      <c r="CA44" s="72">
        <v>0</v>
      </c>
      <c r="CB44" s="72">
        <v>0</v>
      </c>
      <c r="CC44" s="72">
        <v>0</v>
      </c>
      <c r="CD44" s="72">
        <v>0</v>
      </c>
      <c r="CE44" s="72">
        <v>0</v>
      </c>
      <c r="CF44" s="72">
        <v>0</v>
      </c>
      <c r="CG44" s="72">
        <v>9.0052234996429092</v>
      </c>
      <c r="CH44" s="72">
        <v>0</v>
      </c>
      <c r="CI44" s="72">
        <v>0</v>
      </c>
      <c r="CJ44" s="72">
        <v>0</v>
      </c>
      <c r="CK44" s="72">
        <v>0</v>
      </c>
      <c r="CL44" s="72">
        <v>0</v>
      </c>
      <c r="CM44" s="72">
        <v>0</v>
      </c>
      <c r="CN44" s="72">
        <v>0</v>
      </c>
      <c r="CO44" s="72">
        <v>211755.82090103999</v>
      </c>
      <c r="CP44" s="72">
        <v>6947.6335178076797</v>
      </c>
      <c r="CQ44" s="72">
        <v>7031.4324685428701</v>
      </c>
      <c r="CR44" s="72">
        <v>0</v>
      </c>
      <c r="CS44" s="72">
        <v>0</v>
      </c>
      <c r="CT44" s="72">
        <v>0</v>
      </c>
      <c r="CU44" s="72">
        <v>0</v>
      </c>
      <c r="CV44" s="72">
        <v>0</v>
      </c>
      <c r="CW44" s="72">
        <v>0</v>
      </c>
      <c r="CX44" s="72">
        <v>0</v>
      </c>
      <c r="CY44" s="72">
        <v>0</v>
      </c>
      <c r="CZ44" s="72">
        <v>0</v>
      </c>
      <c r="DA44" s="72">
        <v>0</v>
      </c>
      <c r="DB44" s="72">
        <v>0</v>
      </c>
      <c r="DC44" s="72">
        <v>0</v>
      </c>
      <c r="DD44" s="72">
        <v>0</v>
      </c>
      <c r="DE44" s="72">
        <v>0</v>
      </c>
      <c r="DF44" s="72">
        <v>0</v>
      </c>
      <c r="DG44" s="72">
        <v>0</v>
      </c>
      <c r="DH44" s="72">
        <v>0</v>
      </c>
      <c r="DI44" s="72">
        <v>0</v>
      </c>
      <c r="DJ44" s="72">
        <v>0</v>
      </c>
      <c r="DK44" s="72">
        <v>0</v>
      </c>
      <c r="DL44" s="72">
        <v>0</v>
      </c>
      <c r="DM44" s="72">
        <v>4385.05464104358</v>
      </c>
      <c r="DN44" s="72">
        <v>0</v>
      </c>
      <c r="DO44" s="72">
        <v>0</v>
      </c>
      <c r="DP44" s="72">
        <v>276.835683595982</v>
      </c>
      <c r="DQ44" s="72">
        <v>0</v>
      </c>
      <c r="DR44" s="72">
        <v>0</v>
      </c>
      <c r="DS44" s="72">
        <v>0</v>
      </c>
      <c r="DT44" s="72">
        <v>0</v>
      </c>
      <c r="DU44" s="72">
        <v>0</v>
      </c>
      <c r="DV44" s="72">
        <v>0</v>
      </c>
      <c r="DW44" s="72">
        <v>0</v>
      </c>
      <c r="DX44" s="72">
        <v>0</v>
      </c>
      <c r="DY44" s="72">
        <v>0</v>
      </c>
      <c r="DZ44" s="72">
        <v>0</v>
      </c>
      <c r="EA44" s="72">
        <v>0</v>
      </c>
      <c r="EB44" s="72">
        <v>0</v>
      </c>
      <c r="EC44" s="72">
        <v>0</v>
      </c>
      <c r="ED44" s="72">
        <v>0</v>
      </c>
      <c r="EE44" s="72">
        <v>0</v>
      </c>
      <c r="EF44" s="72">
        <v>0</v>
      </c>
      <c r="EG44" s="72">
        <v>0</v>
      </c>
      <c r="EH44" s="76">
        <f t="shared" si="1"/>
        <v>230405.78243552972</v>
      </c>
      <c r="EJ44" s="68">
        <f t="shared" si="3"/>
        <v>0</v>
      </c>
      <c r="EL44">
        <v>230405.78243553059</v>
      </c>
      <c r="EM44" s="65"/>
      <c r="EN44" s="19">
        <f t="shared" si="2"/>
        <v>8.7311491370201111E-10</v>
      </c>
    </row>
    <row r="45" spans="1:144">
      <c r="A45" s="48"/>
      <c r="B45" s="73" t="s">
        <v>150</v>
      </c>
      <c r="C45" s="75">
        <v>41</v>
      </c>
      <c r="D45" s="72">
        <v>0</v>
      </c>
      <c r="E45" s="72">
        <v>0</v>
      </c>
      <c r="F45" s="72">
        <v>0</v>
      </c>
      <c r="G45" s="72">
        <v>0</v>
      </c>
      <c r="H45" s="72">
        <v>0</v>
      </c>
      <c r="I45" s="72">
        <v>0</v>
      </c>
      <c r="J45" s="72">
        <v>0</v>
      </c>
      <c r="K45" s="72">
        <v>0</v>
      </c>
      <c r="L45" s="72">
        <v>0</v>
      </c>
      <c r="M45" s="72">
        <v>0</v>
      </c>
      <c r="N45" s="72">
        <v>0</v>
      </c>
      <c r="O45" s="72">
        <v>0</v>
      </c>
      <c r="P45" s="72">
        <v>0</v>
      </c>
      <c r="Q45" s="72">
        <v>0</v>
      </c>
      <c r="R45" s="72">
        <v>0</v>
      </c>
      <c r="S45" s="72">
        <v>0</v>
      </c>
      <c r="T45" s="72">
        <v>0</v>
      </c>
      <c r="U45" s="72">
        <v>0</v>
      </c>
      <c r="V45" s="72">
        <v>0</v>
      </c>
      <c r="W45" s="72">
        <v>0</v>
      </c>
      <c r="X45" s="72">
        <v>0</v>
      </c>
      <c r="Y45" s="72">
        <v>0</v>
      </c>
      <c r="Z45" s="72">
        <v>0</v>
      </c>
      <c r="AA45" s="72">
        <v>0</v>
      </c>
      <c r="AB45" s="72">
        <v>0</v>
      </c>
      <c r="AC45" s="72">
        <v>0</v>
      </c>
      <c r="AD45" s="72">
        <v>0</v>
      </c>
      <c r="AE45" s="72">
        <v>0</v>
      </c>
      <c r="AF45" s="72">
        <v>0</v>
      </c>
      <c r="AG45" s="72">
        <v>0</v>
      </c>
      <c r="AH45" s="72">
        <v>0</v>
      </c>
      <c r="AI45" s="72">
        <v>0</v>
      </c>
      <c r="AJ45" s="72">
        <v>0</v>
      </c>
      <c r="AK45" s="72">
        <v>0</v>
      </c>
      <c r="AL45" s="72">
        <v>0</v>
      </c>
      <c r="AM45" s="72">
        <v>0</v>
      </c>
      <c r="AN45" s="72">
        <v>0</v>
      </c>
      <c r="AO45" s="72">
        <v>0</v>
      </c>
      <c r="AP45" s="72">
        <v>0</v>
      </c>
      <c r="AQ45" s="72">
        <v>0</v>
      </c>
      <c r="AR45" s="72">
        <v>0</v>
      </c>
      <c r="AS45" s="72">
        <v>0</v>
      </c>
      <c r="AT45" s="72">
        <v>0</v>
      </c>
      <c r="AU45" s="72">
        <v>0</v>
      </c>
      <c r="AV45" s="72">
        <v>0</v>
      </c>
      <c r="AW45" s="72">
        <v>0</v>
      </c>
      <c r="AX45" s="72">
        <v>0</v>
      </c>
      <c r="AY45" s="72">
        <v>0</v>
      </c>
      <c r="AZ45" s="72">
        <v>0</v>
      </c>
      <c r="BA45" s="72">
        <v>0</v>
      </c>
      <c r="BB45" s="72">
        <v>0</v>
      </c>
      <c r="BC45" s="72">
        <v>0</v>
      </c>
      <c r="BD45" s="72">
        <v>0</v>
      </c>
      <c r="BE45" s="72">
        <v>0</v>
      </c>
      <c r="BF45" s="72">
        <v>0</v>
      </c>
      <c r="BG45" s="72">
        <v>0</v>
      </c>
      <c r="BH45" s="72">
        <v>0</v>
      </c>
      <c r="BI45" s="72">
        <v>0</v>
      </c>
      <c r="BJ45" s="72">
        <v>0</v>
      </c>
      <c r="BK45" s="72">
        <v>0</v>
      </c>
      <c r="BL45" s="72">
        <v>0</v>
      </c>
      <c r="BM45" s="72">
        <v>0</v>
      </c>
      <c r="BN45" s="72">
        <v>0</v>
      </c>
      <c r="BO45" s="72">
        <v>0</v>
      </c>
      <c r="BP45" s="72">
        <v>0</v>
      </c>
      <c r="BQ45" s="72">
        <v>0</v>
      </c>
      <c r="BR45" s="72">
        <v>0</v>
      </c>
      <c r="BS45" s="72">
        <v>0</v>
      </c>
      <c r="BT45" s="72">
        <v>0</v>
      </c>
      <c r="BU45" s="72">
        <v>0</v>
      </c>
      <c r="BV45" s="72">
        <v>0</v>
      </c>
      <c r="BW45" s="72">
        <v>0</v>
      </c>
      <c r="BX45" s="72">
        <v>0</v>
      </c>
      <c r="BY45" s="72">
        <v>0</v>
      </c>
      <c r="BZ45" s="72">
        <v>0</v>
      </c>
      <c r="CA45" s="72">
        <v>0</v>
      </c>
      <c r="CB45" s="72">
        <v>0</v>
      </c>
      <c r="CC45" s="72">
        <v>0</v>
      </c>
      <c r="CD45" s="72">
        <v>0</v>
      </c>
      <c r="CE45" s="72">
        <v>0</v>
      </c>
      <c r="CF45" s="72">
        <v>0</v>
      </c>
      <c r="CG45" s="72">
        <v>0.41743193959243702</v>
      </c>
      <c r="CH45" s="72">
        <v>0</v>
      </c>
      <c r="CI45" s="72">
        <v>0</v>
      </c>
      <c r="CJ45" s="72">
        <v>0</v>
      </c>
      <c r="CK45" s="72">
        <v>0</v>
      </c>
      <c r="CL45" s="72">
        <v>0</v>
      </c>
      <c r="CM45" s="72">
        <v>0</v>
      </c>
      <c r="CN45" s="72">
        <v>0</v>
      </c>
      <c r="CO45" s="72">
        <v>466.46001568117498</v>
      </c>
      <c r="CP45" s="72">
        <v>35179.686498699899</v>
      </c>
      <c r="CQ45" s="72">
        <v>0</v>
      </c>
      <c r="CR45" s="72">
        <v>0</v>
      </c>
      <c r="CS45" s="72">
        <v>0</v>
      </c>
      <c r="CT45" s="72">
        <v>0</v>
      </c>
      <c r="CU45" s="72">
        <v>0</v>
      </c>
      <c r="CV45" s="72">
        <v>0</v>
      </c>
      <c r="CW45" s="72">
        <v>0</v>
      </c>
      <c r="CX45" s="72">
        <v>0</v>
      </c>
      <c r="CY45" s="72">
        <v>0</v>
      </c>
      <c r="CZ45" s="72">
        <v>0</v>
      </c>
      <c r="DA45" s="72">
        <v>0</v>
      </c>
      <c r="DB45" s="72">
        <v>0</v>
      </c>
      <c r="DC45" s="72">
        <v>0</v>
      </c>
      <c r="DD45" s="72">
        <v>0</v>
      </c>
      <c r="DE45" s="72">
        <v>0</v>
      </c>
      <c r="DF45" s="72">
        <v>0</v>
      </c>
      <c r="DG45" s="72">
        <v>0</v>
      </c>
      <c r="DH45" s="72">
        <v>0</v>
      </c>
      <c r="DI45" s="72">
        <v>0</v>
      </c>
      <c r="DJ45" s="72">
        <v>0</v>
      </c>
      <c r="DK45" s="72">
        <v>0</v>
      </c>
      <c r="DL45" s="72">
        <v>0</v>
      </c>
      <c r="DM45" s="72">
        <v>164.696684958009</v>
      </c>
      <c r="DN45" s="72">
        <v>0</v>
      </c>
      <c r="DO45" s="72">
        <v>0</v>
      </c>
      <c r="DP45" s="72">
        <v>9.0664814694461597</v>
      </c>
      <c r="DQ45" s="72">
        <v>0</v>
      </c>
      <c r="DR45" s="72">
        <v>0</v>
      </c>
      <c r="DS45" s="72">
        <v>0</v>
      </c>
      <c r="DT45" s="72">
        <v>0</v>
      </c>
      <c r="DU45" s="72">
        <v>0</v>
      </c>
      <c r="DV45" s="72">
        <v>0</v>
      </c>
      <c r="DW45" s="72">
        <v>0</v>
      </c>
      <c r="DX45" s="72">
        <v>0</v>
      </c>
      <c r="DY45" s="72">
        <v>0</v>
      </c>
      <c r="DZ45" s="72">
        <v>0</v>
      </c>
      <c r="EA45" s="72">
        <v>0</v>
      </c>
      <c r="EB45" s="72">
        <v>0</v>
      </c>
      <c r="EC45" s="72">
        <v>0</v>
      </c>
      <c r="ED45" s="72">
        <v>0</v>
      </c>
      <c r="EE45" s="72">
        <v>0</v>
      </c>
      <c r="EF45" s="72">
        <v>0</v>
      </c>
      <c r="EG45" s="72">
        <v>0</v>
      </c>
      <c r="EH45" s="76">
        <f t="shared" si="1"/>
        <v>35820.32711274812</v>
      </c>
      <c r="EJ45" s="68">
        <f t="shared" si="3"/>
        <v>0</v>
      </c>
      <c r="EL45">
        <v>35820.327112748193</v>
      </c>
      <c r="EM45" s="65"/>
      <c r="EN45" s="19">
        <f t="shared" si="2"/>
        <v>7.2759576141834259E-11</v>
      </c>
    </row>
    <row r="46" spans="1:144">
      <c r="A46" s="48"/>
      <c r="B46" s="73" t="s">
        <v>156</v>
      </c>
      <c r="C46" s="75">
        <v>42</v>
      </c>
      <c r="D46" s="72">
        <v>0</v>
      </c>
      <c r="E46" s="72">
        <v>0</v>
      </c>
      <c r="F46" s="72">
        <v>0</v>
      </c>
      <c r="G46" s="72">
        <v>0</v>
      </c>
      <c r="H46" s="72">
        <v>0</v>
      </c>
      <c r="I46" s="72">
        <v>0</v>
      </c>
      <c r="J46" s="72">
        <v>0</v>
      </c>
      <c r="K46" s="72">
        <v>0</v>
      </c>
      <c r="L46" s="72">
        <v>0</v>
      </c>
      <c r="M46" s="72">
        <v>0</v>
      </c>
      <c r="N46" s="72">
        <v>0</v>
      </c>
      <c r="O46" s="72">
        <v>0</v>
      </c>
      <c r="P46" s="72">
        <v>0</v>
      </c>
      <c r="Q46" s="72">
        <v>0</v>
      </c>
      <c r="R46" s="72">
        <v>0</v>
      </c>
      <c r="S46" s="72">
        <v>0</v>
      </c>
      <c r="T46" s="72">
        <v>0</v>
      </c>
      <c r="U46" s="72">
        <v>0</v>
      </c>
      <c r="V46" s="72">
        <v>0</v>
      </c>
      <c r="W46" s="72">
        <v>0</v>
      </c>
      <c r="X46" s="72">
        <v>0</v>
      </c>
      <c r="Y46" s="72">
        <v>0</v>
      </c>
      <c r="Z46" s="72">
        <v>0</v>
      </c>
      <c r="AA46" s="72">
        <v>0</v>
      </c>
      <c r="AB46" s="72">
        <v>0</v>
      </c>
      <c r="AC46" s="72">
        <v>0</v>
      </c>
      <c r="AD46" s="72">
        <v>0</v>
      </c>
      <c r="AE46" s="72">
        <v>0</v>
      </c>
      <c r="AF46" s="72">
        <v>0</v>
      </c>
      <c r="AG46" s="72">
        <v>0</v>
      </c>
      <c r="AH46" s="72">
        <v>0</v>
      </c>
      <c r="AI46" s="72">
        <v>0</v>
      </c>
      <c r="AJ46" s="72">
        <v>0</v>
      </c>
      <c r="AK46" s="72">
        <v>0</v>
      </c>
      <c r="AL46" s="72">
        <v>0</v>
      </c>
      <c r="AM46" s="72">
        <v>0</v>
      </c>
      <c r="AN46" s="72">
        <v>0</v>
      </c>
      <c r="AO46" s="72">
        <v>0</v>
      </c>
      <c r="AP46" s="72">
        <v>0</v>
      </c>
      <c r="AQ46" s="72">
        <v>0</v>
      </c>
      <c r="AR46" s="72">
        <v>0</v>
      </c>
      <c r="AS46" s="72">
        <v>0</v>
      </c>
      <c r="AT46" s="72">
        <v>0</v>
      </c>
      <c r="AU46" s="72">
        <v>0</v>
      </c>
      <c r="AV46" s="72">
        <v>0</v>
      </c>
      <c r="AW46" s="72">
        <v>0</v>
      </c>
      <c r="AX46" s="72">
        <v>0</v>
      </c>
      <c r="AY46" s="72">
        <v>0</v>
      </c>
      <c r="AZ46" s="72">
        <v>0</v>
      </c>
      <c r="BA46" s="72">
        <v>0</v>
      </c>
      <c r="BB46" s="72">
        <v>0</v>
      </c>
      <c r="BC46" s="72">
        <v>0</v>
      </c>
      <c r="BD46" s="72">
        <v>0</v>
      </c>
      <c r="BE46" s="72">
        <v>0</v>
      </c>
      <c r="BF46" s="72">
        <v>0</v>
      </c>
      <c r="BG46" s="72">
        <v>0</v>
      </c>
      <c r="BH46" s="72">
        <v>0</v>
      </c>
      <c r="BI46" s="72">
        <v>0</v>
      </c>
      <c r="BJ46" s="72">
        <v>0</v>
      </c>
      <c r="BK46" s="72">
        <v>0</v>
      </c>
      <c r="BL46" s="72">
        <v>0</v>
      </c>
      <c r="BM46" s="72">
        <v>0</v>
      </c>
      <c r="BN46" s="72">
        <v>0</v>
      </c>
      <c r="BO46" s="72">
        <v>0</v>
      </c>
      <c r="BP46" s="72">
        <v>0</v>
      </c>
      <c r="BQ46" s="72">
        <v>0</v>
      </c>
      <c r="BR46" s="72">
        <v>0</v>
      </c>
      <c r="BS46" s="72">
        <v>0</v>
      </c>
      <c r="BT46" s="72">
        <v>0</v>
      </c>
      <c r="BU46" s="72">
        <v>0</v>
      </c>
      <c r="BV46" s="72">
        <v>0</v>
      </c>
      <c r="BW46" s="72">
        <v>0</v>
      </c>
      <c r="BX46" s="72">
        <v>0</v>
      </c>
      <c r="BY46" s="72">
        <v>0</v>
      </c>
      <c r="BZ46" s="72">
        <v>0</v>
      </c>
      <c r="CA46" s="72">
        <v>0</v>
      </c>
      <c r="CB46" s="72">
        <v>0</v>
      </c>
      <c r="CC46" s="72">
        <v>0</v>
      </c>
      <c r="CD46" s="72">
        <v>0</v>
      </c>
      <c r="CE46" s="72">
        <v>0</v>
      </c>
      <c r="CF46" s="72">
        <v>0</v>
      </c>
      <c r="CG46" s="72">
        <v>0</v>
      </c>
      <c r="CH46" s="72">
        <v>0</v>
      </c>
      <c r="CI46" s="72">
        <v>0</v>
      </c>
      <c r="CJ46" s="72">
        <v>0</v>
      </c>
      <c r="CK46" s="72">
        <v>0</v>
      </c>
      <c r="CL46" s="72">
        <v>0</v>
      </c>
      <c r="CM46" s="72">
        <v>0</v>
      </c>
      <c r="CN46" s="72">
        <v>0</v>
      </c>
      <c r="CO46" s="72">
        <v>73.0747680430879</v>
      </c>
      <c r="CP46" s="72">
        <v>0</v>
      </c>
      <c r="CQ46" s="72">
        <v>16628.393476627301</v>
      </c>
      <c r="CR46" s="72">
        <v>0</v>
      </c>
      <c r="CS46" s="72">
        <v>0</v>
      </c>
      <c r="CT46" s="72">
        <v>0</v>
      </c>
      <c r="CU46" s="72">
        <v>0</v>
      </c>
      <c r="CV46" s="72">
        <v>0</v>
      </c>
      <c r="CW46" s="72">
        <v>0</v>
      </c>
      <c r="CX46" s="72">
        <v>0</v>
      </c>
      <c r="CY46" s="72">
        <v>0</v>
      </c>
      <c r="CZ46" s="72">
        <v>0</v>
      </c>
      <c r="DA46" s="72">
        <v>0</v>
      </c>
      <c r="DB46" s="72">
        <v>0</v>
      </c>
      <c r="DC46" s="72">
        <v>0</v>
      </c>
      <c r="DD46" s="72">
        <v>0</v>
      </c>
      <c r="DE46" s="72">
        <v>0</v>
      </c>
      <c r="DF46" s="72">
        <v>0</v>
      </c>
      <c r="DG46" s="72">
        <v>0</v>
      </c>
      <c r="DH46" s="72">
        <v>0</v>
      </c>
      <c r="DI46" s="72">
        <v>0</v>
      </c>
      <c r="DJ46" s="72">
        <v>0</v>
      </c>
      <c r="DK46" s="72">
        <v>0</v>
      </c>
      <c r="DL46" s="72">
        <v>0</v>
      </c>
      <c r="DM46" s="72">
        <v>52.267507597250003</v>
      </c>
      <c r="DN46" s="72">
        <v>0</v>
      </c>
      <c r="DO46" s="72">
        <v>0</v>
      </c>
      <c r="DP46" s="72">
        <v>0</v>
      </c>
      <c r="DQ46" s="72">
        <v>0</v>
      </c>
      <c r="DR46" s="72">
        <v>0</v>
      </c>
      <c r="DS46" s="72">
        <v>0</v>
      </c>
      <c r="DT46" s="72">
        <v>0</v>
      </c>
      <c r="DU46" s="72">
        <v>0</v>
      </c>
      <c r="DV46" s="72">
        <v>0</v>
      </c>
      <c r="DW46" s="72">
        <v>0</v>
      </c>
      <c r="DX46" s="72">
        <v>0</v>
      </c>
      <c r="DY46" s="72">
        <v>0</v>
      </c>
      <c r="DZ46" s="72">
        <v>0</v>
      </c>
      <c r="EA46" s="72">
        <v>0</v>
      </c>
      <c r="EB46" s="72">
        <v>0</v>
      </c>
      <c r="EC46" s="72">
        <v>0</v>
      </c>
      <c r="ED46" s="72">
        <v>0</v>
      </c>
      <c r="EE46" s="72">
        <v>0</v>
      </c>
      <c r="EF46" s="72">
        <v>0</v>
      </c>
      <c r="EG46" s="72">
        <v>0</v>
      </c>
      <c r="EH46" s="76">
        <f t="shared" si="1"/>
        <v>16753.735752267639</v>
      </c>
      <c r="EJ46" s="68">
        <f t="shared" si="3"/>
        <v>0</v>
      </c>
      <c r="EL46">
        <v>16753.735752267654</v>
      </c>
      <c r="EM46" s="65"/>
      <c r="EN46" s="19">
        <f t="shared" si="2"/>
        <v>0</v>
      </c>
    </row>
    <row r="47" spans="1:144">
      <c r="A47" s="48"/>
      <c r="B47" s="73" t="s">
        <v>138</v>
      </c>
      <c r="C47" s="74">
        <v>43</v>
      </c>
      <c r="D47" s="72">
        <v>0</v>
      </c>
      <c r="E47" s="72">
        <v>0</v>
      </c>
      <c r="F47" s="72">
        <v>0</v>
      </c>
      <c r="G47" s="72">
        <v>0</v>
      </c>
      <c r="H47" s="72">
        <v>0</v>
      </c>
      <c r="I47" s="72">
        <v>0</v>
      </c>
      <c r="J47" s="72">
        <v>0</v>
      </c>
      <c r="K47" s="72">
        <v>0</v>
      </c>
      <c r="L47" s="72">
        <v>0</v>
      </c>
      <c r="M47" s="72">
        <v>0</v>
      </c>
      <c r="N47" s="72">
        <v>0</v>
      </c>
      <c r="O47" s="72">
        <v>0</v>
      </c>
      <c r="P47" s="72">
        <v>0</v>
      </c>
      <c r="Q47" s="72">
        <v>0</v>
      </c>
      <c r="R47" s="72">
        <v>0</v>
      </c>
      <c r="S47" s="72">
        <v>0</v>
      </c>
      <c r="T47" s="72">
        <v>0</v>
      </c>
      <c r="U47" s="72">
        <v>0</v>
      </c>
      <c r="V47" s="72">
        <v>0</v>
      </c>
      <c r="W47" s="72">
        <v>0</v>
      </c>
      <c r="X47" s="72">
        <v>0</v>
      </c>
      <c r="Y47" s="72">
        <v>0</v>
      </c>
      <c r="Z47" s="72">
        <v>0</v>
      </c>
      <c r="AA47" s="72">
        <v>0</v>
      </c>
      <c r="AB47" s="72">
        <v>0</v>
      </c>
      <c r="AC47" s="72">
        <v>0</v>
      </c>
      <c r="AD47" s="72">
        <v>0</v>
      </c>
      <c r="AE47" s="72">
        <v>0</v>
      </c>
      <c r="AF47" s="72">
        <v>0</v>
      </c>
      <c r="AG47" s="72">
        <v>0</v>
      </c>
      <c r="AH47" s="72">
        <v>0</v>
      </c>
      <c r="AI47" s="72">
        <v>0</v>
      </c>
      <c r="AJ47" s="72">
        <v>0</v>
      </c>
      <c r="AK47" s="72">
        <v>0</v>
      </c>
      <c r="AL47" s="72">
        <v>0</v>
      </c>
      <c r="AM47" s="72">
        <v>0</v>
      </c>
      <c r="AN47" s="72">
        <v>0</v>
      </c>
      <c r="AO47" s="72">
        <v>0</v>
      </c>
      <c r="AP47" s="72">
        <v>0</v>
      </c>
      <c r="AQ47" s="72">
        <v>0</v>
      </c>
      <c r="AR47" s="72">
        <v>0</v>
      </c>
      <c r="AS47" s="72">
        <v>0</v>
      </c>
      <c r="AT47" s="72">
        <v>0</v>
      </c>
      <c r="AU47" s="72">
        <v>0</v>
      </c>
      <c r="AV47" s="72">
        <v>0</v>
      </c>
      <c r="AW47" s="72">
        <v>0</v>
      </c>
      <c r="AX47" s="72">
        <v>0</v>
      </c>
      <c r="AY47" s="72">
        <v>0</v>
      </c>
      <c r="AZ47" s="72">
        <v>0</v>
      </c>
      <c r="BA47" s="72">
        <v>0</v>
      </c>
      <c r="BB47" s="72">
        <v>0</v>
      </c>
      <c r="BC47" s="72">
        <v>0</v>
      </c>
      <c r="BD47" s="72">
        <v>0</v>
      </c>
      <c r="BE47" s="72">
        <v>0</v>
      </c>
      <c r="BF47" s="72">
        <v>0</v>
      </c>
      <c r="BG47" s="72">
        <v>0</v>
      </c>
      <c r="BH47" s="72">
        <v>0</v>
      </c>
      <c r="BI47" s="72">
        <v>0</v>
      </c>
      <c r="BJ47" s="72">
        <v>0</v>
      </c>
      <c r="BK47" s="72">
        <v>0</v>
      </c>
      <c r="BL47" s="72">
        <v>0</v>
      </c>
      <c r="BM47" s="72">
        <v>0</v>
      </c>
      <c r="BN47" s="72">
        <v>0</v>
      </c>
      <c r="BO47" s="72">
        <v>0</v>
      </c>
      <c r="BP47" s="72">
        <v>0</v>
      </c>
      <c r="BQ47" s="72">
        <v>0</v>
      </c>
      <c r="BR47" s="72">
        <v>0</v>
      </c>
      <c r="BS47" s="72">
        <v>0</v>
      </c>
      <c r="BT47" s="72">
        <v>0</v>
      </c>
      <c r="BU47" s="72">
        <v>0</v>
      </c>
      <c r="BV47" s="72">
        <v>0</v>
      </c>
      <c r="BW47" s="72">
        <v>0</v>
      </c>
      <c r="BX47" s="72">
        <v>0</v>
      </c>
      <c r="BY47" s="72">
        <v>0</v>
      </c>
      <c r="BZ47" s="72">
        <v>0</v>
      </c>
      <c r="CA47" s="72">
        <v>0</v>
      </c>
      <c r="CB47" s="72">
        <v>0</v>
      </c>
      <c r="CC47" s="72">
        <v>0</v>
      </c>
      <c r="CD47" s="72">
        <v>0</v>
      </c>
      <c r="CE47" s="72">
        <v>0</v>
      </c>
      <c r="CF47" s="72">
        <v>0</v>
      </c>
      <c r="CG47" s="72">
        <v>0.57734453611987901</v>
      </c>
      <c r="CH47" s="72">
        <v>0</v>
      </c>
      <c r="CI47" s="72">
        <v>0</v>
      </c>
      <c r="CJ47" s="72">
        <v>0</v>
      </c>
      <c r="CK47" s="72">
        <v>0</v>
      </c>
      <c r="CL47" s="72">
        <v>0</v>
      </c>
      <c r="CM47" s="72">
        <v>0</v>
      </c>
      <c r="CN47" s="72">
        <v>0</v>
      </c>
      <c r="CO47" s="72">
        <v>18051.160038797501</v>
      </c>
      <c r="CP47" s="72">
        <v>0</v>
      </c>
      <c r="CQ47" s="72">
        <v>0</v>
      </c>
      <c r="CR47" s="72">
        <v>21903.338328219001</v>
      </c>
      <c r="CS47" s="72">
        <v>0</v>
      </c>
      <c r="CT47" s="72">
        <v>0</v>
      </c>
      <c r="CU47" s="72">
        <v>0</v>
      </c>
      <c r="CV47" s="72">
        <v>0</v>
      </c>
      <c r="CW47" s="72">
        <v>0</v>
      </c>
      <c r="CX47" s="72">
        <v>0</v>
      </c>
      <c r="CY47" s="72">
        <v>0</v>
      </c>
      <c r="CZ47" s="72">
        <v>0</v>
      </c>
      <c r="DA47" s="72">
        <v>0</v>
      </c>
      <c r="DB47" s="72">
        <v>0</v>
      </c>
      <c r="DC47" s="72">
        <v>0</v>
      </c>
      <c r="DD47" s="72">
        <v>0</v>
      </c>
      <c r="DE47" s="72">
        <v>0</v>
      </c>
      <c r="DF47" s="72">
        <v>0</v>
      </c>
      <c r="DG47" s="72">
        <v>0</v>
      </c>
      <c r="DH47" s="72">
        <v>0</v>
      </c>
      <c r="DI47" s="72">
        <v>0</v>
      </c>
      <c r="DJ47" s="72">
        <v>0</v>
      </c>
      <c r="DK47" s="72">
        <v>0</v>
      </c>
      <c r="DL47" s="72">
        <v>0</v>
      </c>
      <c r="DM47" s="72">
        <v>188.98115378175399</v>
      </c>
      <c r="DN47" s="72">
        <v>0</v>
      </c>
      <c r="DO47" s="72">
        <v>0</v>
      </c>
      <c r="DP47" s="72">
        <v>15.097834119177399</v>
      </c>
      <c r="DQ47" s="72">
        <v>0</v>
      </c>
      <c r="DR47" s="72">
        <v>0</v>
      </c>
      <c r="DS47" s="72">
        <v>0</v>
      </c>
      <c r="DT47" s="72">
        <v>0</v>
      </c>
      <c r="DU47" s="72">
        <v>0</v>
      </c>
      <c r="DV47" s="72">
        <v>0</v>
      </c>
      <c r="DW47" s="72">
        <v>0</v>
      </c>
      <c r="DX47" s="72">
        <v>0</v>
      </c>
      <c r="DY47" s="72">
        <v>0</v>
      </c>
      <c r="DZ47" s="72">
        <v>0</v>
      </c>
      <c r="EA47" s="72">
        <v>0</v>
      </c>
      <c r="EB47" s="72">
        <v>0</v>
      </c>
      <c r="EC47" s="72">
        <v>0</v>
      </c>
      <c r="ED47" s="72">
        <v>0</v>
      </c>
      <c r="EE47" s="72">
        <v>0</v>
      </c>
      <c r="EF47" s="72">
        <v>0</v>
      </c>
      <c r="EG47" s="72">
        <v>0</v>
      </c>
      <c r="EH47" s="76">
        <f t="shared" si="1"/>
        <v>40159.154699453553</v>
      </c>
      <c r="EJ47" s="68">
        <f t="shared" si="3"/>
        <v>0</v>
      </c>
      <c r="EL47">
        <v>40159.15469945356</v>
      </c>
      <c r="EM47" s="65"/>
      <c r="EN47" s="19">
        <f t="shared" si="2"/>
        <v>0</v>
      </c>
    </row>
    <row r="48" spans="1:144">
      <c r="A48" s="48" t="s">
        <v>939</v>
      </c>
      <c r="B48" t="s">
        <v>88</v>
      </c>
      <c r="C48" s="69">
        <v>44</v>
      </c>
      <c r="D48" s="64">
        <v>0</v>
      </c>
      <c r="E48" s="64">
        <v>0</v>
      </c>
      <c r="F48" s="64">
        <v>0</v>
      </c>
      <c r="G48" s="64">
        <v>0</v>
      </c>
      <c r="H48" s="64">
        <v>0</v>
      </c>
      <c r="I48" s="64">
        <v>0</v>
      </c>
      <c r="J48" s="64">
        <v>0</v>
      </c>
      <c r="K48" s="64">
        <v>0</v>
      </c>
      <c r="L48" s="64">
        <v>0</v>
      </c>
      <c r="M48" s="64">
        <v>0</v>
      </c>
      <c r="N48" s="64">
        <v>0</v>
      </c>
      <c r="O48" s="64">
        <v>0</v>
      </c>
      <c r="P48" s="64">
        <v>0</v>
      </c>
      <c r="Q48" s="64">
        <v>0</v>
      </c>
      <c r="R48" s="64">
        <v>0</v>
      </c>
      <c r="S48" s="64">
        <v>0</v>
      </c>
      <c r="T48" s="64">
        <v>0</v>
      </c>
      <c r="U48" s="64">
        <v>0</v>
      </c>
      <c r="V48" s="64">
        <v>0</v>
      </c>
      <c r="W48" s="64">
        <v>0</v>
      </c>
      <c r="X48" s="64">
        <v>0</v>
      </c>
      <c r="Y48" s="64">
        <v>0</v>
      </c>
      <c r="Z48" s="64">
        <v>0</v>
      </c>
      <c r="AA48" s="64">
        <v>0</v>
      </c>
      <c r="AB48" s="64">
        <v>0</v>
      </c>
      <c r="AC48" s="64">
        <v>0</v>
      </c>
      <c r="AD48" s="64">
        <v>0</v>
      </c>
      <c r="AE48" s="64">
        <v>0</v>
      </c>
      <c r="AF48" s="64">
        <v>0</v>
      </c>
      <c r="AG48" s="64">
        <v>0</v>
      </c>
      <c r="AH48" s="64">
        <v>0</v>
      </c>
      <c r="AI48" s="64">
        <v>0</v>
      </c>
      <c r="AJ48" s="64">
        <v>0</v>
      </c>
      <c r="AK48" s="64">
        <v>0</v>
      </c>
      <c r="AL48" s="64">
        <v>0</v>
      </c>
      <c r="AM48" s="64">
        <v>0</v>
      </c>
      <c r="AN48" s="64">
        <v>0</v>
      </c>
      <c r="AO48" s="64">
        <v>0</v>
      </c>
      <c r="AP48" s="64">
        <v>0</v>
      </c>
      <c r="AQ48" s="64">
        <v>0</v>
      </c>
      <c r="AR48" s="64">
        <v>0</v>
      </c>
      <c r="AS48" s="64">
        <v>0</v>
      </c>
      <c r="AT48" s="64">
        <v>0</v>
      </c>
      <c r="AU48" s="64">
        <v>0</v>
      </c>
      <c r="AV48" s="64">
        <v>0</v>
      </c>
      <c r="AW48" s="64">
        <v>0</v>
      </c>
      <c r="AX48" s="64">
        <v>0</v>
      </c>
      <c r="AY48" s="64">
        <v>0</v>
      </c>
      <c r="AZ48" s="64">
        <v>0</v>
      </c>
      <c r="BA48" s="64">
        <v>0</v>
      </c>
      <c r="BB48" s="64">
        <v>0</v>
      </c>
      <c r="BC48" s="64">
        <v>0</v>
      </c>
      <c r="BD48" s="64">
        <v>0</v>
      </c>
      <c r="BE48" s="64">
        <v>0</v>
      </c>
      <c r="BF48" s="64">
        <v>0</v>
      </c>
      <c r="BG48" s="64">
        <v>0</v>
      </c>
      <c r="BH48" s="64">
        <v>0</v>
      </c>
      <c r="BI48" s="64">
        <v>0</v>
      </c>
      <c r="BJ48" s="64">
        <v>0</v>
      </c>
      <c r="BK48" s="64">
        <v>0</v>
      </c>
      <c r="BL48" s="64">
        <v>0</v>
      </c>
      <c r="BM48" s="64">
        <v>0</v>
      </c>
      <c r="BN48" s="64">
        <v>0</v>
      </c>
      <c r="BO48" s="64">
        <v>0</v>
      </c>
      <c r="BP48" s="64">
        <v>0</v>
      </c>
      <c r="BQ48" s="64">
        <v>0</v>
      </c>
      <c r="BR48" s="64">
        <v>0</v>
      </c>
      <c r="BS48" s="64">
        <v>0</v>
      </c>
      <c r="BT48" s="64">
        <v>0</v>
      </c>
      <c r="BU48" s="64">
        <v>0</v>
      </c>
      <c r="BV48" s="64">
        <v>0</v>
      </c>
      <c r="BW48" s="64">
        <v>0</v>
      </c>
      <c r="BX48" s="64">
        <v>0</v>
      </c>
      <c r="BY48" s="64">
        <v>0</v>
      </c>
      <c r="BZ48" s="64">
        <v>0</v>
      </c>
      <c r="CA48" s="64">
        <v>0</v>
      </c>
      <c r="CB48" s="64">
        <v>0</v>
      </c>
      <c r="CC48" s="64">
        <v>0</v>
      </c>
      <c r="CD48" s="64">
        <v>0</v>
      </c>
      <c r="CE48" s="64">
        <v>0</v>
      </c>
      <c r="CF48" s="64">
        <v>0</v>
      </c>
      <c r="CG48" s="64">
        <v>0</v>
      </c>
      <c r="CH48" s="64">
        <v>0</v>
      </c>
      <c r="CI48" s="19">
        <v>0</v>
      </c>
      <c r="CJ48" s="19">
        <v>0</v>
      </c>
      <c r="CK48" s="19">
        <v>0</v>
      </c>
      <c r="CL48" s="19">
        <v>0</v>
      </c>
      <c r="CM48" s="19">
        <v>0</v>
      </c>
      <c r="CN48" s="19">
        <v>0</v>
      </c>
      <c r="CO48" s="19">
        <v>0</v>
      </c>
      <c r="CP48" s="19">
        <v>0</v>
      </c>
      <c r="CQ48" s="19">
        <v>0</v>
      </c>
      <c r="CR48" s="19">
        <v>0</v>
      </c>
      <c r="CS48" s="19">
        <v>81409</v>
      </c>
      <c r="CT48" s="19">
        <v>0</v>
      </c>
      <c r="CU48" s="19">
        <v>0</v>
      </c>
      <c r="CV48" s="19">
        <v>0</v>
      </c>
      <c r="CW48" s="19">
        <v>0</v>
      </c>
      <c r="CX48" s="19">
        <v>0</v>
      </c>
      <c r="CY48" s="19">
        <v>239</v>
      </c>
      <c r="CZ48" s="19">
        <v>0</v>
      </c>
      <c r="DA48" s="19">
        <v>0</v>
      </c>
      <c r="DB48" s="19">
        <v>0</v>
      </c>
      <c r="DC48" s="19">
        <v>0</v>
      </c>
      <c r="DD48" s="19">
        <v>0</v>
      </c>
      <c r="DE48" s="19">
        <v>0</v>
      </c>
      <c r="DF48" s="19">
        <v>0</v>
      </c>
      <c r="DG48" s="19">
        <v>0</v>
      </c>
      <c r="DH48" s="19">
        <v>0</v>
      </c>
      <c r="DI48" s="19">
        <v>0</v>
      </c>
      <c r="DJ48" s="19">
        <v>0</v>
      </c>
      <c r="DK48" s="19">
        <v>0</v>
      </c>
      <c r="DL48" s="19">
        <v>0</v>
      </c>
      <c r="DM48" s="19">
        <v>540</v>
      </c>
      <c r="DN48" s="19">
        <v>0</v>
      </c>
      <c r="DO48" s="19">
        <v>0</v>
      </c>
      <c r="DP48" s="19">
        <v>32</v>
      </c>
      <c r="DQ48" s="19">
        <v>0</v>
      </c>
      <c r="DR48" s="19">
        <v>0</v>
      </c>
      <c r="DS48" s="19">
        <v>0</v>
      </c>
      <c r="DT48" s="19">
        <v>0</v>
      </c>
      <c r="DU48" s="19">
        <v>0</v>
      </c>
      <c r="DV48" s="19">
        <v>0</v>
      </c>
      <c r="DW48" s="19">
        <v>0</v>
      </c>
      <c r="DX48" s="19">
        <v>0</v>
      </c>
      <c r="DY48" s="19">
        <v>0</v>
      </c>
      <c r="DZ48" s="19">
        <v>0</v>
      </c>
      <c r="EA48" s="19">
        <v>0</v>
      </c>
      <c r="EB48" s="19">
        <v>0</v>
      </c>
      <c r="EC48" s="19">
        <v>0</v>
      </c>
      <c r="ED48" s="19">
        <v>0</v>
      </c>
      <c r="EE48" s="19">
        <v>0</v>
      </c>
      <c r="EF48" s="19">
        <v>0</v>
      </c>
      <c r="EG48" s="19">
        <v>0</v>
      </c>
      <c r="EH48" s="19">
        <f t="shared" si="1"/>
        <v>82220</v>
      </c>
      <c r="EJ48" s="68">
        <f t="shared" si="3"/>
        <v>0</v>
      </c>
      <c r="EL48">
        <v>82220</v>
      </c>
      <c r="EN48" s="19">
        <f t="shared" si="2"/>
        <v>0</v>
      </c>
    </row>
    <row r="49" spans="1:144">
      <c r="A49" s="48" t="s">
        <v>940</v>
      </c>
      <c r="B49" t="s">
        <v>89</v>
      </c>
      <c r="C49" s="69">
        <v>45</v>
      </c>
      <c r="D49" s="64">
        <v>0</v>
      </c>
      <c r="E49" s="64">
        <v>0</v>
      </c>
      <c r="F49" s="64">
        <v>0</v>
      </c>
      <c r="G49" s="64">
        <v>0</v>
      </c>
      <c r="H49" s="64">
        <v>0</v>
      </c>
      <c r="I49" s="64">
        <v>0</v>
      </c>
      <c r="J49" s="64">
        <v>0</v>
      </c>
      <c r="K49" s="64">
        <v>0</v>
      </c>
      <c r="L49" s="64">
        <v>0</v>
      </c>
      <c r="M49" s="64">
        <v>0</v>
      </c>
      <c r="N49" s="64">
        <v>0</v>
      </c>
      <c r="O49" s="64">
        <v>0</v>
      </c>
      <c r="P49" s="64">
        <v>0</v>
      </c>
      <c r="Q49" s="64">
        <v>0</v>
      </c>
      <c r="R49" s="64">
        <v>0</v>
      </c>
      <c r="S49" s="64">
        <v>0</v>
      </c>
      <c r="T49" s="64">
        <v>0</v>
      </c>
      <c r="U49" s="64">
        <v>0</v>
      </c>
      <c r="V49" s="64">
        <v>0</v>
      </c>
      <c r="W49" s="64">
        <v>0</v>
      </c>
      <c r="X49" s="64">
        <v>0</v>
      </c>
      <c r="Y49" s="64">
        <v>0</v>
      </c>
      <c r="Z49" s="64">
        <v>0</v>
      </c>
      <c r="AA49" s="64">
        <v>0</v>
      </c>
      <c r="AB49" s="64">
        <v>0</v>
      </c>
      <c r="AC49" s="64">
        <v>0</v>
      </c>
      <c r="AD49" s="64">
        <v>0</v>
      </c>
      <c r="AE49" s="64">
        <v>0</v>
      </c>
      <c r="AF49" s="64">
        <v>0</v>
      </c>
      <c r="AG49" s="64">
        <v>0</v>
      </c>
      <c r="AH49" s="64">
        <v>0</v>
      </c>
      <c r="AI49" s="64">
        <v>0</v>
      </c>
      <c r="AJ49" s="64">
        <v>0</v>
      </c>
      <c r="AK49" s="64">
        <v>0</v>
      </c>
      <c r="AL49" s="64">
        <v>0</v>
      </c>
      <c r="AM49" s="64">
        <v>0</v>
      </c>
      <c r="AN49" s="64">
        <v>0</v>
      </c>
      <c r="AO49" s="64">
        <v>0</v>
      </c>
      <c r="AP49" s="64">
        <v>0</v>
      </c>
      <c r="AQ49" s="64">
        <v>0</v>
      </c>
      <c r="AR49" s="64">
        <v>0</v>
      </c>
      <c r="AS49" s="64">
        <v>0</v>
      </c>
      <c r="AT49" s="64">
        <v>0</v>
      </c>
      <c r="AU49" s="64">
        <v>0</v>
      </c>
      <c r="AV49" s="64">
        <v>0</v>
      </c>
      <c r="AW49" s="64">
        <v>0</v>
      </c>
      <c r="AX49" s="64">
        <v>0</v>
      </c>
      <c r="AY49" s="64">
        <v>0</v>
      </c>
      <c r="AZ49" s="64">
        <v>0</v>
      </c>
      <c r="BA49" s="64">
        <v>0</v>
      </c>
      <c r="BB49" s="64">
        <v>0</v>
      </c>
      <c r="BC49" s="64">
        <v>0</v>
      </c>
      <c r="BD49" s="64">
        <v>0</v>
      </c>
      <c r="BE49" s="64">
        <v>0</v>
      </c>
      <c r="BF49" s="64">
        <v>0</v>
      </c>
      <c r="BG49" s="64">
        <v>0</v>
      </c>
      <c r="BH49" s="64">
        <v>0</v>
      </c>
      <c r="BI49" s="64">
        <v>0</v>
      </c>
      <c r="BJ49" s="64">
        <v>0</v>
      </c>
      <c r="BK49" s="64">
        <v>0</v>
      </c>
      <c r="BL49" s="64">
        <v>0</v>
      </c>
      <c r="BM49" s="64">
        <v>0</v>
      </c>
      <c r="BN49" s="64">
        <v>0</v>
      </c>
      <c r="BO49" s="64">
        <v>0</v>
      </c>
      <c r="BP49" s="64">
        <v>0</v>
      </c>
      <c r="BQ49" s="64">
        <v>0</v>
      </c>
      <c r="BR49" s="64">
        <v>0</v>
      </c>
      <c r="BS49" s="64">
        <v>0</v>
      </c>
      <c r="BT49" s="64">
        <v>0</v>
      </c>
      <c r="BU49" s="64">
        <v>0</v>
      </c>
      <c r="BV49" s="64">
        <v>0</v>
      </c>
      <c r="BW49" s="64">
        <v>0</v>
      </c>
      <c r="BX49" s="64">
        <v>0</v>
      </c>
      <c r="BY49" s="64">
        <v>0</v>
      </c>
      <c r="BZ49" s="64">
        <v>0</v>
      </c>
      <c r="CA49" s="64">
        <v>0</v>
      </c>
      <c r="CB49" s="64">
        <v>0</v>
      </c>
      <c r="CC49" s="64">
        <v>0</v>
      </c>
      <c r="CD49" s="64">
        <v>0</v>
      </c>
      <c r="CE49" s="64">
        <v>0</v>
      </c>
      <c r="CF49" s="64">
        <v>57</v>
      </c>
      <c r="CG49" s="64">
        <v>0</v>
      </c>
      <c r="CH49" s="64">
        <v>0</v>
      </c>
      <c r="CI49" s="19">
        <v>0</v>
      </c>
      <c r="CJ49" s="19">
        <v>0</v>
      </c>
      <c r="CK49" s="19">
        <v>0</v>
      </c>
      <c r="CL49" s="19">
        <v>0</v>
      </c>
      <c r="CM49" s="19">
        <v>0</v>
      </c>
      <c r="CN49" s="19">
        <v>0</v>
      </c>
      <c r="CO49" s="19">
        <v>0</v>
      </c>
      <c r="CP49" s="19">
        <v>0</v>
      </c>
      <c r="CQ49" s="19">
        <v>0</v>
      </c>
      <c r="CR49" s="19">
        <v>0</v>
      </c>
      <c r="CS49" s="19">
        <v>0</v>
      </c>
      <c r="CT49" s="19">
        <v>320465</v>
      </c>
      <c r="CU49" s="19">
        <v>91112</v>
      </c>
      <c r="CV49" s="19">
        <v>137289</v>
      </c>
      <c r="CW49" s="19">
        <v>0</v>
      </c>
      <c r="CX49" s="19">
        <v>0</v>
      </c>
      <c r="CY49" s="19">
        <v>0</v>
      </c>
      <c r="CZ49" s="19">
        <v>0</v>
      </c>
      <c r="DA49" s="19">
        <v>0</v>
      </c>
      <c r="DB49" s="19">
        <v>0</v>
      </c>
      <c r="DC49" s="19">
        <v>0</v>
      </c>
      <c r="DD49" s="19">
        <v>0</v>
      </c>
      <c r="DE49" s="19">
        <v>0</v>
      </c>
      <c r="DF49" s="19">
        <v>0</v>
      </c>
      <c r="DG49" s="19">
        <v>0</v>
      </c>
      <c r="DH49" s="19">
        <v>0</v>
      </c>
      <c r="DI49" s="19">
        <v>0</v>
      </c>
      <c r="DJ49" s="19">
        <v>0</v>
      </c>
      <c r="DK49" s="19">
        <v>0</v>
      </c>
      <c r="DL49" s="19">
        <v>0</v>
      </c>
      <c r="DM49" s="19">
        <v>1928</v>
      </c>
      <c r="DN49" s="19">
        <v>0</v>
      </c>
      <c r="DO49" s="19">
        <v>0</v>
      </c>
      <c r="DP49" s="19">
        <v>26</v>
      </c>
      <c r="DQ49" s="19">
        <v>0</v>
      </c>
      <c r="DR49" s="19">
        <v>0</v>
      </c>
      <c r="DS49" s="19">
        <v>1196</v>
      </c>
      <c r="DT49" s="19">
        <v>0</v>
      </c>
      <c r="DU49" s="19">
        <v>0</v>
      </c>
      <c r="DV49" s="19">
        <v>0</v>
      </c>
      <c r="DW49" s="19">
        <v>0</v>
      </c>
      <c r="DX49" s="19">
        <v>0</v>
      </c>
      <c r="DY49" s="19">
        <v>0</v>
      </c>
      <c r="DZ49" s="19">
        <v>0</v>
      </c>
      <c r="EA49" s="19">
        <v>0</v>
      </c>
      <c r="EB49" s="19">
        <v>0</v>
      </c>
      <c r="EC49" s="19">
        <v>0</v>
      </c>
      <c r="ED49" s="19">
        <v>0</v>
      </c>
      <c r="EE49" s="19">
        <v>0</v>
      </c>
      <c r="EF49" s="19">
        <v>0</v>
      </c>
      <c r="EG49" s="19">
        <v>0</v>
      </c>
      <c r="EH49" s="19">
        <f t="shared" si="1"/>
        <v>552073</v>
      </c>
      <c r="EJ49" s="68">
        <f t="shared" si="3"/>
        <v>0</v>
      </c>
      <c r="EL49">
        <v>552073</v>
      </c>
      <c r="EN49" s="19">
        <f t="shared" si="2"/>
        <v>0</v>
      </c>
    </row>
    <row r="50" spans="1:144">
      <c r="A50" s="48" t="s">
        <v>941</v>
      </c>
      <c r="B50" t="s">
        <v>90</v>
      </c>
      <c r="C50" s="67">
        <v>46</v>
      </c>
      <c r="D50" s="64">
        <v>0</v>
      </c>
      <c r="E50" s="64">
        <v>0</v>
      </c>
      <c r="F50" s="64">
        <v>0</v>
      </c>
      <c r="G50" s="64">
        <v>0</v>
      </c>
      <c r="H50" s="64">
        <v>0</v>
      </c>
      <c r="I50" s="64">
        <v>0</v>
      </c>
      <c r="J50" s="64">
        <v>0</v>
      </c>
      <c r="K50" s="64">
        <v>0</v>
      </c>
      <c r="L50" s="64">
        <v>0</v>
      </c>
      <c r="M50" s="64">
        <v>0</v>
      </c>
      <c r="N50" s="64">
        <v>0</v>
      </c>
      <c r="O50" s="64">
        <v>0</v>
      </c>
      <c r="P50" s="64">
        <v>0</v>
      </c>
      <c r="Q50" s="64">
        <v>0</v>
      </c>
      <c r="R50" s="64">
        <v>0</v>
      </c>
      <c r="S50" s="64">
        <v>0</v>
      </c>
      <c r="T50" s="64">
        <v>0</v>
      </c>
      <c r="U50" s="64">
        <v>0</v>
      </c>
      <c r="V50" s="64">
        <v>0</v>
      </c>
      <c r="W50" s="64">
        <v>0</v>
      </c>
      <c r="X50" s="64">
        <v>0</v>
      </c>
      <c r="Y50" s="64">
        <v>0</v>
      </c>
      <c r="Z50" s="64">
        <v>0</v>
      </c>
      <c r="AA50" s="64">
        <v>0</v>
      </c>
      <c r="AB50" s="64">
        <v>0</v>
      </c>
      <c r="AC50" s="64">
        <v>0</v>
      </c>
      <c r="AD50" s="64">
        <v>0</v>
      </c>
      <c r="AE50" s="64">
        <v>0</v>
      </c>
      <c r="AF50" s="64">
        <v>0</v>
      </c>
      <c r="AG50" s="64">
        <v>0</v>
      </c>
      <c r="AH50" s="64">
        <v>0</v>
      </c>
      <c r="AI50" s="64">
        <v>0</v>
      </c>
      <c r="AJ50" s="64">
        <v>0</v>
      </c>
      <c r="AK50" s="64">
        <v>0</v>
      </c>
      <c r="AL50" s="64">
        <v>0</v>
      </c>
      <c r="AM50" s="64">
        <v>0</v>
      </c>
      <c r="AN50" s="64">
        <v>0</v>
      </c>
      <c r="AO50" s="64">
        <v>0</v>
      </c>
      <c r="AP50" s="64">
        <v>0</v>
      </c>
      <c r="AQ50" s="64">
        <v>0</v>
      </c>
      <c r="AR50" s="64">
        <v>0</v>
      </c>
      <c r="AS50" s="64">
        <v>0</v>
      </c>
      <c r="AT50" s="64">
        <v>0</v>
      </c>
      <c r="AU50" s="64">
        <v>0</v>
      </c>
      <c r="AV50" s="64">
        <v>0</v>
      </c>
      <c r="AW50" s="64">
        <v>0</v>
      </c>
      <c r="AX50" s="64">
        <v>0</v>
      </c>
      <c r="AY50" s="64">
        <v>0</v>
      </c>
      <c r="AZ50" s="64">
        <v>0</v>
      </c>
      <c r="BA50" s="64">
        <v>0</v>
      </c>
      <c r="BB50" s="64">
        <v>0</v>
      </c>
      <c r="BC50" s="64">
        <v>0</v>
      </c>
      <c r="BD50" s="64">
        <v>0</v>
      </c>
      <c r="BE50" s="64">
        <v>0</v>
      </c>
      <c r="BF50" s="64">
        <v>0</v>
      </c>
      <c r="BG50" s="64">
        <v>0</v>
      </c>
      <c r="BH50" s="64">
        <v>0</v>
      </c>
      <c r="BI50" s="64">
        <v>0</v>
      </c>
      <c r="BJ50" s="64">
        <v>0</v>
      </c>
      <c r="BK50" s="64">
        <v>0</v>
      </c>
      <c r="BL50" s="64">
        <v>0</v>
      </c>
      <c r="BM50" s="64">
        <v>0</v>
      </c>
      <c r="BN50" s="64">
        <v>0</v>
      </c>
      <c r="BO50" s="64">
        <v>0</v>
      </c>
      <c r="BP50" s="64">
        <v>0</v>
      </c>
      <c r="BQ50" s="64">
        <v>0</v>
      </c>
      <c r="BR50" s="64">
        <v>0</v>
      </c>
      <c r="BS50" s="64">
        <v>0</v>
      </c>
      <c r="BT50" s="64">
        <v>0</v>
      </c>
      <c r="BU50" s="64">
        <v>0</v>
      </c>
      <c r="BV50" s="64">
        <v>0</v>
      </c>
      <c r="BW50" s="64">
        <v>0</v>
      </c>
      <c r="BX50" s="64">
        <v>0</v>
      </c>
      <c r="BY50" s="64">
        <v>0</v>
      </c>
      <c r="BZ50" s="64">
        <v>0</v>
      </c>
      <c r="CA50" s="64">
        <v>0</v>
      </c>
      <c r="CB50" s="64">
        <v>0</v>
      </c>
      <c r="CC50" s="64">
        <v>0</v>
      </c>
      <c r="CD50" s="64">
        <v>0</v>
      </c>
      <c r="CE50" s="64">
        <v>0</v>
      </c>
      <c r="CF50" s="64">
        <v>0</v>
      </c>
      <c r="CG50" s="64">
        <v>0</v>
      </c>
      <c r="CH50" s="64">
        <v>0</v>
      </c>
      <c r="CI50" s="19">
        <v>0</v>
      </c>
      <c r="CJ50" s="19">
        <v>2382</v>
      </c>
      <c r="CK50" s="19">
        <v>0</v>
      </c>
      <c r="CL50" s="19">
        <v>0</v>
      </c>
      <c r="CM50" s="19">
        <v>25</v>
      </c>
      <c r="CN50" s="19">
        <v>0</v>
      </c>
      <c r="CO50" s="19">
        <v>0</v>
      </c>
      <c r="CP50" s="19">
        <v>0</v>
      </c>
      <c r="CQ50" s="19">
        <v>0</v>
      </c>
      <c r="CR50" s="19">
        <v>0</v>
      </c>
      <c r="CS50" s="19">
        <v>0</v>
      </c>
      <c r="CT50" s="19">
        <v>0</v>
      </c>
      <c r="CU50" s="19">
        <v>0</v>
      </c>
      <c r="CV50" s="19">
        <v>0</v>
      </c>
      <c r="CW50" s="19">
        <v>171555</v>
      </c>
      <c r="CX50" s="19">
        <v>100</v>
      </c>
      <c r="CY50" s="19">
        <v>0</v>
      </c>
      <c r="CZ50" s="19">
        <v>0</v>
      </c>
      <c r="DA50" s="19">
        <v>0</v>
      </c>
      <c r="DB50" s="19">
        <v>0</v>
      </c>
      <c r="DC50" s="19">
        <v>0</v>
      </c>
      <c r="DD50" s="19">
        <v>550</v>
      </c>
      <c r="DE50" s="19">
        <v>0</v>
      </c>
      <c r="DF50" s="19">
        <v>0</v>
      </c>
      <c r="DG50" s="19">
        <v>0</v>
      </c>
      <c r="DH50" s="19">
        <v>0</v>
      </c>
      <c r="DI50" s="19">
        <v>0</v>
      </c>
      <c r="DJ50" s="19">
        <v>0</v>
      </c>
      <c r="DK50" s="19">
        <v>0</v>
      </c>
      <c r="DL50" s="19">
        <v>0</v>
      </c>
      <c r="DM50" s="19">
        <v>11</v>
      </c>
      <c r="DN50" s="19">
        <v>0</v>
      </c>
      <c r="DO50" s="19">
        <v>0</v>
      </c>
      <c r="DP50" s="19">
        <v>0</v>
      </c>
      <c r="DQ50" s="19">
        <v>0</v>
      </c>
      <c r="DR50" s="19">
        <v>0</v>
      </c>
      <c r="DS50" s="19">
        <v>470</v>
      </c>
      <c r="DT50" s="19">
        <v>0</v>
      </c>
      <c r="DU50" s="19">
        <v>0</v>
      </c>
      <c r="DV50" s="19">
        <v>0</v>
      </c>
      <c r="DW50" s="19">
        <v>0</v>
      </c>
      <c r="DX50" s="19">
        <v>0</v>
      </c>
      <c r="DY50" s="19">
        <v>0</v>
      </c>
      <c r="DZ50" s="19">
        <v>0</v>
      </c>
      <c r="EA50" s="19">
        <v>0</v>
      </c>
      <c r="EB50" s="19">
        <v>0</v>
      </c>
      <c r="EC50" s="19">
        <v>0</v>
      </c>
      <c r="ED50" s="19">
        <v>0</v>
      </c>
      <c r="EE50" s="19">
        <v>0</v>
      </c>
      <c r="EF50" s="19">
        <v>0</v>
      </c>
      <c r="EG50" s="19">
        <v>0</v>
      </c>
      <c r="EH50" s="19">
        <f t="shared" si="1"/>
        <v>175093</v>
      </c>
      <c r="EJ50" s="68">
        <f t="shared" si="3"/>
        <v>0</v>
      </c>
      <c r="EL50">
        <v>175093</v>
      </c>
      <c r="EN50" s="19">
        <f t="shared" si="2"/>
        <v>0</v>
      </c>
    </row>
    <row r="51" spans="1:144">
      <c r="A51" s="48" t="s">
        <v>942</v>
      </c>
      <c r="B51" t="s">
        <v>91</v>
      </c>
      <c r="C51" s="69">
        <v>47</v>
      </c>
      <c r="D51" s="64">
        <v>0</v>
      </c>
      <c r="E51" s="64">
        <v>0</v>
      </c>
      <c r="F51" s="64">
        <v>0</v>
      </c>
      <c r="G51" s="64">
        <v>0</v>
      </c>
      <c r="H51" s="64">
        <v>0</v>
      </c>
      <c r="I51" s="64">
        <v>0</v>
      </c>
      <c r="J51" s="64">
        <v>0</v>
      </c>
      <c r="K51" s="64">
        <v>0</v>
      </c>
      <c r="L51" s="64">
        <v>175</v>
      </c>
      <c r="M51" s="64">
        <v>28</v>
      </c>
      <c r="N51" s="64">
        <v>0</v>
      </c>
      <c r="O51" s="64">
        <v>0</v>
      </c>
      <c r="P51" s="64">
        <v>0</v>
      </c>
      <c r="Q51" s="64">
        <v>0</v>
      </c>
      <c r="R51" s="64">
        <v>0</v>
      </c>
      <c r="S51" s="64">
        <v>0</v>
      </c>
      <c r="T51" s="64">
        <v>128</v>
      </c>
      <c r="U51" s="64">
        <v>192</v>
      </c>
      <c r="V51" s="64">
        <v>0</v>
      </c>
      <c r="W51" s="64">
        <v>0</v>
      </c>
      <c r="X51" s="64">
        <v>1171</v>
      </c>
      <c r="Y51" s="64">
        <v>0</v>
      </c>
      <c r="Z51" s="64">
        <v>3140</v>
      </c>
      <c r="AA51" s="64">
        <v>0</v>
      </c>
      <c r="AB51" s="64">
        <v>3548</v>
      </c>
      <c r="AC51" s="64">
        <v>0</v>
      </c>
      <c r="AD51" s="64">
        <v>0</v>
      </c>
      <c r="AE51" s="64">
        <v>176</v>
      </c>
      <c r="AF51" s="64">
        <v>5832</v>
      </c>
      <c r="AG51" s="64">
        <v>260</v>
      </c>
      <c r="AH51" s="64">
        <v>907</v>
      </c>
      <c r="AI51" s="64">
        <v>1573</v>
      </c>
      <c r="AJ51" s="64">
        <v>263</v>
      </c>
      <c r="AK51" s="64">
        <v>27126</v>
      </c>
      <c r="AL51" s="64">
        <v>1429</v>
      </c>
      <c r="AM51" s="64">
        <v>0</v>
      </c>
      <c r="AN51" s="64">
        <v>0</v>
      </c>
      <c r="AO51" s="64">
        <v>0</v>
      </c>
      <c r="AP51" s="64">
        <v>52</v>
      </c>
      <c r="AQ51" s="64">
        <v>551</v>
      </c>
      <c r="AR51" s="64">
        <v>0</v>
      </c>
      <c r="AS51" s="64">
        <v>64</v>
      </c>
      <c r="AT51" s="64">
        <v>0</v>
      </c>
      <c r="AU51" s="64">
        <v>220</v>
      </c>
      <c r="AV51" s="64">
        <v>364</v>
      </c>
      <c r="AW51" s="64">
        <v>0</v>
      </c>
      <c r="AX51" s="64">
        <v>0</v>
      </c>
      <c r="AY51" s="64">
        <v>0</v>
      </c>
      <c r="AZ51" s="64">
        <v>0</v>
      </c>
      <c r="BA51" s="64">
        <v>0</v>
      </c>
      <c r="BB51" s="64">
        <v>0</v>
      </c>
      <c r="BC51" s="64">
        <v>2579.3438734309502</v>
      </c>
      <c r="BD51" s="64">
        <v>128.656126569051</v>
      </c>
      <c r="BE51" s="64">
        <v>675</v>
      </c>
      <c r="BF51" s="64">
        <v>0</v>
      </c>
      <c r="BG51" s="64">
        <v>438</v>
      </c>
      <c r="BH51" s="64">
        <v>0</v>
      </c>
      <c r="BI51" s="64">
        <v>0</v>
      </c>
      <c r="BJ51" s="64">
        <v>0</v>
      </c>
      <c r="BK51" s="64">
        <v>0</v>
      </c>
      <c r="BL51" s="64">
        <v>21</v>
      </c>
      <c r="BM51" s="64">
        <v>64</v>
      </c>
      <c r="BN51" s="64">
        <v>8330</v>
      </c>
      <c r="BO51" s="64">
        <v>66</v>
      </c>
      <c r="BP51" s="64">
        <v>564</v>
      </c>
      <c r="BQ51" s="64">
        <v>0</v>
      </c>
      <c r="BR51" s="64">
        <v>490</v>
      </c>
      <c r="BS51" s="64">
        <v>0</v>
      </c>
      <c r="BT51" s="64">
        <v>0</v>
      </c>
      <c r="BU51" s="64">
        <v>0</v>
      </c>
      <c r="BV51" s="64">
        <v>0</v>
      </c>
      <c r="BW51" s="64">
        <v>0</v>
      </c>
      <c r="BX51" s="64">
        <v>520</v>
      </c>
      <c r="BY51" s="64">
        <v>0</v>
      </c>
      <c r="BZ51" s="64">
        <v>1115</v>
      </c>
      <c r="CA51" s="64">
        <v>105</v>
      </c>
      <c r="CB51" s="64">
        <v>253</v>
      </c>
      <c r="CC51" s="64">
        <v>134</v>
      </c>
      <c r="CD51" s="64">
        <v>578</v>
      </c>
      <c r="CE51" s="64">
        <v>133</v>
      </c>
      <c r="CF51" s="64">
        <v>0</v>
      </c>
      <c r="CG51" s="64">
        <v>463</v>
      </c>
      <c r="CH51" s="64">
        <v>0</v>
      </c>
      <c r="CI51" s="19">
        <v>0</v>
      </c>
      <c r="CJ51" s="19">
        <v>0</v>
      </c>
      <c r="CK51" s="19">
        <v>0</v>
      </c>
      <c r="CL51" s="19">
        <v>1069</v>
      </c>
      <c r="CM51" s="19">
        <v>257</v>
      </c>
      <c r="CN51" s="19">
        <v>5776</v>
      </c>
      <c r="CO51" s="19">
        <v>0</v>
      </c>
      <c r="CP51" s="19">
        <v>0</v>
      </c>
      <c r="CQ51" s="19">
        <v>0</v>
      </c>
      <c r="CR51" s="19">
        <v>0</v>
      </c>
      <c r="CS51" s="19">
        <v>0</v>
      </c>
      <c r="CT51" s="19">
        <v>0</v>
      </c>
      <c r="CU51" s="19">
        <v>0</v>
      </c>
      <c r="CV51" s="19">
        <v>0</v>
      </c>
      <c r="CW51" s="19">
        <v>56</v>
      </c>
      <c r="CX51" s="19">
        <v>1028622</v>
      </c>
      <c r="CY51" s="19">
        <v>1543</v>
      </c>
      <c r="CZ51" s="19">
        <v>0</v>
      </c>
      <c r="DA51" s="19">
        <v>0</v>
      </c>
      <c r="DB51" s="19">
        <v>0</v>
      </c>
      <c r="DC51" s="19">
        <v>0</v>
      </c>
      <c r="DD51" s="19">
        <v>1509</v>
      </c>
      <c r="DE51" s="19">
        <v>0</v>
      </c>
      <c r="DF51" s="19">
        <v>0</v>
      </c>
      <c r="DG51" s="19">
        <v>3001</v>
      </c>
      <c r="DH51" s="19">
        <v>0</v>
      </c>
      <c r="DI51" s="19">
        <v>0</v>
      </c>
      <c r="DJ51" s="19">
        <v>0</v>
      </c>
      <c r="DK51" s="19">
        <v>718</v>
      </c>
      <c r="DL51" s="19">
        <v>0</v>
      </c>
      <c r="DM51" s="19">
        <v>2631</v>
      </c>
      <c r="DN51" s="19">
        <v>0</v>
      </c>
      <c r="DO51" s="19">
        <v>1272</v>
      </c>
      <c r="DP51" s="19">
        <v>718</v>
      </c>
      <c r="DQ51" s="19">
        <v>0</v>
      </c>
      <c r="DR51" s="19">
        <v>226</v>
      </c>
      <c r="DS51" s="19">
        <v>2637</v>
      </c>
      <c r="DT51" s="19">
        <v>0</v>
      </c>
      <c r="DU51" s="19">
        <v>239</v>
      </c>
      <c r="DV51" s="19">
        <v>0</v>
      </c>
      <c r="DW51" s="19">
        <v>0</v>
      </c>
      <c r="DX51" s="19">
        <v>0</v>
      </c>
      <c r="DY51" s="19">
        <v>0</v>
      </c>
      <c r="DZ51" s="19">
        <v>0</v>
      </c>
      <c r="EA51" s="19">
        <v>0</v>
      </c>
      <c r="EB51" s="19">
        <v>0</v>
      </c>
      <c r="EC51" s="19">
        <v>11</v>
      </c>
      <c r="ED51" s="19">
        <v>0</v>
      </c>
      <c r="EE51" s="19">
        <v>5962</v>
      </c>
      <c r="EF51" s="19">
        <v>476</v>
      </c>
      <c r="EG51" s="19">
        <v>0</v>
      </c>
      <c r="EH51" s="19">
        <f t="shared" si="1"/>
        <v>1120579</v>
      </c>
      <c r="EJ51" s="68">
        <f t="shared" si="3"/>
        <v>0</v>
      </c>
      <c r="EL51">
        <v>1120579</v>
      </c>
      <c r="EN51" s="19">
        <f t="shared" si="2"/>
        <v>0</v>
      </c>
    </row>
    <row r="52" spans="1:144">
      <c r="A52" s="48" t="s">
        <v>943</v>
      </c>
      <c r="B52" t="s">
        <v>92</v>
      </c>
      <c r="C52" s="69">
        <v>48</v>
      </c>
      <c r="D52" s="64">
        <v>0</v>
      </c>
      <c r="E52" s="64">
        <v>0</v>
      </c>
      <c r="F52" s="64">
        <v>0</v>
      </c>
      <c r="G52" s="64">
        <v>0</v>
      </c>
      <c r="H52" s="64">
        <v>0</v>
      </c>
      <c r="I52" s="64">
        <v>0</v>
      </c>
      <c r="J52" s="64">
        <v>0</v>
      </c>
      <c r="K52" s="64">
        <v>0</v>
      </c>
      <c r="L52" s="64">
        <v>0</v>
      </c>
      <c r="M52" s="64">
        <v>0</v>
      </c>
      <c r="N52" s="64">
        <v>0</v>
      </c>
      <c r="O52" s="64">
        <v>0</v>
      </c>
      <c r="P52" s="64">
        <v>0</v>
      </c>
      <c r="Q52" s="64">
        <v>285</v>
      </c>
      <c r="R52" s="64">
        <v>0</v>
      </c>
      <c r="S52" s="64">
        <v>0</v>
      </c>
      <c r="T52" s="64">
        <v>0</v>
      </c>
      <c r="U52" s="64">
        <v>0</v>
      </c>
      <c r="V52" s="64">
        <v>0</v>
      </c>
      <c r="W52" s="64">
        <v>0</v>
      </c>
      <c r="X52" s="64">
        <v>0</v>
      </c>
      <c r="Y52" s="64">
        <v>0</v>
      </c>
      <c r="Z52" s="64">
        <v>0</v>
      </c>
      <c r="AA52" s="64">
        <v>0</v>
      </c>
      <c r="AB52" s="64">
        <v>0</v>
      </c>
      <c r="AC52" s="64">
        <v>0</v>
      </c>
      <c r="AD52" s="64">
        <v>0</v>
      </c>
      <c r="AE52" s="64">
        <v>0</v>
      </c>
      <c r="AF52" s="64">
        <v>0</v>
      </c>
      <c r="AG52" s="64">
        <v>0</v>
      </c>
      <c r="AH52" s="64">
        <v>0</v>
      </c>
      <c r="AI52" s="64">
        <v>0</v>
      </c>
      <c r="AJ52" s="64">
        <v>47</v>
      </c>
      <c r="AK52" s="64">
        <v>0</v>
      </c>
      <c r="AL52" s="64">
        <v>0</v>
      </c>
      <c r="AM52" s="64">
        <v>0</v>
      </c>
      <c r="AN52" s="64">
        <v>0</v>
      </c>
      <c r="AO52" s="64">
        <v>0</v>
      </c>
      <c r="AP52" s="64">
        <v>0</v>
      </c>
      <c r="AQ52" s="64">
        <v>0</v>
      </c>
      <c r="AR52" s="64">
        <v>0</v>
      </c>
      <c r="AS52" s="64">
        <v>0</v>
      </c>
      <c r="AT52" s="64">
        <v>0</v>
      </c>
      <c r="AU52" s="64">
        <v>0</v>
      </c>
      <c r="AV52" s="64">
        <v>0</v>
      </c>
      <c r="AW52" s="64">
        <v>0</v>
      </c>
      <c r="AX52" s="64">
        <v>0</v>
      </c>
      <c r="AY52" s="64">
        <v>0</v>
      </c>
      <c r="AZ52" s="64">
        <v>0</v>
      </c>
      <c r="BA52" s="64">
        <v>0</v>
      </c>
      <c r="BB52" s="64">
        <v>0</v>
      </c>
      <c r="BC52" s="64">
        <v>0</v>
      </c>
      <c r="BD52" s="64">
        <v>0</v>
      </c>
      <c r="BE52" s="64">
        <v>231</v>
      </c>
      <c r="BF52" s="64">
        <v>0</v>
      </c>
      <c r="BG52" s="64">
        <v>0</v>
      </c>
      <c r="BH52" s="64">
        <v>0</v>
      </c>
      <c r="BI52" s="64">
        <v>0</v>
      </c>
      <c r="BJ52" s="64">
        <v>0</v>
      </c>
      <c r="BK52" s="64">
        <v>0</v>
      </c>
      <c r="BL52" s="64">
        <v>0</v>
      </c>
      <c r="BM52" s="64">
        <v>0</v>
      </c>
      <c r="BN52" s="64">
        <v>0</v>
      </c>
      <c r="BO52" s="64">
        <v>0</v>
      </c>
      <c r="BP52" s="64">
        <v>54</v>
      </c>
      <c r="BQ52" s="64">
        <v>0</v>
      </c>
      <c r="BR52" s="64">
        <v>0</v>
      </c>
      <c r="BS52" s="64">
        <v>0</v>
      </c>
      <c r="BT52" s="64">
        <v>0</v>
      </c>
      <c r="BU52" s="64">
        <v>61</v>
      </c>
      <c r="BV52" s="64">
        <v>0</v>
      </c>
      <c r="BW52" s="64">
        <v>0</v>
      </c>
      <c r="BX52" s="64">
        <v>0</v>
      </c>
      <c r="BY52" s="64">
        <v>0</v>
      </c>
      <c r="BZ52" s="64">
        <v>0</v>
      </c>
      <c r="CA52" s="64">
        <v>0</v>
      </c>
      <c r="CB52" s="64">
        <v>0</v>
      </c>
      <c r="CC52" s="64">
        <v>0</v>
      </c>
      <c r="CD52" s="64">
        <v>0</v>
      </c>
      <c r="CE52" s="64">
        <v>0</v>
      </c>
      <c r="CF52" s="64">
        <v>0</v>
      </c>
      <c r="CG52" s="64">
        <v>0</v>
      </c>
      <c r="CH52" s="64">
        <v>0</v>
      </c>
      <c r="CI52" s="19">
        <v>0</v>
      </c>
      <c r="CJ52" s="19">
        <v>0</v>
      </c>
      <c r="CK52" s="19">
        <v>0</v>
      </c>
      <c r="CL52" s="19">
        <v>0</v>
      </c>
      <c r="CM52" s="19">
        <v>0</v>
      </c>
      <c r="CN52" s="19">
        <v>0</v>
      </c>
      <c r="CO52" s="19">
        <v>0</v>
      </c>
      <c r="CP52" s="19">
        <v>0</v>
      </c>
      <c r="CQ52" s="19">
        <v>0</v>
      </c>
      <c r="CR52" s="19">
        <v>0</v>
      </c>
      <c r="CS52" s="19">
        <v>0</v>
      </c>
      <c r="CT52" s="19">
        <v>0</v>
      </c>
      <c r="CU52" s="19">
        <v>0</v>
      </c>
      <c r="CV52" s="19">
        <v>0</v>
      </c>
      <c r="CW52" s="19">
        <v>0</v>
      </c>
      <c r="CX52" s="19">
        <v>237</v>
      </c>
      <c r="CY52" s="19">
        <v>279194.97473343398</v>
      </c>
      <c r="CZ52" s="19">
        <v>44.025266566441999</v>
      </c>
      <c r="DA52" s="19">
        <v>100466</v>
      </c>
      <c r="DB52" s="19">
        <v>1454</v>
      </c>
      <c r="DC52" s="19">
        <v>0</v>
      </c>
      <c r="DD52" s="19">
        <v>1835</v>
      </c>
      <c r="DE52" s="19">
        <v>0</v>
      </c>
      <c r="DF52" s="19">
        <v>0</v>
      </c>
      <c r="DG52" s="19">
        <v>0</v>
      </c>
      <c r="DH52" s="19">
        <v>0</v>
      </c>
      <c r="DI52" s="19">
        <v>0</v>
      </c>
      <c r="DJ52" s="19">
        <v>0</v>
      </c>
      <c r="DK52" s="19">
        <v>0</v>
      </c>
      <c r="DL52" s="19">
        <v>0</v>
      </c>
      <c r="DM52" s="19">
        <v>1898</v>
      </c>
      <c r="DN52" s="19">
        <v>0</v>
      </c>
      <c r="DO52" s="19">
        <v>0</v>
      </c>
      <c r="DP52" s="19">
        <v>0</v>
      </c>
      <c r="DQ52" s="19">
        <v>0</v>
      </c>
      <c r="DR52" s="19">
        <v>13006</v>
      </c>
      <c r="DS52" s="19">
        <v>0</v>
      </c>
      <c r="DT52" s="19">
        <v>0</v>
      </c>
      <c r="DU52" s="19">
        <v>0</v>
      </c>
      <c r="DV52" s="19">
        <v>0</v>
      </c>
      <c r="DW52" s="19">
        <v>0</v>
      </c>
      <c r="DX52" s="19">
        <v>0</v>
      </c>
      <c r="DY52" s="19">
        <v>0</v>
      </c>
      <c r="DZ52" s="19">
        <v>0</v>
      </c>
      <c r="EA52" s="19">
        <v>0</v>
      </c>
      <c r="EB52" s="19">
        <v>0</v>
      </c>
      <c r="EC52" s="19">
        <v>0</v>
      </c>
      <c r="ED52" s="19">
        <v>0</v>
      </c>
      <c r="EE52" s="19">
        <v>0</v>
      </c>
      <c r="EF52" s="19">
        <v>0</v>
      </c>
      <c r="EG52" s="19">
        <v>0</v>
      </c>
      <c r="EH52" s="19">
        <f t="shared" si="1"/>
        <v>398813.00000000041</v>
      </c>
      <c r="EJ52" s="68">
        <f t="shared" si="3"/>
        <v>0</v>
      </c>
      <c r="EL52">
        <v>398813</v>
      </c>
      <c r="EN52" s="19">
        <f t="shared" si="2"/>
        <v>0</v>
      </c>
    </row>
    <row r="53" spans="1:144">
      <c r="A53" s="48" t="s">
        <v>944</v>
      </c>
      <c r="B53" t="s">
        <v>93</v>
      </c>
      <c r="C53" s="67">
        <v>49</v>
      </c>
      <c r="D53" s="19">
        <v>0</v>
      </c>
      <c r="E53" s="19">
        <v>0</v>
      </c>
      <c r="F53" s="19">
        <v>0</v>
      </c>
      <c r="G53" s="19">
        <v>0</v>
      </c>
      <c r="H53" s="19">
        <v>0</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64">
        <v>0</v>
      </c>
      <c r="BB53" s="64">
        <v>0</v>
      </c>
      <c r="BC53" s="64">
        <v>0</v>
      </c>
      <c r="BD53" s="64">
        <v>0</v>
      </c>
      <c r="BE53" s="19">
        <v>0</v>
      </c>
      <c r="BF53" s="19">
        <v>0</v>
      </c>
      <c r="BG53" s="19">
        <v>0</v>
      </c>
      <c r="BH53" s="19">
        <v>0</v>
      </c>
      <c r="BI53" s="19">
        <v>0</v>
      </c>
      <c r="BJ53" s="19">
        <v>0</v>
      </c>
      <c r="BK53" s="19">
        <v>0</v>
      </c>
      <c r="BL53" s="19">
        <v>0</v>
      </c>
      <c r="BM53" s="19">
        <v>0</v>
      </c>
      <c r="BN53" s="19">
        <v>0</v>
      </c>
      <c r="BO53" s="19">
        <v>0</v>
      </c>
      <c r="BP53" s="19">
        <v>0</v>
      </c>
      <c r="BQ53" s="19">
        <v>0</v>
      </c>
      <c r="BR53" s="19">
        <v>0</v>
      </c>
      <c r="BS53" s="19">
        <v>0</v>
      </c>
      <c r="BT53" s="19">
        <v>0</v>
      </c>
      <c r="BU53" s="19">
        <v>0</v>
      </c>
      <c r="BV53" s="19">
        <v>0</v>
      </c>
      <c r="BW53" s="19">
        <v>0</v>
      </c>
      <c r="BX53" s="19">
        <v>0</v>
      </c>
      <c r="BY53" s="19">
        <v>0</v>
      </c>
      <c r="BZ53" s="19">
        <v>0</v>
      </c>
      <c r="CA53" s="19">
        <v>0</v>
      </c>
      <c r="CB53" s="19">
        <v>0</v>
      </c>
      <c r="CC53" s="19">
        <v>0</v>
      </c>
      <c r="CD53" s="19">
        <v>0</v>
      </c>
      <c r="CE53" s="19">
        <v>0</v>
      </c>
      <c r="CF53" s="19">
        <v>0</v>
      </c>
      <c r="CG53" s="19">
        <v>0</v>
      </c>
      <c r="CH53" s="19">
        <v>0</v>
      </c>
      <c r="CI53" s="19">
        <v>0</v>
      </c>
      <c r="CJ53" s="19">
        <v>0</v>
      </c>
      <c r="CK53" s="19">
        <v>0</v>
      </c>
      <c r="CL53" s="19">
        <v>0</v>
      </c>
      <c r="CM53" s="19">
        <v>0</v>
      </c>
      <c r="CN53" s="19">
        <v>0</v>
      </c>
      <c r="CO53" s="19">
        <v>0</v>
      </c>
      <c r="CP53" s="19">
        <v>0</v>
      </c>
      <c r="CQ53" s="19">
        <v>0</v>
      </c>
      <c r="CR53" s="19">
        <v>0</v>
      </c>
      <c r="CS53" s="19">
        <v>0</v>
      </c>
      <c r="CT53" s="19">
        <v>0</v>
      </c>
      <c r="CU53" s="19">
        <v>0</v>
      </c>
      <c r="CV53" s="19">
        <v>0</v>
      </c>
      <c r="CW53" s="19">
        <v>0</v>
      </c>
      <c r="CX53" s="19">
        <v>12</v>
      </c>
      <c r="CY53" s="19">
        <v>0</v>
      </c>
      <c r="CZ53" s="19">
        <v>0</v>
      </c>
      <c r="DA53" s="19">
        <v>0</v>
      </c>
      <c r="DB53" s="19">
        <v>22533</v>
      </c>
      <c r="DC53" s="19">
        <v>0</v>
      </c>
      <c r="DD53" s="19">
        <v>0</v>
      </c>
      <c r="DE53" s="19">
        <v>0</v>
      </c>
      <c r="DF53" s="19">
        <v>0</v>
      </c>
      <c r="DG53" s="19">
        <v>0</v>
      </c>
      <c r="DH53" s="19">
        <v>0</v>
      </c>
      <c r="DI53" s="19">
        <v>0</v>
      </c>
      <c r="DJ53" s="19">
        <v>0</v>
      </c>
      <c r="DK53" s="19">
        <v>0</v>
      </c>
      <c r="DL53" s="19">
        <v>0</v>
      </c>
      <c r="DM53" s="19">
        <v>497</v>
      </c>
      <c r="DN53" s="19">
        <v>0</v>
      </c>
      <c r="DO53" s="19">
        <v>0</v>
      </c>
      <c r="DP53" s="19">
        <v>0</v>
      </c>
      <c r="DQ53" s="19">
        <v>0</v>
      </c>
      <c r="DR53" s="19">
        <v>0</v>
      </c>
      <c r="DS53" s="19">
        <v>0</v>
      </c>
      <c r="DT53" s="19">
        <v>0</v>
      </c>
      <c r="DU53" s="19">
        <v>0</v>
      </c>
      <c r="DV53" s="19">
        <v>0</v>
      </c>
      <c r="DW53" s="19">
        <v>0</v>
      </c>
      <c r="DX53" s="19">
        <v>0</v>
      </c>
      <c r="DY53" s="19">
        <v>0</v>
      </c>
      <c r="DZ53" s="19">
        <v>0</v>
      </c>
      <c r="EA53" s="19">
        <v>0</v>
      </c>
      <c r="EB53" s="19">
        <v>0</v>
      </c>
      <c r="EC53" s="19">
        <v>0</v>
      </c>
      <c r="ED53" s="19">
        <v>0</v>
      </c>
      <c r="EE53" s="19">
        <v>0</v>
      </c>
      <c r="EF53" s="19">
        <v>0</v>
      </c>
      <c r="EG53" s="19">
        <v>0</v>
      </c>
      <c r="EH53" s="19">
        <f t="shared" si="1"/>
        <v>23042</v>
      </c>
      <c r="EJ53" s="68">
        <f t="shared" si="3"/>
        <v>0</v>
      </c>
      <c r="EL53">
        <v>23042</v>
      </c>
      <c r="EN53" s="19">
        <f t="shared" si="2"/>
        <v>0</v>
      </c>
    </row>
    <row r="54" spans="1:144">
      <c r="A54" s="48" t="s">
        <v>945</v>
      </c>
      <c r="B54" t="s">
        <v>36</v>
      </c>
      <c r="C54" s="69">
        <v>50</v>
      </c>
      <c r="D54" s="19">
        <v>0</v>
      </c>
      <c r="E54" s="19">
        <v>0</v>
      </c>
      <c r="F54" s="19">
        <v>0</v>
      </c>
      <c r="G54" s="19">
        <v>0</v>
      </c>
      <c r="H54" s="19">
        <v>0</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0</v>
      </c>
      <c r="AC54" s="19">
        <v>0</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9">
        <v>0</v>
      </c>
      <c r="AT54" s="19">
        <v>0</v>
      </c>
      <c r="AU54" s="19">
        <v>0</v>
      </c>
      <c r="AV54" s="19">
        <v>0</v>
      </c>
      <c r="AW54" s="19">
        <v>0</v>
      </c>
      <c r="AX54" s="19">
        <v>0</v>
      </c>
      <c r="AY54" s="19">
        <v>0</v>
      </c>
      <c r="AZ54" s="19">
        <v>0</v>
      </c>
      <c r="BA54" s="64">
        <v>0</v>
      </c>
      <c r="BB54" s="64">
        <v>0</v>
      </c>
      <c r="BC54" s="64">
        <v>0</v>
      </c>
      <c r="BD54" s="64">
        <v>0</v>
      </c>
      <c r="BE54" s="19">
        <v>0</v>
      </c>
      <c r="BF54" s="19">
        <v>0</v>
      </c>
      <c r="BG54" s="19">
        <v>0</v>
      </c>
      <c r="BH54" s="19">
        <v>0</v>
      </c>
      <c r="BI54" s="19">
        <v>0</v>
      </c>
      <c r="BJ54" s="19">
        <v>0</v>
      </c>
      <c r="BK54" s="19">
        <v>0</v>
      </c>
      <c r="BL54" s="19">
        <v>0</v>
      </c>
      <c r="BM54" s="19">
        <v>0</v>
      </c>
      <c r="BN54" s="19">
        <v>0</v>
      </c>
      <c r="BO54" s="19">
        <v>0</v>
      </c>
      <c r="BP54" s="19">
        <v>0</v>
      </c>
      <c r="BQ54" s="19">
        <v>0</v>
      </c>
      <c r="BR54" s="19">
        <v>0</v>
      </c>
      <c r="BS54" s="19">
        <v>0</v>
      </c>
      <c r="BT54" s="19">
        <v>0</v>
      </c>
      <c r="BU54" s="19">
        <v>0</v>
      </c>
      <c r="BV54" s="19">
        <v>0</v>
      </c>
      <c r="BW54" s="19">
        <v>0</v>
      </c>
      <c r="BX54" s="19">
        <v>0</v>
      </c>
      <c r="BY54" s="19">
        <v>0</v>
      </c>
      <c r="BZ54" s="19">
        <v>0</v>
      </c>
      <c r="CA54" s="19">
        <v>0</v>
      </c>
      <c r="CB54" s="19">
        <v>0</v>
      </c>
      <c r="CC54" s="19">
        <v>0</v>
      </c>
      <c r="CD54" s="19">
        <v>0</v>
      </c>
      <c r="CE54" s="19">
        <v>0</v>
      </c>
      <c r="CF54" s="19">
        <v>0</v>
      </c>
      <c r="CG54" s="19">
        <v>0</v>
      </c>
      <c r="CH54" s="19">
        <v>0</v>
      </c>
      <c r="CI54" s="19">
        <v>0</v>
      </c>
      <c r="CJ54" s="19">
        <v>0</v>
      </c>
      <c r="CK54" s="19">
        <v>0</v>
      </c>
      <c r="CL54" s="19">
        <v>0</v>
      </c>
      <c r="CM54" s="19">
        <v>0</v>
      </c>
      <c r="CN54" s="19">
        <v>0</v>
      </c>
      <c r="CO54" s="19">
        <v>0</v>
      </c>
      <c r="CP54" s="19">
        <v>0</v>
      </c>
      <c r="CQ54" s="19">
        <v>0</v>
      </c>
      <c r="CR54" s="19">
        <v>0</v>
      </c>
      <c r="CS54" s="19">
        <v>0</v>
      </c>
      <c r="CT54" s="19">
        <v>0</v>
      </c>
      <c r="CU54" s="19">
        <v>0</v>
      </c>
      <c r="CV54" s="19">
        <v>0</v>
      </c>
      <c r="CW54" s="19">
        <v>0</v>
      </c>
      <c r="CX54" s="19">
        <v>0</v>
      </c>
      <c r="CY54" s="19">
        <v>0</v>
      </c>
      <c r="CZ54" s="19">
        <v>0</v>
      </c>
      <c r="DA54" s="19">
        <v>0</v>
      </c>
      <c r="DB54" s="19">
        <v>0</v>
      </c>
      <c r="DC54" s="19">
        <v>44296</v>
      </c>
      <c r="DD54" s="19">
        <v>0</v>
      </c>
      <c r="DE54" s="19">
        <v>0</v>
      </c>
      <c r="DF54" s="19">
        <v>0</v>
      </c>
      <c r="DG54" s="19">
        <v>0</v>
      </c>
      <c r="DH54" s="19">
        <v>0</v>
      </c>
      <c r="DI54" s="19">
        <v>0</v>
      </c>
      <c r="DJ54" s="19">
        <v>0</v>
      </c>
      <c r="DK54" s="19">
        <v>0</v>
      </c>
      <c r="DL54" s="19">
        <v>0</v>
      </c>
      <c r="DM54" s="19">
        <v>511</v>
      </c>
      <c r="DN54" s="19">
        <v>0</v>
      </c>
      <c r="DO54" s="19">
        <v>0</v>
      </c>
      <c r="DP54" s="19">
        <v>0</v>
      </c>
      <c r="DQ54" s="19">
        <v>0</v>
      </c>
      <c r="DR54" s="19">
        <v>0</v>
      </c>
      <c r="DS54" s="19">
        <v>0</v>
      </c>
      <c r="DT54" s="19">
        <v>0</v>
      </c>
      <c r="DU54" s="19">
        <v>0</v>
      </c>
      <c r="DV54" s="19">
        <v>0</v>
      </c>
      <c r="DW54" s="19">
        <v>0</v>
      </c>
      <c r="DX54" s="19">
        <v>0</v>
      </c>
      <c r="DY54" s="19">
        <v>0</v>
      </c>
      <c r="DZ54" s="19">
        <v>0</v>
      </c>
      <c r="EA54" s="19">
        <v>0</v>
      </c>
      <c r="EB54" s="19">
        <v>0</v>
      </c>
      <c r="EC54" s="19">
        <v>0</v>
      </c>
      <c r="ED54" s="19">
        <v>0</v>
      </c>
      <c r="EE54" s="19">
        <v>0</v>
      </c>
      <c r="EF54" s="19">
        <v>0</v>
      </c>
      <c r="EG54" s="19">
        <v>0</v>
      </c>
      <c r="EH54" s="19">
        <f t="shared" si="1"/>
        <v>44807</v>
      </c>
      <c r="EJ54" s="68">
        <f t="shared" si="3"/>
        <v>0</v>
      </c>
      <c r="EL54">
        <v>44807</v>
      </c>
      <c r="EN54" s="19">
        <f t="shared" si="2"/>
        <v>0</v>
      </c>
    </row>
    <row r="55" spans="1:144">
      <c r="A55" s="48" t="s">
        <v>946</v>
      </c>
      <c r="B55" t="s">
        <v>94</v>
      </c>
      <c r="C55" s="69">
        <v>51</v>
      </c>
      <c r="D55" s="19">
        <v>0</v>
      </c>
      <c r="E55" s="19">
        <v>0</v>
      </c>
      <c r="F55" s="19">
        <v>0</v>
      </c>
      <c r="G55" s="19">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19">
        <v>0</v>
      </c>
      <c r="Y55" s="19">
        <v>0</v>
      </c>
      <c r="Z55" s="19">
        <v>0</v>
      </c>
      <c r="AA55" s="19">
        <v>0</v>
      </c>
      <c r="AB55" s="19">
        <v>0</v>
      </c>
      <c r="AC55" s="19">
        <v>0</v>
      </c>
      <c r="AD55" s="19">
        <v>0</v>
      </c>
      <c r="AE55" s="19">
        <v>0</v>
      </c>
      <c r="AF55" s="19">
        <v>0</v>
      </c>
      <c r="AG55" s="19">
        <v>0</v>
      </c>
      <c r="AH55" s="19">
        <v>0</v>
      </c>
      <c r="AI55" s="19">
        <v>0</v>
      </c>
      <c r="AJ55" s="19">
        <v>0</v>
      </c>
      <c r="AK55" s="19">
        <v>0</v>
      </c>
      <c r="AL55" s="19">
        <v>0</v>
      </c>
      <c r="AM55" s="19">
        <v>0</v>
      </c>
      <c r="AN55" s="19">
        <v>0</v>
      </c>
      <c r="AO55" s="19">
        <v>0</v>
      </c>
      <c r="AP55" s="19">
        <v>0</v>
      </c>
      <c r="AQ55" s="19">
        <v>0</v>
      </c>
      <c r="AR55" s="19">
        <v>0</v>
      </c>
      <c r="AS55" s="19">
        <v>0</v>
      </c>
      <c r="AT55" s="19">
        <v>0</v>
      </c>
      <c r="AU55" s="19">
        <v>0</v>
      </c>
      <c r="AV55" s="19">
        <v>0</v>
      </c>
      <c r="AW55" s="19">
        <v>0</v>
      </c>
      <c r="AX55" s="19">
        <v>0</v>
      </c>
      <c r="AY55" s="19">
        <v>0</v>
      </c>
      <c r="AZ55" s="19">
        <v>0</v>
      </c>
      <c r="BA55" s="64">
        <v>0</v>
      </c>
      <c r="BB55" s="64">
        <v>0</v>
      </c>
      <c r="BC55" s="64">
        <v>0</v>
      </c>
      <c r="BD55" s="64">
        <v>0</v>
      </c>
      <c r="BE55" s="19">
        <v>0</v>
      </c>
      <c r="BF55" s="19">
        <v>0</v>
      </c>
      <c r="BG55" s="19">
        <v>0</v>
      </c>
      <c r="BH55" s="19">
        <v>0</v>
      </c>
      <c r="BI55" s="19">
        <v>0</v>
      </c>
      <c r="BJ55" s="19">
        <v>0</v>
      </c>
      <c r="BK55" s="19">
        <v>0</v>
      </c>
      <c r="BL55" s="19">
        <v>0</v>
      </c>
      <c r="BM55" s="19">
        <v>0</v>
      </c>
      <c r="BN55" s="19">
        <v>0</v>
      </c>
      <c r="BO55" s="19">
        <v>0</v>
      </c>
      <c r="BP55" s="19">
        <v>0</v>
      </c>
      <c r="BQ55" s="19">
        <v>0</v>
      </c>
      <c r="BR55" s="19">
        <v>0</v>
      </c>
      <c r="BS55" s="19">
        <v>0</v>
      </c>
      <c r="BT55" s="19">
        <v>0</v>
      </c>
      <c r="BU55" s="19">
        <v>0</v>
      </c>
      <c r="BV55" s="19">
        <v>0</v>
      </c>
      <c r="BW55" s="19">
        <v>0</v>
      </c>
      <c r="BX55" s="19">
        <v>0</v>
      </c>
      <c r="BY55" s="19">
        <v>0</v>
      </c>
      <c r="BZ55" s="19">
        <v>0</v>
      </c>
      <c r="CA55" s="19">
        <v>0</v>
      </c>
      <c r="CB55" s="19">
        <v>0</v>
      </c>
      <c r="CC55" s="19">
        <v>0</v>
      </c>
      <c r="CD55" s="19">
        <v>0</v>
      </c>
      <c r="CE55" s="19">
        <v>0</v>
      </c>
      <c r="CF55" s="19">
        <v>0</v>
      </c>
      <c r="CG55" s="19">
        <v>4</v>
      </c>
      <c r="CH55" s="19">
        <v>0</v>
      </c>
      <c r="CI55" s="19">
        <v>0</v>
      </c>
      <c r="CJ55" s="19">
        <v>0</v>
      </c>
      <c r="CK55" s="19">
        <v>0</v>
      </c>
      <c r="CL55" s="19">
        <v>0</v>
      </c>
      <c r="CM55" s="19">
        <v>0</v>
      </c>
      <c r="CN55" s="19">
        <v>0</v>
      </c>
      <c r="CO55" s="19">
        <v>0</v>
      </c>
      <c r="CP55" s="19">
        <v>0</v>
      </c>
      <c r="CQ55" s="19">
        <v>0</v>
      </c>
      <c r="CR55" s="19">
        <v>0</v>
      </c>
      <c r="CS55" s="19">
        <v>0</v>
      </c>
      <c r="CT55" s="19">
        <v>0</v>
      </c>
      <c r="CU55" s="19">
        <v>0</v>
      </c>
      <c r="CV55" s="19">
        <v>0</v>
      </c>
      <c r="CW55" s="19">
        <v>59</v>
      </c>
      <c r="CX55" s="19">
        <v>102</v>
      </c>
      <c r="CY55" s="19">
        <v>0</v>
      </c>
      <c r="CZ55" s="19">
        <v>0</v>
      </c>
      <c r="DA55" s="19">
        <v>0</v>
      </c>
      <c r="DB55" s="19">
        <v>2567</v>
      </c>
      <c r="DC55" s="19">
        <v>0</v>
      </c>
      <c r="DD55" s="19">
        <v>110473</v>
      </c>
      <c r="DE55" s="19">
        <v>24465</v>
      </c>
      <c r="DF55" s="19">
        <v>0</v>
      </c>
      <c r="DG55" s="19">
        <v>82</v>
      </c>
      <c r="DH55" s="19">
        <v>0</v>
      </c>
      <c r="DI55" s="19">
        <v>0</v>
      </c>
      <c r="DJ55" s="19">
        <v>54</v>
      </c>
      <c r="DK55" s="19">
        <v>0</v>
      </c>
      <c r="DL55" s="19">
        <v>0</v>
      </c>
      <c r="DM55" s="19">
        <v>984</v>
      </c>
      <c r="DN55" s="19">
        <v>0</v>
      </c>
      <c r="DO55" s="19">
        <v>0</v>
      </c>
      <c r="DP55" s="19">
        <v>0</v>
      </c>
      <c r="DQ55" s="19">
        <v>0</v>
      </c>
      <c r="DR55" s="19">
        <v>54</v>
      </c>
      <c r="DS55" s="19">
        <v>0</v>
      </c>
      <c r="DT55" s="19">
        <v>0</v>
      </c>
      <c r="DU55" s="19">
        <v>0</v>
      </c>
      <c r="DV55" s="19">
        <v>0</v>
      </c>
      <c r="DW55" s="19">
        <v>0</v>
      </c>
      <c r="DX55" s="19">
        <v>0</v>
      </c>
      <c r="DY55" s="19">
        <v>0</v>
      </c>
      <c r="DZ55" s="19">
        <v>0</v>
      </c>
      <c r="EA55" s="19">
        <v>0</v>
      </c>
      <c r="EB55" s="19">
        <v>0</v>
      </c>
      <c r="EC55" s="19">
        <v>0</v>
      </c>
      <c r="ED55" s="19">
        <v>0</v>
      </c>
      <c r="EE55" s="19">
        <v>0</v>
      </c>
      <c r="EF55" s="19">
        <v>0</v>
      </c>
      <c r="EG55" s="19">
        <v>0</v>
      </c>
      <c r="EH55" s="19">
        <f t="shared" si="1"/>
        <v>138844</v>
      </c>
      <c r="EJ55" s="68">
        <f t="shared" si="3"/>
        <v>0</v>
      </c>
      <c r="EL55">
        <v>138844</v>
      </c>
      <c r="EN55" s="19">
        <f t="shared" si="2"/>
        <v>0</v>
      </c>
    </row>
    <row r="56" spans="1:144">
      <c r="A56" s="48" t="s">
        <v>947</v>
      </c>
      <c r="B56" t="s">
        <v>95</v>
      </c>
      <c r="C56" s="67">
        <v>52</v>
      </c>
      <c r="D56" s="19">
        <v>0</v>
      </c>
      <c r="E56" s="19">
        <v>0</v>
      </c>
      <c r="F56" s="19">
        <v>0</v>
      </c>
      <c r="G56" s="19">
        <v>0</v>
      </c>
      <c r="H56" s="19">
        <v>0</v>
      </c>
      <c r="I56" s="19">
        <v>0</v>
      </c>
      <c r="J56" s="19">
        <v>0</v>
      </c>
      <c r="K56" s="19">
        <v>0</v>
      </c>
      <c r="L56" s="19">
        <v>0</v>
      </c>
      <c r="M56" s="19">
        <v>0</v>
      </c>
      <c r="N56" s="19">
        <v>0</v>
      </c>
      <c r="O56" s="19">
        <v>0</v>
      </c>
      <c r="P56" s="19">
        <v>0</v>
      </c>
      <c r="Q56" s="19">
        <v>0</v>
      </c>
      <c r="R56" s="19">
        <v>0</v>
      </c>
      <c r="S56" s="19">
        <v>0</v>
      </c>
      <c r="T56" s="19">
        <v>0</v>
      </c>
      <c r="U56" s="19">
        <v>0</v>
      </c>
      <c r="V56" s="19">
        <v>0</v>
      </c>
      <c r="W56" s="19">
        <v>0</v>
      </c>
      <c r="X56" s="19">
        <v>0</v>
      </c>
      <c r="Y56" s="19">
        <v>0</v>
      </c>
      <c r="Z56" s="19">
        <v>0</v>
      </c>
      <c r="AA56" s="19">
        <v>0</v>
      </c>
      <c r="AB56" s="19">
        <v>0</v>
      </c>
      <c r="AC56" s="19">
        <v>0</v>
      </c>
      <c r="AD56" s="19">
        <v>0</v>
      </c>
      <c r="AE56" s="19">
        <v>0</v>
      </c>
      <c r="AF56" s="19">
        <v>0</v>
      </c>
      <c r="AG56" s="19">
        <v>0</v>
      </c>
      <c r="AH56" s="19">
        <v>0</v>
      </c>
      <c r="AI56" s="19">
        <v>0</v>
      </c>
      <c r="AJ56" s="19">
        <v>0</v>
      </c>
      <c r="AK56" s="19">
        <v>0</v>
      </c>
      <c r="AL56" s="19">
        <v>0</v>
      </c>
      <c r="AM56" s="19">
        <v>0</v>
      </c>
      <c r="AN56" s="19">
        <v>0</v>
      </c>
      <c r="AO56" s="19">
        <v>0</v>
      </c>
      <c r="AP56" s="19">
        <v>0</v>
      </c>
      <c r="AQ56" s="19">
        <v>0</v>
      </c>
      <c r="AR56" s="19">
        <v>0</v>
      </c>
      <c r="AS56" s="19">
        <v>0</v>
      </c>
      <c r="AT56" s="19">
        <v>0</v>
      </c>
      <c r="AU56" s="19">
        <v>0</v>
      </c>
      <c r="AV56" s="19">
        <v>0</v>
      </c>
      <c r="AW56" s="19">
        <v>0</v>
      </c>
      <c r="AX56" s="19">
        <v>0</v>
      </c>
      <c r="AY56" s="19">
        <v>0</v>
      </c>
      <c r="AZ56" s="19">
        <v>0</v>
      </c>
      <c r="BA56" s="64">
        <v>0</v>
      </c>
      <c r="BB56" s="64">
        <v>0</v>
      </c>
      <c r="BC56" s="64">
        <v>0</v>
      </c>
      <c r="BD56" s="64">
        <v>0</v>
      </c>
      <c r="BE56" s="19">
        <v>0</v>
      </c>
      <c r="BF56" s="19">
        <v>0</v>
      </c>
      <c r="BG56" s="19">
        <v>0</v>
      </c>
      <c r="BH56" s="19">
        <v>0</v>
      </c>
      <c r="BI56" s="19">
        <v>0</v>
      </c>
      <c r="BJ56" s="19">
        <v>0</v>
      </c>
      <c r="BK56" s="19">
        <v>0</v>
      </c>
      <c r="BL56" s="19">
        <v>0</v>
      </c>
      <c r="BM56" s="19">
        <v>0</v>
      </c>
      <c r="BN56" s="19">
        <v>0</v>
      </c>
      <c r="BO56" s="19">
        <v>0</v>
      </c>
      <c r="BP56" s="19">
        <v>0</v>
      </c>
      <c r="BQ56" s="19">
        <v>0</v>
      </c>
      <c r="BR56" s="19">
        <v>0</v>
      </c>
      <c r="BS56" s="19">
        <v>0</v>
      </c>
      <c r="BT56" s="19">
        <v>0</v>
      </c>
      <c r="BU56" s="19">
        <v>0</v>
      </c>
      <c r="BV56" s="19">
        <v>0</v>
      </c>
      <c r="BW56" s="19">
        <v>0</v>
      </c>
      <c r="BX56" s="19">
        <v>0</v>
      </c>
      <c r="BY56" s="19">
        <v>0</v>
      </c>
      <c r="BZ56" s="19">
        <v>0</v>
      </c>
      <c r="CA56" s="19">
        <v>0</v>
      </c>
      <c r="CB56" s="19">
        <v>0</v>
      </c>
      <c r="CC56" s="19">
        <v>0</v>
      </c>
      <c r="CD56" s="19">
        <v>0</v>
      </c>
      <c r="CE56" s="19">
        <v>0</v>
      </c>
      <c r="CF56" s="19">
        <v>0</v>
      </c>
      <c r="CG56" s="19">
        <v>0</v>
      </c>
      <c r="CH56" s="19">
        <v>0</v>
      </c>
      <c r="CI56" s="19">
        <v>0</v>
      </c>
      <c r="CJ56" s="19">
        <v>0</v>
      </c>
      <c r="CK56" s="19">
        <v>0</v>
      </c>
      <c r="CL56" s="19">
        <v>0</v>
      </c>
      <c r="CM56" s="19">
        <v>0</v>
      </c>
      <c r="CN56" s="19">
        <v>0</v>
      </c>
      <c r="CO56" s="19">
        <v>0</v>
      </c>
      <c r="CP56" s="19">
        <v>0</v>
      </c>
      <c r="CQ56" s="19">
        <v>0</v>
      </c>
      <c r="CR56" s="19">
        <v>0</v>
      </c>
      <c r="CS56" s="19">
        <v>0</v>
      </c>
      <c r="CT56" s="19">
        <v>0</v>
      </c>
      <c r="CU56" s="19">
        <v>0</v>
      </c>
      <c r="CV56" s="19">
        <v>0</v>
      </c>
      <c r="CW56" s="19">
        <v>0</v>
      </c>
      <c r="CX56" s="19">
        <v>124</v>
      </c>
      <c r="CY56" s="19">
        <v>0</v>
      </c>
      <c r="CZ56" s="19">
        <v>0</v>
      </c>
      <c r="DA56" s="19">
        <v>0</v>
      </c>
      <c r="DB56" s="19">
        <v>0</v>
      </c>
      <c r="DC56" s="19">
        <v>0</v>
      </c>
      <c r="DD56" s="19">
        <v>0</v>
      </c>
      <c r="DE56" s="19">
        <v>0</v>
      </c>
      <c r="DF56" s="19">
        <v>27438</v>
      </c>
      <c r="DG56" s="19">
        <v>0</v>
      </c>
      <c r="DH56" s="19">
        <v>0</v>
      </c>
      <c r="DI56" s="19">
        <v>0</v>
      </c>
      <c r="DJ56" s="19">
        <v>0</v>
      </c>
      <c r="DK56" s="19">
        <v>0</v>
      </c>
      <c r="DL56" s="19">
        <v>0</v>
      </c>
      <c r="DM56" s="19">
        <v>225</v>
      </c>
      <c r="DN56" s="19">
        <v>0</v>
      </c>
      <c r="DO56" s="19">
        <v>0</v>
      </c>
      <c r="DP56" s="19">
        <v>0</v>
      </c>
      <c r="DQ56" s="19">
        <v>0</v>
      </c>
      <c r="DR56" s="19">
        <v>0</v>
      </c>
      <c r="DS56" s="19">
        <v>0</v>
      </c>
      <c r="DT56" s="19">
        <v>0</v>
      </c>
      <c r="DU56" s="19">
        <v>0</v>
      </c>
      <c r="DV56" s="19">
        <v>0</v>
      </c>
      <c r="DW56" s="19">
        <v>0</v>
      </c>
      <c r="DX56" s="19">
        <v>0</v>
      </c>
      <c r="DY56" s="19">
        <v>0</v>
      </c>
      <c r="DZ56" s="19">
        <v>0</v>
      </c>
      <c r="EA56" s="19">
        <v>0</v>
      </c>
      <c r="EB56" s="19">
        <v>0</v>
      </c>
      <c r="EC56" s="19">
        <v>0</v>
      </c>
      <c r="ED56" s="19">
        <v>0</v>
      </c>
      <c r="EE56" s="19">
        <v>0</v>
      </c>
      <c r="EF56" s="19">
        <v>0</v>
      </c>
      <c r="EG56" s="19">
        <v>0</v>
      </c>
      <c r="EH56" s="19">
        <f t="shared" si="1"/>
        <v>27787</v>
      </c>
      <c r="EJ56" s="68">
        <f t="shared" si="3"/>
        <v>0</v>
      </c>
      <c r="EL56">
        <v>27787</v>
      </c>
      <c r="EN56" s="19">
        <f t="shared" si="2"/>
        <v>0</v>
      </c>
    </row>
    <row r="57" spans="1:144">
      <c r="A57" s="48" t="s">
        <v>948</v>
      </c>
      <c r="B57" t="s">
        <v>96</v>
      </c>
      <c r="C57" s="69">
        <v>53</v>
      </c>
      <c r="D57" s="19">
        <v>0</v>
      </c>
      <c r="E57" s="19">
        <v>0</v>
      </c>
      <c r="F57" s="19">
        <v>0</v>
      </c>
      <c r="G57" s="19">
        <v>0</v>
      </c>
      <c r="H57" s="19">
        <v>0</v>
      </c>
      <c r="I57" s="19">
        <v>0</v>
      </c>
      <c r="J57" s="19">
        <v>0</v>
      </c>
      <c r="K57" s="19">
        <v>0</v>
      </c>
      <c r="L57" s="19">
        <v>0</v>
      </c>
      <c r="M57" s="19">
        <v>0</v>
      </c>
      <c r="N57" s="19">
        <v>0</v>
      </c>
      <c r="O57" s="19">
        <v>0</v>
      </c>
      <c r="P57" s="19">
        <v>0</v>
      </c>
      <c r="Q57" s="19">
        <v>0</v>
      </c>
      <c r="R57" s="19">
        <v>0</v>
      </c>
      <c r="S57" s="19">
        <v>0</v>
      </c>
      <c r="T57" s="19">
        <v>0</v>
      </c>
      <c r="U57" s="19">
        <v>0</v>
      </c>
      <c r="V57" s="19">
        <v>0</v>
      </c>
      <c r="W57" s="19">
        <v>0</v>
      </c>
      <c r="X57" s="19">
        <v>0</v>
      </c>
      <c r="Y57" s="19">
        <v>0</v>
      </c>
      <c r="Z57" s="19">
        <v>0</v>
      </c>
      <c r="AA57" s="19">
        <v>0</v>
      </c>
      <c r="AB57" s="19">
        <v>0</v>
      </c>
      <c r="AC57" s="19">
        <v>0</v>
      </c>
      <c r="AD57" s="19">
        <v>0</v>
      </c>
      <c r="AE57" s="19">
        <v>0</v>
      </c>
      <c r="AF57" s="19">
        <v>0</v>
      </c>
      <c r="AG57" s="19">
        <v>0</v>
      </c>
      <c r="AH57" s="19">
        <v>0</v>
      </c>
      <c r="AI57" s="19">
        <v>0</v>
      </c>
      <c r="AJ57" s="19">
        <v>0</v>
      </c>
      <c r="AK57" s="19">
        <v>0</v>
      </c>
      <c r="AL57" s="19">
        <v>0</v>
      </c>
      <c r="AM57" s="19">
        <v>0</v>
      </c>
      <c r="AN57" s="19">
        <v>0</v>
      </c>
      <c r="AO57" s="19">
        <v>0</v>
      </c>
      <c r="AP57" s="19">
        <v>0</v>
      </c>
      <c r="AQ57" s="19">
        <v>0</v>
      </c>
      <c r="AR57" s="19">
        <v>0</v>
      </c>
      <c r="AS57" s="19">
        <v>0</v>
      </c>
      <c r="AT57" s="19">
        <v>0</v>
      </c>
      <c r="AU57" s="19">
        <v>0</v>
      </c>
      <c r="AV57" s="19">
        <v>0</v>
      </c>
      <c r="AW57" s="19">
        <v>0</v>
      </c>
      <c r="AX57" s="19">
        <v>0</v>
      </c>
      <c r="AY57" s="19">
        <v>0</v>
      </c>
      <c r="AZ57" s="19">
        <v>0</v>
      </c>
      <c r="BA57" s="64">
        <v>0</v>
      </c>
      <c r="BB57" s="64">
        <v>0</v>
      </c>
      <c r="BC57" s="64">
        <v>0</v>
      </c>
      <c r="BD57" s="64">
        <v>0</v>
      </c>
      <c r="BE57" s="19">
        <v>0</v>
      </c>
      <c r="BF57" s="19">
        <v>0</v>
      </c>
      <c r="BG57" s="19">
        <v>0</v>
      </c>
      <c r="BH57" s="19">
        <v>0</v>
      </c>
      <c r="BI57" s="19">
        <v>0</v>
      </c>
      <c r="BJ57" s="19">
        <v>0</v>
      </c>
      <c r="BK57" s="19">
        <v>0</v>
      </c>
      <c r="BL57" s="19">
        <v>0</v>
      </c>
      <c r="BM57" s="19">
        <v>0</v>
      </c>
      <c r="BN57" s="19">
        <v>0</v>
      </c>
      <c r="BO57" s="19">
        <v>0</v>
      </c>
      <c r="BP57" s="19">
        <v>0</v>
      </c>
      <c r="BQ57" s="19">
        <v>0</v>
      </c>
      <c r="BR57" s="19">
        <v>0</v>
      </c>
      <c r="BS57" s="19">
        <v>0</v>
      </c>
      <c r="BT57" s="19">
        <v>0</v>
      </c>
      <c r="BU57" s="19">
        <v>0</v>
      </c>
      <c r="BV57" s="19">
        <v>0</v>
      </c>
      <c r="BW57" s="19">
        <v>0</v>
      </c>
      <c r="BX57" s="19">
        <v>0</v>
      </c>
      <c r="BY57" s="19">
        <v>0</v>
      </c>
      <c r="BZ57" s="19">
        <v>0</v>
      </c>
      <c r="CA57" s="19">
        <v>0</v>
      </c>
      <c r="CB57" s="19">
        <v>0</v>
      </c>
      <c r="CC57" s="19">
        <v>0</v>
      </c>
      <c r="CD57" s="19">
        <v>0</v>
      </c>
      <c r="CE57" s="19">
        <v>0</v>
      </c>
      <c r="CF57" s="19">
        <v>0</v>
      </c>
      <c r="CG57" s="19">
        <v>0</v>
      </c>
      <c r="CH57" s="19">
        <v>0</v>
      </c>
      <c r="CI57" s="19">
        <v>0</v>
      </c>
      <c r="CJ57" s="19">
        <v>0</v>
      </c>
      <c r="CK57" s="19">
        <v>0</v>
      </c>
      <c r="CL57" s="19">
        <v>0</v>
      </c>
      <c r="CM57" s="19">
        <v>0</v>
      </c>
      <c r="CN57" s="19">
        <v>0</v>
      </c>
      <c r="CO57" s="19">
        <v>0</v>
      </c>
      <c r="CP57" s="19">
        <v>0</v>
      </c>
      <c r="CQ57" s="19">
        <v>0</v>
      </c>
      <c r="CR57" s="19">
        <v>0</v>
      </c>
      <c r="CS57" s="19">
        <v>0</v>
      </c>
      <c r="CT57" s="19">
        <v>0</v>
      </c>
      <c r="CU57" s="19">
        <v>0</v>
      </c>
      <c r="CV57" s="19">
        <v>0</v>
      </c>
      <c r="CW57" s="19">
        <v>0</v>
      </c>
      <c r="CX57" s="19">
        <v>105</v>
      </c>
      <c r="CY57" s="19">
        <v>0</v>
      </c>
      <c r="CZ57" s="19">
        <v>0</v>
      </c>
      <c r="DA57" s="19">
        <v>0</v>
      </c>
      <c r="DB57" s="19">
        <v>0</v>
      </c>
      <c r="DC57" s="19">
        <v>0</v>
      </c>
      <c r="DD57" s="19">
        <v>0</v>
      </c>
      <c r="DE57" s="19">
        <v>0</v>
      </c>
      <c r="DF57" s="19">
        <v>0</v>
      </c>
      <c r="DG57" s="19">
        <v>275025</v>
      </c>
      <c r="DH57" s="19">
        <v>0</v>
      </c>
      <c r="DI57" s="19">
        <v>0</v>
      </c>
      <c r="DJ57" s="19">
        <v>0</v>
      </c>
      <c r="DK57" s="19">
        <v>0</v>
      </c>
      <c r="DL57" s="19">
        <v>0</v>
      </c>
      <c r="DM57" s="19">
        <v>1200</v>
      </c>
      <c r="DN57" s="19">
        <v>0</v>
      </c>
      <c r="DO57" s="19">
        <v>0</v>
      </c>
      <c r="DP57" s="19">
        <v>0</v>
      </c>
      <c r="DQ57" s="19">
        <v>0</v>
      </c>
      <c r="DR57" s="19">
        <v>0</v>
      </c>
      <c r="DS57" s="19">
        <v>608</v>
      </c>
      <c r="DT57" s="19">
        <v>0</v>
      </c>
      <c r="DU57" s="19">
        <v>0</v>
      </c>
      <c r="DV57" s="19">
        <v>0</v>
      </c>
      <c r="DW57" s="19">
        <v>0</v>
      </c>
      <c r="DX57" s="19">
        <v>0</v>
      </c>
      <c r="DY57" s="19">
        <v>0</v>
      </c>
      <c r="DZ57" s="19">
        <v>0</v>
      </c>
      <c r="EA57" s="19">
        <v>0</v>
      </c>
      <c r="EB57" s="19">
        <v>0</v>
      </c>
      <c r="EC57" s="19">
        <v>0</v>
      </c>
      <c r="ED57" s="19">
        <v>0</v>
      </c>
      <c r="EE57" s="19">
        <v>0</v>
      </c>
      <c r="EF57" s="19">
        <v>0</v>
      </c>
      <c r="EG57" s="19">
        <v>0</v>
      </c>
      <c r="EH57" s="19">
        <f t="shared" si="1"/>
        <v>276938</v>
      </c>
      <c r="EJ57" s="68">
        <f t="shared" si="3"/>
        <v>0</v>
      </c>
      <c r="EL57">
        <v>276938</v>
      </c>
      <c r="EN57" s="19">
        <f t="shared" si="2"/>
        <v>0</v>
      </c>
    </row>
    <row r="58" spans="1:144">
      <c r="A58" s="48" t="s">
        <v>949</v>
      </c>
      <c r="B58" t="s">
        <v>97</v>
      </c>
      <c r="C58" s="69">
        <v>54</v>
      </c>
      <c r="D58" s="19">
        <v>0</v>
      </c>
      <c r="E58" s="19">
        <v>0</v>
      </c>
      <c r="F58" s="19">
        <v>0</v>
      </c>
      <c r="G58" s="19">
        <v>0</v>
      </c>
      <c r="H58" s="19">
        <v>0</v>
      </c>
      <c r="I58" s="19">
        <v>0</v>
      </c>
      <c r="J58" s="19">
        <v>0</v>
      </c>
      <c r="K58" s="19">
        <v>0</v>
      </c>
      <c r="L58" s="19">
        <v>0</v>
      </c>
      <c r="M58" s="19">
        <v>0</v>
      </c>
      <c r="N58" s="19">
        <v>0</v>
      </c>
      <c r="O58" s="19">
        <v>0</v>
      </c>
      <c r="P58" s="19">
        <v>0</v>
      </c>
      <c r="Q58" s="19">
        <v>0</v>
      </c>
      <c r="R58" s="19">
        <v>0</v>
      </c>
      <c r="S58" s="19">
        <v>0</v>
      </c>
      <c r="T58" s="19">
        <v>0</v>
      </c>
      <c r="U58" s="19">
        <v>0</v>
      </c>
      <c r="V58" s="19">
        <v>0</v>
      </c>
      <c r="W58" s="19">
        <v>0</v>
      </c>
      <c r="X58" s="19">
        <v>0</v>
      </c>
      <c r="Y58" s="19">
        <v>0</v>
      </c>
      <c r="Z58" s="19">
        <v>0</v>
      </c>
      <c r="AA58" s="19">
        <v>0</v>
      </c>
      <c r="AB58" s="19">
        <v>0</v>
      </c>
      <c r="AC58" s="19">
        <v>0</v>
      </c>
      <c r="AD58" s="19">
        <v>0</v>
      </c>
      <c r="AE58" s="19">
        <v>0</v>
      </c>
      <c r="AF58" s="19">
        <v>0</v>
      </c>
      <c r="AG58" s="19">
        <v>0</v>
      </c>
      <c r="AH58" s="19">
        <v>0</v>
      </c>
      <c r="AI58" s="19">
        <v>0</v>
      </c>
      <c r="AJ58" s="19">
        <v>0</v>
      </c>
      <c r="AK58" s="19">
        <v>0</v>
      </c>
      <c r="AL58" s="19">
        <v>0</v>
      </c>
      <c r="AM58" s="19">
        <v>0</v>
      </c>
      <c r="AN58" s="19">
        <v>0</v>
      </c>
      <c r="AO58" s="19">
        <v>0</v>
      </c>
      <c r="AP58" s="19">
        <v>0</v>
      </c>
      <c r="AQ58" s="19">
        <v>0</v>
      </c>
      <c r="AR58" s="19">
        <v>0</v>
      </c>
      <c r="AS58" s="19">
        <v>0</v>
      </c>
      <c r="AT58" s="19">
        <v>0</v>
      </c>
      <c r="AU58" s="19">
        <v>0</v>
      </c>
      <c r="AV58" s="19">
        <v>876</v>
      </c>
      <c r="AW58" s="19">
        <v>0</v>
      </c>
      <c r="AX58" s="19">
        <v>0</v>
      </c>
      <c r="AY58" s="19">
        <v>0</v>
      </c>
      <c r="AZ58" s="19">
        <v>0</v>
      </c>
      <c r="BA58" s="64">
        <v>0</v>
      </c>
      <c r="BB58" s="64">
        <v>0</v>
      </c>
      <c r="BC58" s="64">
        <v>0</v>
      </c>
      <c r="BD58" s="64">
        <v>0</v>
      </c>
      <c r="BE58" s="19">
        <v>0</v>
      </c>
      <c r="BF58" s="19">
        <v>0</v>
      </c>
      <c r="BG58" s="19">
        <v>0</v>
      </c>
      <c r="BH58" s="19">
        <v>0</v>
      </c>
      <c r="BI58" s="19">
        <v>0</v>
      </c>
      <c r="BJ58" s="19">
        <v>0</v>
      </c>
      <c r="BK58" s="19">
        <v>0</v>
      </c>
      <c r="BL58" s="19">
        <v>0</v>
      </c>
      <c r="BM58" s="19">
        <v>0</v>
      </c>
      <c r="BN58" s="19">
        <v>0</v>
      </c>
      <c r="BO58" s="19">
        <v>0</v>
      </c>
      <c r="BP58" s="19">
        <v>0</v>
      </c>
      <c r="BQ58" s="19">
        <v>0</v>
      </c>
      <c r="BR58" s="19">
        <v>0</v>
      </c>
      <c r="BS58" s="19">
        <v>0</v>
      </c>
      <c r="BT58" s="19">
        <v>0</v>
      </c>
      <c r="BU58" s="19">
        <v>0</v>
      </c>
      <c r="BV58" s="19">
        <v>0</v>
      </c>
      <c r="BW58" s="19">
        <v>0</v>
      </c>
      <c r="BX58" s="19">
        <v>0</v>
      </c>
      <c r="BY58" s="19">
        <v>0</v>
      </c>
      <c r="BZ58" s="19">
        <v>0</v>
      </c>
      <c r="CA58" s="19">
        <v>0</v>
      </c>
      <c r="CB58" s="19">
        <v>0</v>
      </c>
      <c r="CC58" s="19">
        <v>0</v>
      </c>
      <c r="CD58" s="19">
        <v>0</v>
      </c>
      <c r="CE58" s="19">
        <v>0</v>
      </c>
      <c r="CF58" s="19">
        <v>0</v>
      </c>
      <c r="CG58" s="19">
        <v>0</v>
      </c>
      <c r="CH58" s="19">
        <v>0</v>
      </c>
      <c r="CI58" s="19">
        <v>0</v>
      </c>
      <c r="CJ58" s="19">
        <v>0</v>
      </c>
      <c r="CK58" s="19">
        <v>0</v>
      </c>
      <c r="CL58" s="19">
        <v>0</v>
      </c>
      <c r="CM58" s="19">
        <v>0</v>
      </c>
      <c r="CN58" s="19">
        <v>0</v>
      </c>
      <c r="CO58" s="19">
        <v>0</v>
      </c>
      <c r="CP58" s="19">
        <v>0</v>
      </c>
      <c r="CQ58" s="19">
        <v>0</v>
      </c>
      <c r="CR58" s="19">
        <v>0</v>
      </c>
      <c r="CS58" s="19">
        <v>0</v>
      </c>
      <c r="CT58" s="19">
        <v>0</v>
      </c>
      <c r="CU58" s="19">
        <v>0</v>
      </c>
      <c r="CV58" s="19">
        <v>0</v>
      </c>
      <c r="CW58" s="19">
        <v>0</v>
      </c>
      <c r="CX58" s="19">
        <v>93</v>
      </c>
      <c r="CY58" s="19">
        <v>0</v>
      </c>
      <c r="CZ58" s="19">
        <v>0</v>
      </c>
      <c r="DA58" s="19">
        <v>0</v>
      </c>
      <c r="DB58" s="19">
        <v>0</v>
      </c>
      <c r="DC58" s="19">
        <v>0</v>
      </c>
      <c r="DD58" s="19">
        <v>0</v>
      </c>
      <c r="DE58" s="19">
        <v>0</v>
      </c>
      <c r="DF58" s="19">
        <v>0</v>
      </c>
      <c r="DG58" s="19">
        <v>0</v>
      </c>
      <c r="DH58" s="19">
        <v>16639</v>
      </c>
      <c r="DI58" s="19">
        <v>0</v>
      </c>
      <c r="DJ58" s="19">
        <v>0</v>
      </c>
      <c r="DK58" s="19">
        <v>0</v>
      </c>
      <c r="DL58" s="19">
        <v>0</v>
      </c>
      <c r="DM58" s="19">
        <v>273</v>
      </c>
      <c r="DN58" s="19">
        <v>0</v>
      </c>
      <c r="DO58" s="19">
        <v>0</v>
      </c>
      <c r="DP58" s="19">
        <v>22</v>
      </c>
      <c r="DQ58" s="19">
        <v>0</v>
      </c>
      <c r="DR58" s="19">
        <v>0</v>
      </c>
      <c r="DS58" s="19">
        <v>0</v>
      </c>
      <c r="DT58" s="19">
        <v>0</v>
      </c>
      <c r="DU58" s="19">
        <v>0</v>
      </c>
      <c r="DV58" s="19">
        <v>0</v>
      </c>
      <c r="DW58" s="19">
        <v>0</v>
      </c>
      <c r="DX58" s="19">
        <v>0</v>
      </c>
      <c r="DY58" s="19">
        <v>0</v>
      </c>
      <c r="DZ58" s="19">
        <v>0</v>
      </c>
      <c r="EA58" s="19">
        <v>0</v>
      </c>
      <c r="EB58" s="19">
        <v>0</v>
      </c>
      <c r="EC58" s="19">
        <v>0</v>
      </c>
      <c r="ED58" s="19">
        <v>0</v>
      </c>
      <c r="EE58" s="19">
        <v>0</v>
      </c>
      <c r="EF58" s="19">
        <v>0</v>
      </c>
      <c r="EG58" s="19">
        <v>0</v>
      </c>
      <c r="EH58" s="19">
        <f t="shared" si="1"/>
        <v>17903</v>
      </c>
      <c r="EJ58" s="68">
        <f t="shared" si="3"/>
        <v>0</v>
      </c>
      <c r="EL58">
        <v>17903</v>
      </c>
      <c r="EN58" s="19">
        <f t="shared" si="2"/>
        <v>0</v>
      </c>
    </row>
    <row r="59" spans="1:144">
      <c r="A59" s="48" t="s">
        <v>950</v>
      </c>
      <c r="B59" t="s">
        <v>98</v>
      </c>
      <c r="C59" s="67">
        <v>55</v>
      </c>
      <c r="D59" s="19">
        <v>0</v>
      </c>
      <c r="E59" s="19">
        <v>0</v>
      </c>
      <c r="F59" s="19">
        <v>0</v>
      </c>
      <c r="G59" s="19">
        <v>0</v>
      </c>
      <c r="H59" s="19">
        <v>0</v>
      </c>
      <c r="I59" s="19">
        <v>0</v>
      </c>
      <c r="J59" s="19">
        <v>0</v>
      </c>
      <c r="K59" s="19">
        <v>0</v>
      </c>
      <c r="L59" s="19">
        <v>0</v>
      </c>
      <c r="M59" s="19">
        <v>0</v>
      </c>
      <c r="N59" s="19">
        <v>0</v>
      </c>
      <c r="O59" s="19">
        <v>0</v>
      </c>
      <c r="P59" s="19">
        <v>0</v>
      </c>
      <c r="Q59" s="19">
        <v>0</v>
      </c>
      <c r="R59" s="19">
        <v>0</v>
      </c>
      <c r="S59" s="19">
        <v>0</v>
      </c>
      <c r="T59" s="19">
        <v>0</v>
      </c>
      <c r="U59" s="19">
        <v>0</v>
      </c>
      <c r="V59" s="19">
        <v>0</v>
      </c>
      <c r="W59" s="19">
        <v>0</v>
      </c>
      <c r="X59" s="19">
        <v>0</v>
      </c>
      <c r="Y59" s="19">
        <v>0</v>
      </c>
      <c r="Z59" s="19">
        <v>0</v>
      </c>
      <c r="AA59" s="19">
        <v>0</v>
      </c>
      <c r="AB59" s="19">
        <v>0</v>
      </c>
      <c r="AC59" s="19">
        <v>0</v>
      </c>
      <c r="AD59" s="19">
        <v>0</v>
      </c>
      <c r="AE59" s="19">
        <v>0</v>
      </c>
      <c r="AF59" s="19">
        <v>0</v>
      </c>
      <c r="AG59" s="19">
        <v>0</v>
      </c>
      <c r="AH59" s="19">
        <v>0</v>
      </c>
      <c r="AI59" s="19">
        <v>0</v>
      </c>
      <c r="AJ59" s="19">
        <v>0</v>
      </c>
      <c r="AK59" s="19">
        <v>0</v>
      </c>
      <c r="AL59" s="19">
        <v>0</v>
      </c>
      <c r="AM59" s="19">
        <v>0</v>
      </c>
      <c r="AN59" s="19">
        <v>0</v>
      </c>
      <c r="AO59" s="19">
        <v>0</v>
      </c>
      <c r="AP59" s="19">
        <v>0</v>
      </c>
      <c r="AQ59" s="19">
        <v>0</v>
      </c>
      <c r="AR59" s="19">
        <v>0</v>
      </c>
      <c r="AS59" s="19">
        <v>0</v>
      </c>
      <c r="AT59" s="19">
        <v>0</v>
      </c>
      <c r="AU59" s="19">
        <v>0</v>
      </c>
      <c r="AV59" s="19">
        <v>0</v>
      </c>
      <c r="AW59" s="19">
        <v>0</v>
      </c>
      <c r="AX59" s="19">
        <v>0</v>
      </c>
      <c r="AY59" s="19">
        <v>0</v>
      </c>
      <c r="AZ59" s="19">
        <v>0</v>
      </c>
      <c r="BA59" s="64">
        <v>0</v>
      </c>
      <c r="BB59" s="64">
        <v>0</v>
      </c>
      <c r="BC59" s="64">
        <v>0</v>
      </c>
      <c r="BD59" s="64">
        <v>0</v>
      </c>
      <c r="BE59" s="19">
        <v>0</v>
      </c>
      <c r="BF59" s="19">
        <v>0</v>
      </c>
      <c r="BG59" s="19">
        <v>0</v>
      </c>
      <c r="BH59" s="19">
        <v>0</v>
      </c>
      <c r="BI59" s="19">
        <v>0</v>
      </c>
      <c r="BJ59" s="19">
        <v>0</v>
      </c>
      <c r="BK59" s="19">
        <v>0</v>
      </c>
      <c r="BL59" s="19">
        <v>0</v>
      </c>
      <c r="BM59" s="19">
        <v>0</v>
      </c>
      <c r="BN59" s="19">
        <v>0</v>
      </c>
      <c r="BO59" s="19">
        <v>0</v>
      </c>
      <c r="BP59" s="19">
        <v>0</v>
      </c>
      <c r="BQ59" s="19">
        <v>0</v>
      </c>
      <c r="BR59" s="19">
        <v>0</v>
      </c>
      <c r="BS59" s="19">
        <v>0</v>
      </c>
      <c r="BT59" s="19">
        <v>0</v>
      </c>
      <c r="BU59" s="19">
        <v>0</v>
      </c>
      <c r="BV59" s="19">
        <v>0</v>
      </c>
      <c r="BW59" s="19">
        <v>0</v>
      </c>
      <c r="BX59" s="19">
        <v>0</v>
      </c>
      <c r="BY59" s="19">
        <v>0</v>
      </c>
      <c r="BZ59" s="19">
        <v>0</v>
      </c>
      <c r="CA59" s="19">
        <v>0</v>
      </c>
      <c r="CB59" s="19">
        <v>0</v>
      </c>
      <c r="CC59" s="19">
        <v>0</v>
      </c>
      <c r="CD59" s="19">
        <v>0</v>
      </c>
      <c r="CE59" s="19">
        <v>0</v>
      </c>
      <c r="CF59" s="19">
        <v>0</v>
      </c>
      <c r="CG59" s="19">
        <v>0</v>
      </c>
      <c r="CH59" s="19">
        <v>0</v>
      </c>
      <c r="CI59" s="19">
        <v>0</v>
      </c>
      <c r="CJ59" s="19">
        <v>0</v>
      </c>
      <c r="CK59" s="19">
        <v>0</v>
      </c>
      <c r="CL59" s="19">
        <v>0</v>
      </c>
      <c r="CM59" s="19">
        <v>0</v>
      </c>
      <c r="CN59" s="19">
        <v>0</v>
      </c>
      <c r="CO59" s="19">
        <v>0</v>
      </c>
      <c r="CP59" s="19">
        <v>0</v>
      </c>
      <c r="CQ59" s="19">
        <v>0</v>
      </c>
      <c r="CR59" s="19">
        <v>0</v>
      </c>
      <c r="CS59" s="19">
        <v>0</v>
      </c>
      <c r="CT59" s="19">
        <v>0</v>
      </c>
      <c r="CU59" s="19">
        <v>0</v>
      </c>
      <c r="CV59" s="19">
        <v>0</v>
      </c>
      <c r="CW59" s="19">
        <v>0</v>
      </c>
      <c r="CX59" s="19">
        <v>77</v>
      </c>
      <c r="CY59" s="19">
        <v>0</v>
      </c>
      <c r="CZ59" s="19">
        <v>0</v>
      </c>
      <c r="DA59" s="19">
        <v>0</v>
      </c>
      <c r="DB59" s="19">
        <v>0</v>
      </c>
      <c r="DC59" s="19">
        <v>0</v>
      </c>
      <c r="DD59" s="19">
        <v>0</v>
      </c>
      <c r="DE59" s="19">
        <v>0</v>
      </c>
      <c r="DF59" s="19">
        <v>0</v>
      </c>
      <c r="DG59" s="19">
        <v>0</v>
      </c>
      <c r="DH59" s="19">
        <v>0</v>
      </c>
      <c r="DI59" s="19">
        <v>43751</v>
      </c>
      <c r="DJ59" s="19">
        <v>0</v>
      </c>
      <c r="DK59" s="19">
        <v>0</v>
      </c>
      <c r="DL59" s="19">
        <v>0</v>
      </c>
      <c r="DM59" s="19">
        <v>46</v>
      </c>
      <c r="DN59" s="19">
        <v>0</v>
      </c>
      <c r="DO59" s="19">
        <v>0</v>
      </c>
      <c r="DP59" s="19">
        <v>0</v>
      </c>
      <c r="DQ59" s="19">
        <v>0</v>
      </c>
      <c r="DR59" s="19">
        <v>0</v>
      </c>
      <c r="DS59" s="19">
        <v>0</v>
      </c>
      <c r="DT59" s="19">
        <v>0</v>
      </c>
      <c r="DU59" s="19">
        <v>0</v>
      </c>
      <c r="DV59" s="19">
        <v>0</v>
      </c>
      <c r="DW59" s="19">
        <v>0</v>
      </c>
      <c r="DX59" s="19">
        <v>0</v>
      </c>
      <c r="DY59" s="19">
        <v>0</v>
      </c>
      <c r="DZ59" s="19">
        <v>0</v>
      </c>
      <c r="EA59" s="19">
        <v>0</v>
      </c>
      <c r="EB59" s="19">
        <v>0</v>
      </c>
      <c r="EC59" s="19">
        <v>0</v>
      </c>
      <c r="ED59" s="19">
        <v>0</v>
      </c>
      <c r="EE59" s="19">
        <v>0</v>
      </c>
      <c r="EF59" s="19">
        <v>0</v>
      </c>
      <c r="EG59" s="19">
        <v>0</v>
      </c>
      <c r="EH59" s="19">
        <f t="shared" si="1"/>
        <v>43874</v>
      </c>
      <c r="EJ59" s="68">
        <f t="shared" si="3"/>
        <v>0</v>
      </c>
      <c r="EL59">
        <v>43874</v>
      </c>
      <c r="EN59" s="19">
        <f t="shared" si="2"/>
        <v>0</v>
      </c>
    </row>
    <row r="60" spans="1:144">
      <c r="A60" s="48" t="s">
        <v>951</v>
      </c>
      <c r="B60" t="s">
        <v>99</v>
      </c>
      <c r="C60" s="69">
        <v>56</v>
      </c>
      <c r="D60" s="19">
        <v>0</v>
      </c>
      <c r="E60" s="19">
        <v>0</v>
      </c>
      <c r="F60" s="19">
        <v>0</v>
      </c>
      <c r="G60" s="19">
        <v>0</v>
      </c>
      <c r="H60" s="19">
        <v>0</v>
      </c>
      <c r="I60" s="19">
        <v>0</v>
      </c>
      <c r="J60" s="19">
        <v>0</v>
      </c>
      <c r="K60" s="19">
        <v>0</v>
      </c>
      <c r="L60" s="19">
        <v>0</v>
      </c>
      <c r="M60" s="19">
        <v>0</v>
      </c>
      <c r="N60" s="19">
        <v>0</v>
      </c>
      <c r="O60" s="19">
        <v>0</v>
      </c>
      <c r="P60" s="19">
        <v>0</v>
      </c>
      <c r="Q60" s="19">
        <v>0</v>
      </c>
      <c r="R60" s="19">
        <v>0</v>
      </c>
      <c r="S60" s="19">
        <v>0</v>
      </c>
      <c r="T60" s="19">
        <v>0</v>
      </c>
      <c r="U60" s="19">
        <v>0</v>
      </c>
      <c r="V60" s="19">
        <v>0</v>
      </c>
      <c r="W60" s="19">
        <v>0</v>
      </c>
      <c r="X60" s="19">
        <v>0</v>
      </c>
      <c r="Y60" s="19">
        <v>0</v>
      </c>
      <c r="Z60" s="19">
        <v>0</v>
      </c>
      <c r="AA60" s="19">
        <v>0</v>
      </c>
      <c r="AB60" s="19">
        <v>0</v>
      </c>
      <c r="AC60" s="19">
        <v>0</v>
      </c>
      <c r="AD60" s="19">
        <v>0</v>
      </c>
      <c r="AE60" s="19">
        <v>0</v>
      </c>
      <c r="AF60" s="19">
        <v>0</v>
      </c>
      <c r="AG60" s="19">
        <v>0</v>
      </c>
      <c r="AH60" s="19">
        <v>0</v>
      </c>
      <c r="AI60" s="19">
        <v>0</v>
      </c>
      <c r="AJ60" s="19">
        <v>0</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64">
        <v>0</v>
      </c>
      <c r="BB60" s="64">
        <v>0</v>
      </c>
      <c r="BC60" s="64">
        <v>0</v>
      </c>
      <c r="BD60" s="64">
        <v>0</v>
      </c>
      <c r="BE60" s="19">
        <v>0</v>
      </c>
      <c r="BF60" s="19">
        <v>0</v>
      </c>
      <c r="BG60" s="19">
        <v>0</v>
      </c>
      <c r="BH60" s="19">
        <v>0</v>
      </c>
      <c r="BI60" s="19">
        <v>0</v>
      </c>
      <c r="BJ60" s="19">
        <v>0</v>
      </c>
      <c r="BK60" s="19">
        <v>0</v>
      </c>
      <c r="BL60" s="19">
        <v>0</v>
      </c>
      <c r="BM60" s="19">
        <v>0</v>
      </c>
      <c r="BN60" s="19">
        <v>0</v>
      </c>
      <c r="BO60" s="19">
        <v>0</v>
      </c>
      <c r="BP60" s="19">
        <v>0</v>
      </c>
      <c r="BQ60" s="19">
        <v>0</v>
      </c>
      <c r="BR60" s="19">
        <v>0</v>
      </c>
      <c r="BS60" s="19">
        <v>0</v>
      </c>
      <c r="BT60" s="19">
        <v>0</v>
      </c>
      <c r="BU60" s="19">
        <v>0</v>
      </c>
      <c r="BV60" s="19">
        <v>0</v>
      </c>
      <c r="BW60" s="19">
        <v>0</v>
      </c>
      <c r="BX60" s="19">
        <v>0</v>
      </c>
      <c r="BY60" s="19">
        <v>0</v>
      </c>
      <c r="BZ60" s="19">
        <v>0</v>
      </c>
      <c r="CA60" s="19">
        <v>0</v>
      </c>
      <c r="CB60" s="19">
        <v>0</v>
      </c>
      <c r="CC60" s="19">
        <v>0</v>
      </c>
      <c r="CD60" s="19">
        <v>0</v>
      </c>
      <c r="CE60" s="19">
        <v>0</v>
      </c>
      <c r="CF60" s="19">
        <v>0</v>
      </c>
      <c r="CG60" s="19">
        <v>0</v>
      </c>
      <c r="CH60" s="19">
        <v>0</v>
      </c>
      <c r="CI60" s="19">
        <v>0</v>
      </c>
      <c r="CJ60" s="19">
        <v>0</v>
      </c>
      <c r="CK60" s="19">
        <v>0</v>
      </c>
      <c r="CL60" s="19">
        <v>0</v>
      </c>
      <c r="CM60" s="19">
        <v>0</v>
      </c>
      <c r="CN60" s="19">
        <v>0</v>
      </c>
      <c r="CO60" s="19">
        <v>0</v>
      </c>
      <c r="CP60" s="19">
        <v>0</v>
      </c>
      <c r="CQ60" s="19">
        <v>0</v>
      </c>
      <c r="CR60" s="19">
        <v>0</v>
      </c>
      <c r="CS60" s="19">
        <v>0</v>
      </c>
      <c r="CT60" s="19">
        <v>0</v>
      </c>
      <c r="CU60" s="19">
        <v>0</v>
      </c>
      <c r="CV60" s="19">
        <v>0</v>
      </c>
      <c r="CW60" s="19">
        <v>0</v>
      </c>
      <c r="CX60" s="19">
        <v>601</v>
      </c>
      <c r="CY60" s="19">
        <v>0</v>
      </c>
      <c r="CZ60" s="19">
        <v>0</v>
      </c>
      <c r="DA60" s="19">
        <v>0</v>
      </c>
      <c r="DB60" s="19">
        <v>0</v>
      </c>
      <c r="DC60" s="19">
        <v>0</v>
      </c>
      <c r="DD60" s="19">
        <v>0</v>
      </c>
      <c r="DE60" s="19">
        <v>0</v>
      </c>
      <c r="DF60" s="19">
        <v>0</v>
      </c>
      <c r="DG60" s="19">
        <v>0</v>
      </c>
      <c r="DH60" s="19">
        <v>0</v>
      </c>
      <c r="DI60" s="19">
        <v>0</v>
      </c>
      <c r="DJ60" s="19">
        <v>165776</v>
      </c>
      <c r="DK60" s="19">
        <v>0</v>
      </c>
      <c r="DL60" s="19">
        <v>0</v>
      </c>
      <c r="DM60" s="19">
        <v>104</v>
      </c>
      <c r="DN60" s="19">
        <v>0</v>
      </c>
      <c r="DO60" s="19">
        <v>0</v>
      </c>
      <c r="DP60" s="19">
        <v>398</v>
      </c>
      <c r="DQ60" s="19">
        <v>0</v>
      </c>
      <c r="DR60" s="19">
        <v>0</v>
      </c>
      <c r="DS60" s="19">
        <v>0</v>
      </c>
      <c r="DT60" s="19">
        <v>0</v>
      </c>
      <c r="DU60" s="19">
        <v>0</v>
      </c>
      <c r="DV60" s="19">
        <v>0</v>
      </c>
      <c r="DW60" s="19">
        <v>0</v>
      </c>
      <c r="DX60" s="19">
        <v>0</v>
      </c>
      <c r="DY60" s="19">
        <v>0</v>
      </c>
      <c r="DZ60" s="19">
        <v>0</v>
      </c>
      <c r="EA60" s="19">
        <v>0</v>
      </c>
      <c r="EB60" s="19">
        <v>0</v>
      </c>
      <c r="EC60" s="19">
        <v>0</v>
      </c>
      <c r="ED60" s="19">
        <v>0</v>
      </c>
      <c r="EE60" s="19">
        <v>0</v>
      </c>
      <c r="EF60" s="19">
        <v>0</v>
      </c>
      <c r="EG60" s="19">
        <v>0</v>
      </c>
      <c r="EH60" s="19">
        <f t="shared" si="1"/>
        <v>166879</v>
      </c>
      <c r="EJ60" s="68">
        <f t="shared" si="3"/>
        <v>0</v>
      </c>
      <c r="EL60">
        <v>166879</v>
      </c>
      <c r="EN60" s="19">
        <f t="shared" si="2"/>
        <v>0</v>
      </c>
    </row>
    <row r="61" spans="1:144">
      <c r="A61" s="48" t="s">
        <v>952</v>
      </c>
      <c r="B61" t="s">
        <v>100</v>
      </c>
      <c r="C61" s="69">
        <v>57</v>
      </c>
      <c r="D61" s="19">
        <v>0</v>
      </c>
      <c r="E61" s="19">
        <v>0</v>
      </c>
      <c r="F61" s="19">
        <v>0</v>
      </c>
      <c r="G61" s="19">
        <v>0</v>
      </c>
      <c r="H61" s="19">
        <v>0</v>
      </c>
      <c r="I61" s="19">
        <v>0</v>
      </c>
      <c r="J61" s="19">
        <v>0</v>
      </c>
      <c r="K61" s="19">
        <v>0</v>
      </c>
      <c r="L61" s="19">
        <v>0</v>
      </c>
      <c r="M61" s="19">
        <v>0</v>
      </c>
      <c r="N61" s="19">
        <v>0</v>
      </c>
      <c r="O61" s="19">
        <v>0</v>
      </c>
      <c r="P61" s="19">
        <v>0</v>
      </c>
      <c r="Q61" s="19">
        <v>0</v>
      </c>
      <c r="R61" s="19">
        <v>0</v>
      </c>
      <c r="S61" s="19">
        <v>0</v>
      </c>
      <c r="T61" s="19">
        <v>0</v>
      </c>
      <c r="U61" s="19">
        <v>0</v>
      </c>
      <c r="V61" s="19">
        <v>0</v>
      </c>
      <c r="W61" s="19">
        <v>0</v>
      </c>
      <c r="X61" s="19">
        <v>0</v>
      </c>
      <c r="Y61" s="19">
        <v>0</v>
      </c>
      <c r="Z61" s="19">
        <v>0</v>
      </c>
      <c r="AA61" s="19">
        <v>0</v>
      </c>
      <c r="AB61" s="19">
        <v>0</v>
      </c>
      <c r="AC61" s="19">
        <v>0</v>
      </c>
      <c r="AD61" s="19">
        <v>0</v>
      </c>
      <c r="AE61" s="19">
        <v>0</v>
      </c>
      <c r="AF61" s="19">
        <v>0</v>
      </c>
      <c r="AG61" s="19">
        <v>0</v>
      </c>
      <c r="AH61" s="19">
        <v>0</v>
      </c>
      <c r="AI61" s="19">
        <v>0</v>
      </c>
      <c r="AJ61" s="19">
        <v>0</v>
      </c>
      <c r="AK61" s="19">
        <v>0</v>
      </c>
      <c r="AL61" s="19">
        <v>0</v>
      </c>
      <c r="AM61" s="19">
        <v>0</v>
      </c>
      <c r="AN61" s="19">
        <v>0</v>
      </c>
      <c r="AO61" s="19">
        <v>0</v>
      </c>
      <c r="AP61" s="19">
        <v>0</v>
      </c>
      <c r="AQ61" s="19">
        <v>0</v>
      </c>
      <c r="AR61" s="19">
        <v>0</v>
      </c>
      <c r="AS61" s="19">
        <v>0</v>
      </c>
      <c r="AT61" s="19">
        <v>0</v>
      </c>
      <c r="AU61" s="19">
        <v>0</v>
      </c>
      <c r="AV61" s="19">
        <v>0</v>
      </c>
      <c r="AW61" s="19">
        <v>0</v>
      </c>
      <c r="AX61" s="19">
        <v>0</v>
      </c>
      <c r="AY61" s="19">
        <v>0</v>
      </c>
      <c r="AZ61" s="19">
        <v>0</v>
      </c>
      <c r="BA61" s="64">
        <v>0</v>
      </c>
      <c r="BB61" s="64">
        <v>0</v>
      </c>
      <c r="BC61" s="64">
        <v>0</v>
      </c>
      <c r="BD61" s="64">
        <v>0</v>
      </c>
      <c r="BE61" s="19">
        <v>0</v>
      </c>
      <c r="BF61" s="19">
        <v>0</v>
      </c>
      <c r="BG61" s="19">
        <v>0</v>
      </c>
      <c r="BH61" s="19">
        <v>0</v>
      </c>
      <c r="BI61" s="19">
        <v>0</v>
      </c>
      <c r="BJ61" s="19">
        <v>0</v>
      </c>
      <c r="BK61" s="19">
        <v>0</v>
      </c>
      <c r="BL61" s="19">
        <v>0</v>
      </c>
      <c r="BM61" s="19">
        <v>0</v>
      </c>
      <c r="BN61" s="19">
        <v>0</v>
      </c>
      <c r="BO61" s="19">
        <v>0</v>
      </c>
      <c r="BP61" s="19">
        <v>0</v>
      </c>
      <c r="BQ61" s="19">
        <v>0</v>
      </c>
      <c r="BR61" s="19">
        <v>0</v>
      </c>
      <c r="BS61" s="19">
        <v>0</v>
      </c>
      <c r="BT61" s="19">
        <v>0</v>
      </c>
      <c r="BU61" s="19">
        <v>0</v>
      </c>
      <c r="BV61" s="19">
        <v>0</v>
      </c>
      <c r="BW61" s="19">
        <v>0</v>
      </c>
      <c r="BX61" s="19">
        <v>0</v>
      </c>
      <c r="BY61" s="19">
        <v>8</v>
      </c>
      <c r="BZ61" s="19">
        <v>80</v>
      </c>
      <c r="CA61" s="19">
        <v>0</v>
      </c>
      <c r="CB61" s="19">
        <v>0</v>
      </c>
      <c r="CC61" s="19">
        <v>0</v>
      </c>
      <c r="CD61" s="19">
        <v>0</v>
      </c>
      <c r="CE61" s="19">
        <v>0</v>
      </c>
      <c r="CF61" s="19">
        <v>0</v>
      </c>
      <c r="CG61" s="19">
        <v>39</v>
      </c>
      <c r="CH61" s="19">
        <v>0</v>
      </c>
      <c r="CI61" s="19">
        <v>0</v>
      </c>
      <c r="CJ61" s="19">
        <v>0</v>
      </c>
      <c r="CK61" s="19">
        <v>0</v>
      </c>
      <c r="CL61" s="19">
        <v>0</v>
      </c>
      <c r="CM61" s="19">
        <v>0</v>
      </c>
      <c r="CN61" s="19">
        <v>0</v>
      </c>
      <c r="CO61" s="19">
        <v>0</v>
      </c>
      <c r="CP61" s="19">
        <v>0</v>
      </c>
      <c r="CQ61" s="19">
        <v>0</v>
      </c>
      <c r="CR61" s="19">
        <v>0</v>
      </c>
      <c r="CS61" s="19">
        <v>0</v>
      </c>
      <c r="CT61" s="19">
        <v>0</v>
      </c>
      <c r="CU61" s="19">
        <v>0</v>
      </c>
      <c r="CV61" s="19">
        <v>0</v>
      </c>
      <c r="CW61" s="19">
        <v>0</v>
      </c>
      <c r="CX61" s="19">
        <v>1062</v>
      </c>
      <c r="CY61" s="19">
        <v>0</v>
      </c>
      <c r="CZ61" s="19">
        <v>0</v>
      </c>
      <c r="DA61" s="19">
        <v>0</v>
      </c>
      <c r="DB61" s="19">
        <v>0</v>
      </c>
      <c r="DC61" s="19">
        <v>0</v>
      </c>
      <c r="DD61" s="19">
        <v>0</v>
      </c>
      <c r="DE61" s="19">
        <v>0</v>
      </c>
      <c r="DF61" s="19">
        <v>0</v>
      </c>
      <c r="DG61" s="19">
        <v>0</v>
      </c>
      <c r="DH61" s="19">
        <v>0</v>
      </c>
      <c r="DI61" s="19">
        <v>0</v>
      </c>
      <c r="DJ61" s="19">
        <v>0</v>
      </c>
      <c r="DK61" s="19">
        <v>164118</v>
      </c>
      <c r="DL61" s="19">
        <v>0</v>
      </c>
      <c r="DM61" s="19">
        <v>402</v>
      </c>
      <c r="DN61" s="19">
        <v>0</v>
      </c>
      <c r="DO61" s="19">
        <v>0</v>
      </c>
      <c r="DP61" s="19">
        <v>1679</v>
      </c>
      <c r="DQ61" s="19">
        <v>0</v>
      </c>
      <c r="DR61" s="19">
        <v>0</v>
      </c>
      <c r="DS61" s="19">
        <v>0</v>
      </c>
      <c r="DT61" s="19">
        <v>0</v>
      </c>
      <c r="DU61" s="19">
        <v>0</v>
      </c>
      <c r="DV61" s="19">
        <v>0</v>
      </c>
      <c r="DW61" s="19">
        <v>0</v>
      </c>
      <c r="DX61" s="19">
        <v>0</v>
      </c>
      <c r="DY61" s="19">
        <v>0</v>
      </c>
      <c r="DZ61" s="19">
        <v>0</v>
      </c>
      <c r="EA61" s="19">
        <v>0</v>
      </c>
      <c r="EB61" s="19">
        <v>0</v>
      </c>
      <c r="EC61" s="19">
        <v>0</v>
      </c>
      <c r="ED61" s="19">
        <v>0</v>
      </c>
      <c r="EE61" s="19">
        <v>22</v>
      </c>
      <c r="EF61" s="19">
        <v>0</v>
      </c>
      <c r="EG61" s="19">
        <v>0</v>
      </c>
      <c r="EH61" s="19">
        <f t="shared" si="1"/>
        <v>167410</v>
      </c>
      <c r="EJ61" s="68">
        <f t="shared" si="3"/>
        <v>0</v>
      </c>
      <c r="EL61">
        <v>167410</v>
      </c>
      <c r="EN61" s="19">
        <f t="shared" si="2"/>
        <v>0</v>
      </c>
    </row>
    <row r="62" spans="1:144">
      <c r="A62" s="48" t="s">
        <v>953</v>
      </c>
      <c r="B62" t="s">
        <v>101</v>
      </c>
      <c r="C62" s="67">
        <v>58</v>
      </c>
      <c r="D62" s="19">
        <v>0</v>
      </c>
      <c r="E62" s="19">
        <v>0</v>
      </c>
      <c r="F62" s="19">
        <v>0</v>
      </c>
      <c r="G62" s="19">
        <v>0</v>
      </c>
      <c r="H62" s="19">
        <v>0</v>
      </c>
      <c r="I62" s="19">
        <v>0</v>
      </c>
      <c r="J62" s="19">
        <v>0</v>
      </c>
      <c r="K62" s="19">
        <v>0</v>
      </c>
      <c r="L62" s="19">
        <v>0</v>
      </c>
      <c r="M62" s="19">
        <v>0</v>
      </c>
      <c r="N62" s="19">
        <v>0</v>
      </c>
      <c r="O62" s="19">
        <v>0</v>
      </c>
      <c r="P62" s="19">
        <v>0</v>
      </c>
      <c r="Q62" s="19">
        <v>0</v>
      </c>
      <c r="R62" s="19">
        <v>0</v>
      </c>
      <c r="S62" s="19">
        <v>0</v>
      </c>
      <c r="T62" s="19">
        <v>0</v>
      </c>
      <c r="U62" s="19">
        <v>0</v>
      </c>
      <c r="V62" s="19">
        <v>0</v>
      </c>
      <c r="W62" s="19">
        <v>0</v>
      </c>
      <c r="X62" s="19">
        <v>0</v>
      </c>
      <c r="Y62" s="19">
        <v>0</v>
      </c>
      <c r="Z62" s="19">
        <v>0</v>
      </c>
      <c r="AA62" s="19">
        <v>0</v>
      </c>
      <c r="AB62" s="19">
        <v>0</v>
      </c>
      <c r="AC62" s="19">
        <v>0</v>
      </c>
      <c r="AD62" s="19">
        <v>0</v>
      </c>
      <c r="AE62" s="19">
        <v>0</v>
      </c>
      <c r="AF62" s="19">
        <v>0</v>
      </c>
      <c r="AG62" s="19">
        <v>0</v>
      </c>
      <c r="AH62" s="19">
        <v>0</v>
      </c>
      <c r="AI62" s="19">
        <v>0</v>
      </c>
      <c r="AJ62" s="19">
        <v>0</v>
      </c>
      <c r="AK62" s="19">
        <v>0</v>
      </c>
      <c r="AL62" s="19">
        <v>0</v>
      </c>
      <c r="AM62" s="19">
        <v>0</v>
      </c>
      <c r="AN62" s="19">
        <v>0</v>
      </c>
      <c r="AO62" s="19">
        <v>0</v>
      </c>
      <c r="AP62" s="19">
        <v>0</v>
      </c>
      <c r="AQ62" s="19">
        <v>0</v>
      </c>
      <c r="AR62" s="19">
        <v>0</v>
      </c>
      <c r="AS62" s="19">
        <v>0</v>
      </c>
      <c r="AT62" s="19">
        <v>0</v>
      </c>
      <c r="AU62" s="19">
        <v>0</v>
      </c>
      <c r="AV62" s="19">
        <v>0</v>
      </c>
      <c r="AW62" s="19">
        <v>0</v>
      </c>
      <c r="AX62" s="19">
        <v>0</v>
      </c>
      <c r="AY62" s="19">
        <v>0</v>
      </c>
      <c r="AZ62" s="19">
        <v>0</v>
      </c>
      <c r="BA62" s="64">
        <v>0</v>
      </c>
      <c r="BB62" s="64">
        <v>0</v>
      </c>
      <c r="BC62" s="64">
        <v>0</v>
      </c>
      <c r="BD62" s="64">
        <v>0</v>
      </c>
      <c r="BE62" s="19">
        <v>0</v>
      </c>
      <c r="BF62" s="19">
        <v>0</v>
      </c>
      <c r="BG62" s="19">
        <v>0</v>
      </c>
      <c r="BH62" s="19">
        <v>0</v>
      </c>
      <c r="BI62" s="19">
        <v>0</v>
      </c>
      <c r="BJ62" s="19">
        <v>0</v>
      </c>
      <c r="BK62" s="19">
        <v>0</v>
      </c>
      <c r="BL62" s="19">
        <v>0</v>
      </c>
      <c r="BM62" s="19">
        <v>0</v>
      </c>
      <c r="BN62" s="19">
        <v>0</v>
      </c>
      <c r="BO62" s="19">
        <v>0</v>
      </c>
      <c r="BP62" s="19">
        <v>0</v>
      </c>
      <c r="BQ62" s="19">
        <v>0</v>
      </c>
      <c r="BR62" s="19">
        <v>0</v>
      </c>
      <c r="BS62" s="19">
        <v>0</v>
      </c>
      <c r="BT62" s="19">
        <v>0</v>
      </c>
      <c r="BU62" s="19">
        <v>0</v>
      </c>
      <c r="BV62" s="19">
        <v>0</v>
      </c>
      <c r="BW62" s="19">
        <v>0</v>
      </c>
      <c r="BX62" s="19">
        <v>0</v>
      </c>
      <c r="BY62" s="19">
        <v>0</v>
      </c>
      <c r="BZ62" s="19">
        <v>0</v>
      </c>
      <c r="CA62" s="19">
        <v>0</v>
      </c>
      <c r="CB62" s="19">
        <v>0</v>
      </c>
      <c r="CC62" s="19">
        <v>0</v>
      </c>
      <c r="CD62" s="19">
        <v>0</v>
      </c>
      <c r="CE62" s="19">
        <v>0</v>
      </c>
      <c r="CF62" s="19">
        <v>0</v>
      </c>
      <c r="CG62" s="19">
        <v>0</v>
      </c>
      <c r="CH62" s="19">
        <v>0</v>
      </c>
      <c r="CI62" s="19">
        <v>0</v>
      </c>
      <c r="CJ62" s="19">
        <v>0</v>
      </c>
      <c r="CK62" s="19">
        <v>0</v>
      </c>
      <c r="CL62" s="19">
        <v>0</v>
      </c>
      <c r="CM62" s="19">
        <v>0</v>
      </c>
      <c r="CN62" s="19">
        <v>0</v>
      </c>
      <c r="CO62" s="19">
        <v>0</v>
      </c>
      <c r="CP62" s="19">
        <v>0</v>
      </c>
      <c r="CQ62" s="19">
        <v>0</v>
      </c>
      <c r="CR62" s="19">
        <v>0</v>
      </c>
      <c r="CS62" s="19">
        <v>0</v>
      </c>
      <c r="CT62" s="19">
        <v>0</v>
      </c>
      <c r="CU62" s="19">
        <v>0</v>
      </c>
      <c r="CV62" s="19">
        <v>0</v>
      </c>
      <c r="CW62" s="19">
        <v>0</v>
      </c>
      <c r="CX62" s="19">
        <v>0</v>
      </c>
      <c r="CY62" s="19">
        <v>0</v>
      </c>
      <c r="CZ62" s="19">
        <v>0</v>
      </c>
      <c r="DA62" s="19">
        <v>0</v>
      </c>
      <c r="DB62" s="19">
        <v>0</v>
      </c>
      <c r="DC62" s="19">
        <v>0</v>
      </c>
      <c r="DD62" s="19">
        <v>0</v>
      </c>
      <c r="DE62" s="19">
        <v>0</v>
      </c>
      <c r="DF62" s="19">
        <v>0</v>
      </c>
      <c r="DG62" s="19">
        <v>0</v>
      </c>
      <c r="DH62" s="19">
        <v>0</v>
      </c>
      <c r="DI62" s="19">
        <v>0</v>
      </c>
      <c r="DJ62" s="19">
        <v>0</v>
      </c>
      <c r="DK62" s="19">
        <v>1281</v>
      </c>
      <c r="DL62" s="19">
        <v>634562</v>
      </c>
      <c r="DM62" s="19">
        <v>11022</v>
      </c>
      <c r="DN62" s="19">
        <v>0</v>
      </c>
      <c r="DO62" s="19">
        <v>0</v>
      </c>
      <c r="DP62" s="19">
        <v>156</v>
      </c>
      <c r="DQ62" s="19">
        <v>0</v>
      </c>
      <c r="DR62" s="19">
        <v>0</v>
      </c>
      <c r="DS62" s="19">
        <v>628</v>
      </c>
      <c r="DT62" s="19">
        <v>0</v>
      </c>
      <c r="DU62" s="19">
        <v>0</v>
      </c>
      <c r="DV62" s="19">
        <v>0</v>
      </c>
      <c r="DW62" s="19">
        <v>0</v>
      </c>
      <c r="DX62" s="19">
        <v>0</v>
      </c>
      <c r="DY62" s="19">
        <v>0</v>
      </c>
      <c r="DZ62" s="19">
        <v>0</v>
      </c>
      <c r="EA62" s="19">
        <v>0</v>
      </c>
      <c r="EB62" s="19">
        <v>0</v>
      </c>
      <c r="EC62" s="19">
        <v>1360</v>
      </c>
      <c r="ED62" s="19">
        <v>0</v>
      </c>
      <c r="EE62" s="19">
        <v>0</v>
      </c>
      <c r="EF62" s="19">
        <v>0</v>
      </c>
      <c r="EG62" s="19">
        <v>0</v>
      </c>
      <c r="EH62" s="19">
        <f t="shared" si="1"/>
        <v>649009</v>
      </c>
      <c r="EJ62" s="68">
        <f t="shared" si="3"/>
        <v>0</v>
      </c>
      <c r="EL62">
        <v>649009</v>
      </c>
      <c r="EN62" s="19">
        <f t="shared" si="2"/>
        <v>0</v>
      </c>
    </row>
    <row r="63" spans="1:144">
      <c r="A63" s="48" t="s">
        <v>954</v>
      </c>
      <c r="B63" t="s">
        <v>102</v>
      </c>
      <c r="C63" s="69">
        <v>59</v>
      </c>
      <c r="D63" s="19">
        <v>0</v>
      </c>
      <c r="E63" s="19">
        <v>0</v>
      </c>
      <c r="F63" s="19">
        <v>0</v>
      </c>
      <c r="G63" s="19">
        <v>0</v>
      </c>
      <c r="H63" s="19">
        <v>0</v>
      </c>
      <c r="I63" s="19">
        <v>0</v>
      </c>
      <c r="J63" s="19">
        <v>0</v>
      </c>
      <c r="K63" s="19">
        <v>0</v>
      </c>
      <c r="L63" s="19">
        <v>0</v>
      </c>
      <c r="M63" s="19">
        <v>0</v>
      </c>
      <c r="N63" s="19">
        <v>0</v>
      </c>
      <c r="O63" s="19">
        <v>0</v>
      </c>
      <c r="P63" s="19">
        <v>0</v>
      </c>
      <c r="Q63" s="19">
        <v>0</v>
      </c>
      <c r="R63" s="19">
        <v>0</v>
      </c>
      <c r="S63" s="19">
        <v>0</v>
      </c>
      <c r="T63" s="19">
        <v>0</v>
      </c>
      <c r="U63" s="19">
        <v>0</v>
      </c>
      <c r="V63" s="19">
        <v>0</v>
      </c>
      <c r="W63" s="19">
        <v>0</v>
      </c>
      <c r="X63" s="19">
        <v>0</v>
      </c>
      <c r="Y63" s="19">
        <v>0</v>
      </c>
      <c r="Z63" s="19">
        <v>0</v>
      </c>
      <c r="AA63" s="19">
        <v>0</v>
      </c>
      <c r="AB63" s="19">
        <v>0</v>
      </c>
      <c r="AC63" s="19">
        <v>0</v>
      </c>
      <c r="AD63" s="19">
        <v>0</v>
      </c>
      <c r="AE63" s="19">
        <v>0</v>
      </c>
      <c r="AF63" s="19">
        <v>0</v>
      </c>
      <c r="AG63" s="19">
        <v>0</v>
      </c>
      <c r="AH63" s="19">
        <v>0</v>
      </c>
      <c r="AI63" s="19">
        <v>0</v>
      </c>
      <c r="AJ63" s="19">
        <v>0</v>
      </c>
      <c r="AK63" s="19">
        <v>0</v>
      </c>
      <c r="AL63" s="19">
        <v>0</v>
      </c>
      <c r="AM63" s="19">
        <v>0</v>
      </c>
      <c r="AN63" s="19">
        <v>0</v>
      </c>
      <c r="AO63" s="19">
        <v>0</v>
      </c>
      <c r="AP63" s="19">
        <v>0</v>
      </c>
      <c r="AQ63" s="19">
        <v>0</v>
      </c>
      <c r="AR63" s="19">
        <v>0</v>
      </c>
      <c r="AS63" s="19">
        <v>0</v>
      </c>
      <c r="AT63" s="19">
        <v>0</v>
      </c>
      <c r="AU63" s="19">
        <v>0</v>
      </c>
      <c r="AV63" s="19">
        <v>0</v>
      </c>
      <c r="AW63" s="19">
        <v>0</v>
      </c>
      <c r="AX63" s="19">
        <v>0</v>
      </c>
      <c r="AY63" s="19">
        <v>0</v>
      </c>
      <c r="AZ63" s="19">
        <v>0</v>
      </c>
      <c r="BA63" s="64">
        <v>0</v>
      </c>
      <c r="BB63" s="64">
        <v>0</v>
      </c>
      <c r="BC63" s="64">
        <v>0</v>
      </c>
      <c r="BD63" s="64">
        <v>0</v>
      </c>
      <c r="BE63" s="19">
        <v>0</v>
      </c>
      <c r="BF63" s="19">
        <v>0</v>
      </c>
      <c r="BG63" s="19">
        <v>0</v>
      </c>
      <c r="BH63" s="19">
        <v>0</v>
      </c>
      <c r="BI63" s="19">
        <v>0</v>
      </c>
      <c r="BJ63" s="19">
        <v>0</v>
      </c>
      <c r="BK63" s="19">
        <v>0</v>
      </c>
      <c r="BL63" s="19">
        <v>0</v>
      </c>
      <c r="BM63" s="19">
        <v>0</v>
      </c>
      <c r="BN63" s="19">
        <v>0</v>
      </c>
      <c r="BO63" s="19">
        <v>0</v>
      </c>
      <c r="BP63" s="19">
        <v>0</v>
      </c>
      <c r="BQ63" s="19">
        <v>0</v>
      </c>
      <c r="BR63" s="19">
        <v>0</v>
      </c>
      <c r="BS63" s="19">
        <v>0</v>
      </c>
      <c r="BT63" s="19">
        <v>0</v>
      </c>
      <c r="BU63" s="19">
        <v>0</v>
      </c>
      <c r="BV63" s="19">
        <v>0</v>
      </c>
      <c r="BW63" s="19">
        <v>0</v>
      </c>
      <c r="BX63" s="19">
        <v>0</v>
      </c>
      <c r="BY63" s="19">
        <v>0</v>
      </c>
      <c r="BZ63" s="19">
        <v>0</v>
      </c>
      <c r="CA63" s="19">
        <v>0</v>
      </c>
      <c r="CB63" s="19">
        <v>0</v>
      </c>
      <c r="CC63" s="19">
        <v>0</v>
      </c>
      <c r="CD63" s="19">
        <v>0</v>
      </c>
      <c r="CE63" s="19">
        <v>0</v>
      </c>
      <c r="CF63" s="19">
        <v>0</v>
      </c>
      <c r="CG63" s="19">
        <v>0</v>
      </c>
      <c r="CH63" s="19">
        <v>0</v>
      </c>
      <c r="CI63" s="19">
        <v>0</v>
      </c>
      <c r="CJ63" s="19">
        <v>0</v>
      </c>
      <c r="CK63" s="19">
        <v>0</v>
      </c>
      <c r="CL63" s="19">
        <v>0</v>
      </c>
      <c r="CM63" s="19">
        <v>0</v>
      </c>
      <c r="CN63" s="19">
        <v>0</v>
      </c>
      <c r="CO63" s="19">
        <v>0</v>
      </c>
      <c r="CP63" s="19">
        <v>0</v>
      </c>
      <c r="CQ63" s="19">
        <v>0</v>
      </c>
      <c r="CR63" s="19">
        <v>0</v>
      </c>
      <c r="CS63" s="19">
        <v>0</v>
      </c>
      <c r="CT63" s="19">
        <v>0</v>
      </c>
      <c r="CU63" s="19">
        <v>0</v>
      </c>
      <c r="CV63" s="19">
        <v>0</v>
      </c>
      <c r="CW63" s="19">
        <v>0</v>
      </c>
      <c r="CX63" s="19">
        <v>0</v>
      </c>
      <c r="CY63" s="19">
        <v>0</v>
      </c>
      <c r="CZ63" s="19">
        <v>0</v>
      </c>
      <c r="DA63" s="19">
        <v>0</v>
      </c>
      <c r="DB63" s="19">
        <v>0</v>
      </c>
      <c r="DC63" s="19">
        <v>0</v>
      </c>
      <c r="DD63" s="19">
        <v>0</v>
      </c>
      <c r="DE63" s="19">
        <v>0</v>
      </c>
      <c r="DF63" s="19">
        <v>0</v>
      </c>
      <c r="DG63" s="19">
        <v>0</v>
      </c>
      <c r="DH63" s="19">
        <v>0</v>
      </c>
      <c r="DI63" s="19">
        <v>0</v>
      </c>
      <c r="DJ63" s="19">
        <v>0</v>
      </c>
      <c r="DK63" s="19">
        <v>0</v>
      </c>
      <c r="DL63" s="19">
        <v>0</v>
      </c>
      <c r="DM63" s="19">
        <v>179547</v>
      </c>
      <c r="DN63" s="19">
        <v>460205</v>
      </c>
      <c r="DO63" s="19">
        <v>0</v>
      </c>
      <c r="DP63" s="19">
        <v>0</v>
      </c>
      <c r="DQ63" s="19">
        <v>0</v>
      </c>
      <c r="DR63" s="19">
        <v>0</v>
      </c>
      <c r="DS63" s="19">
        <v>0</v>
      </c>
      <c r="DT63" s="19">
        <v>0</v>
      </c>
      <c r="DU63" s="19">
        <v>0</v>
      </c>
      <c r="DV63" s="19">
        <v>0</v>
      </c>
      <c r="DW63" s="19">
        <v>0</v>
      </c>
      <c r="DX63" s="19">
        <v>0</v>
      </c>
      <c r="DY63" s="19">
        <v>0</v>
      </c>
      <c r="DZ63" s="19">
        <v>0</v>
      </c>
      <c r="EA63" s="19">
        <v>0</v>
      </c>
      <c r="EB63" s="19">
        <v>0</v>
      </c>
      <c r="EC63" s="19">
        <v>0</v>
      </c>
      <c r="ED63" s="19">
        <v>0</v>
      </c>
      <c r="EE63" s="19">
        <v>0</v>
      </c>
      <c r="EF63" s="19">
        <v>0</v>
      </c>
      <c r="EG63" s="19">
        <v>0</v>
      </c>
      <c r="EH63" s="19">
        <f t="shared" si="1"/>
        <v>639752</v>
      </c>
      <c r="EJ63" s="68">
        <f t="shared" si="3"/>
        <v>0</v>
      </c>
      <c r="EL63">
        <v>639752</v>
      </c>
      <c r="EN63" s="19">
        <f t="shared" si="2"/>
        <v>0</v>
      </c>
    </row>
    <row r="64" spans="1:144">
      <c r="A64" s="48" t="s">
        <v>955</v>
      </c>
      <c r="B64" t="s">
        <v>103</v>
      </c>
      <c r="C64" s="69">
        <v>60</v>
      </c>
      <c r="D64" s="19">
        <v>0</v>
      </c>
      <c r="E64" s="19">
        <v>0</v>
      </c>
      <c r="F64" s="19">
        <v>0</v>
      </c>
      <c r="G64" s="19">
        <v>0</v>
      </c>
      <c r="H64" s="19">
        <v>0</v>
      </c>
      <c r="I64" s="19">
        <v>0</v>
      </c>
      <c r="J64" s="19">
        <v>0</v>
      </c>
      <c r="K64" s="19">
        <v>0</v>
      </c>
      <c r="L64" s="19">
        <v>0</v>
      </c>
      <c r="M64" s="19">
        <v>0</v>
      </c>
      <c r="N64" s="19">
        <v>0</v>
      </c>
      <c r="O64" s="19">
        <v>0</v>
      </c>
      <c r="P64" s="19">
        <v>0</v>
      </c>
      <c r="Q64" s="19">
        <v>0</v>
      </c>
      <c r="R64" s="19">
        <v>0</v>
      </c>
      <c r="S64" s="19">
        <v>0</v>
      </c>
      <c r="T64" s="19">
        <v>0</v>
      </c>
      <c r="U64" s="19">
        <v>0</v>
      </c>
      <c r="V64" s="19">
        <v>0</v>
      </c>
      <c r="W64" s="19">
        <v>0</v>
      </c>
      <c r="X64" s="19">
        <v>0</v>
      </c>
      <c r="Y64" s="19">
        <v>0</v>
      </c>
      <c r="Z64" s="19">
        <v>0</v>
      </c>
      <c r="AA64" s="19">
        <v>0</v>
      </c>
      <c r="AB64" s="19">
        <v>0</v>
      </c>
      <c r="AC64" s="19">
        <v>0</v>
      </c>
      <c r="AD64" s="19">
        <v>0</v>
      </c>
      <c r="AE64" s="19">
        <v>0</v>
      </c>
      <c r="AF64" s="19">
        <v>0</v>
      </c>
      <c r="AG64" s="19">
        <v>0</v>
      </c>
      <c r="AH64" s="19">
        <v>0</v>
      </c>
      <c r="AI64" s="19">
        <v>0</v>
      </c>
      <c r="AJ64" s="19">
        <v>0</v>
      </c>
      <c r="AK64" s="19">
        <v>0</v>
      </c>
      <c r="AL64" s="19">
        <v>0</v>
      </c>
      <c r="AM64" s="19">
        <v>0</v>
      </c>
      <c r="AN64" s="19">
        <v>0</v>
      </c>
      <c r="AO64" s="19">
        <v>0</v>
      </c>
      <c r="AP64" s="19">
        <v>0</v>
      </c>
      <c r="AQ64" s="19">
        <v>0</v>
      </c>
      <c r="AR64" s="19">
        <v>0</v>
      </c>
      <c r="AS64" s="19">
        <v>0</v>
      </c>
      <c r="AT64" s="19">
        <v>0</v>
      </c>
      <c r="AU64" s="19">
        <v>0</v>
      </c>
      <c r="AV64" s="19">
        <v>0</v>
      </c>
      <c r="AW64" s="19">
        <v>0</v>
      </c>
      <c r="AX64" s="19">
        <v>0</v>
      </c>
      <c r="AY64" s="19">
        <v>0</v>
      </c>
      <c r="AZ64" s="19">
        <v>0</v>
      </c>
      <c r="BA64" s="64">
        <v>0</v>
      </c>
      <c r="BB64" s="64">
        <v>0</v>
      </c>
      <c r="BC64" s="64">
        <v>0</v>
      </c>
      <c r="BD64" s="64">
        <v>0</v>
      </c>
      <c r="BE64" s="19">
        <v>0</v>
      </c>
      <c r="BF64" s="19">
        <v>0</v>
      </c>
      <c r="BG64" s="19">
        <v>0</v>
      </c>
      <c r="BH64" s="19">
        <v>0</v>
      </c>
      <c r="BI64" s="19">
        <v>0</v>
      </c>
      <c r="BJ64" s="19">
        <v>0</v>
      </c>
      <c r="BK64" s="19">
        <v>0</v>
      </c>
      <c r="BL64" s="19">
        <v>0</v>
      </c>
      <c r="BM64" s="19">
        <v>0</v>
      </c>
      <c r="BN64" s="19">
        <v>0</v>
      </c>
      <c r="BO64" s="19">
        <v>0</v>
      </c>
      <c r="BP64" s="19">
        <v>0</v>
      </c>
      <c r="BQ64" s="19">
        <v>0</v>
      </c>
      <c r="BR64" s="19">
        <v>0</v>
      </c>
      <c r="BS64" s="19">
        <v>0</v>
      </c>
      <c r="BT64" s="19">
        <v>0</v>
      </c>
      <c r="BU64" s="19">
        <v>0</v>
      </c>
      <c r="BV64" s="19">
        <v>0</v>
      </c>
      <c r="BW64" s="19">
        <v>0</v>
      </c>
      <c r="BX64" s="19">
        <v>0</v>
      </c>
      <c r="BY64" s="19">
        <v>0</v>
      </c>
      <c r="BZ64" s="19">
        <v>0</v>
      </c>
      <c r="CA64" s="19">
        <v>0</v>
      </c>
      <c r="CB64" s="19">
        <v>0</v>
      </c>
      <c r="CC64" s="19">
        <v>0</v>
      </c>
      <c r="CD64" s="19">
        <v>0</v>
      </c>
      <c r="CE64" s="19">
        <v>0</v>
      </c>
      <c r="CF64" s="19">
        <v>0</v>
      </c>
      <c r="CG64" s="19">
        <v>0</v>
      </c>
      <c r="CH64" s="19">
        <v>0</v>
      </c>
      <c r="CI64" s="19">
        <v>0</v>
      </c>
      <c r="CJ64" s="19">
        <v>0</v>
      </c>
      <c r="CK64" s="19">
        <v>0</v>
      </c>
      <c r="CL64" s="19">
        <v>0</v>
      </c>
      <c r="CM64" s="19">
        <v>0</v>
      </c>
      <c r="CN64" s="19">
        <v>0</v>
      </c>
      <c r="CO64" s="19">
        <v>0</v>
      </c>
      <c r="CP64" s="19">
        <v>0</v>
      </c>
      <c r="CQ64" s="19">
        <v>0</v>
      </c>
      <c r="CR64" s="19">
        <v>0</v>
      </c>
      <c r="CS64" s="19">
        <v>0</v>
      </c>
      <c r="CT64" s="19">
        <v>0</v>
      </c>
      <c r="CU64" s="19">
        <v>0</v>
      </c>
      <c r="CV64" s="19">
        <v>0</v>
      </c>
      <c r="CW64" s="19">
        <v>0</v>
      </c>
      <c r="CX64" s="19">
        <v>106</v>
      </c>
      <c r="CY64" s="19">
        <v>0</v>
      </c>
      <c r="CZ64" s="19">
        <v>0</v>
      </c>
      <c r="DA64" s="19">
        <v>0</v>
      </c>
      <c r="DB64" s="19">
        <v>0</v>
      </c>
      <c r="DC64" s="19">
        <v>0</v>
      </c>
      <c r="DD64" s="19">
        <v>0</v>
      </c>
      <c r="DE64" s="19">
        <v>0</v>
      </c>
      <c r="DF64" s="19">
        <v>0</v>
      </c>
      <c r="DG64" s="19">
        <v>0</v>
      </c>
      <c r="DH64" s="19">
        <v>0</v>
      </c>
      <c r="DI64" s="19">
        <v>0</v>
      </c>
      <c r="DJ64" s="19">
        <v>0</v>
      </c>
      <c r="DK64" s="19">
        <v>0</v>
      </c>
      <c r="DL64" s="19">
        <v>0</v>
      </c>
      <c r="DM64" s="19">
        <v>223</v>
      </c>
      <c r="DN64" s="19">
        <v>0</v>
      </c>
      <c r="DO64" s="19">
        <v>228284</v>
      </c>
      <c r="DP64" s="19">
        <v>0</v>
      </c>
      <c r="DQ64" s="19">
        <v>0</v>
      </c>
      <c r="DR64" s="19">
        <v>0</v>
      </c>
      <c r="DS64" s="19">
        <v>0</v>
      </c>
      <c r="DT64" s="19">
        <v>0</v>
      </c>
      <c r="DU64" s="19">
        <v>0</v>
      </c>
      <c r="DV64" s="19">
        <v>0</v>
      </c>
      <c r="DW64" s="19">
        <v>0</v>
      </c>
      <c r="DX64" s="19">
        <v>0</v>
      </c>
      <c r="DY64" s="19">
        <v>0</v>
      </c>
      <c r="DZ64" s="19">
        <v>0</v>
      </c>
      <c r="EA64" s="19">
        <v>0</v>
      </c>
      <c r="EB64" s="19">
        <v>0</v>
      </c>
      <c r="EC64" s="19">
        <v>0</v>
      </c>
      <c r="ED64" s="19">
        <v>0</v>
      </c>
      <c r="EE64" s="19">
        <v>0</v>
      </c>
      <c r="EF64" s="19">
        <v>0</v>
      </c>
      <c r="EG64" s="19">
        <v>0</v>
      </c>
      <c r="EH64" s="19">
        <f t="shared" si="1"/>
        <v>228613</v>
      </c>
      <c r="EJ64" s="68">
        <f t="shared" si="3"/>
        <v>0</v>
      </c>
      <c r="EL64">
        <v>228613</v>
      </c>
      <c r="EN64" s="19">
        <f t="shared" si="2"/>
        <v>0</v>
      </c>
    </row>
    <row r="65" spans="1:144">
      <c r="A65" s="48" t="s">
        <v>956</v>
      </c>
      <c r="B65" t="s">
        <v>104</v>
      </c>
      <c r="C65" s="67">
        <v>61</v>
      </c>
      <c r="D65" s="19">
        <v>0</v>
      </c>
      <c r="E65" s="19">
        <v>0</v>
      </c>
      <c r="F65" s="19">
        <v>0</v>
      </c>
      <c r="G65" s="19">
        <v>0</v>
      </c>
      <c r="H65" s="19">
        <v>0</v>
      </c>
      <c r="I65" s="19">
        <v>0</v>
      </c>
      <c r="J65" s="19">
        <v>0</v>
      </c>
      <c r="K65" s="19">
        <v>0</v>
      </c>
      <c r="L65" s="19">
        <v>0</v>
      </c>
      <c r="M65" s="19">
        <v>0</v>
      </c>
      <c r="N65" s="19">
        <v>0</v>
      </c>
      <c r="O65" s="19">
        <v>0</v>
      </c>
      <c r="P65" s="19">
        <v>0</v>
      </c>
      <c r="Q65" s="19">
        <v>0</v>
      </c>
      <c r="R65" s="19">
        <v>0</v>
      </c>
      <c r="S65" s="19">
        <v>0</v>
      </c>
      <c r="T65" s="19">
        <v>0</v>
      </c>
      <c r="U65" s="19">
        <v>0</v>
      </c>
      <c r="V65" s="19">
        <v>0</v>
      </c>
      <c r="W65" s="19">
        <v>0</v>
      </c>
      <c r="X65" s="19">
        <v>0</v>
      </c>
      <c r="Y65" s="19">
        <v>0</v>
      </c>
      <c r="Z65" s="19">
        <v>0</v>
      </c>
      <c r="AA65" s="19">
        <v>0</v>
      </c>
      <c r="AB65" s="19">
        <v>0</v>
      </c>
      <c r="AC65" s="19">
        <v>0</v>
      </c>
      <c r="AD65" s="19">
        <v>0</v>
      </c>
      <c r="AE65" s="19">
        <v>0</v>
      </c>
      <c r="AF65" s="19">
        <v>0</v>
      </c>
      <c r="AG65" s="19">
        <v>0</v>
      </c>
      <c r="AH65" s="19">
        <v>0</v>
      </c>
      <c r="AI65" s="19">
        <v>0</v>
      </c>
      <c r="AJ65" s="19">
        <v>0</v>
      </c>
      <c r="AK65" s="19">
        <v>0</v>
      </c>
      <c r="AL65" s="19">
        <v>0</v>
      </c>
      <c r="AM65" s="19">
        <v>0</v>
      </c>
      <c r="AN65" s="19">
        <v>0</v>
      </c>
      <c r="AO65" s="19">
        <v>0</v>
      </c>
      <c r="AP65" s="19">
        <v>0</v>
      </c>
      <c r="AQ65" s="19">
        <v>0</v>
      </c>
      <c r="AR65" s="19">
        <v>0</v>
      </c>
      <c r="AS65" s="19">
        <v>0</v>
      </c>
      <c r="AT65" s="19">
        <v>0</v>
      </c>
      <c r="AU65" s="19">
        <v>0</v>
      </c>
      <c r="AV65" s="19">
        <v>0</v>
      </c>
      <c r="AW65" s="19">
        <v>0</v>
      </c>
      <c r="AX65" s="19">
        <v>0</v>
      </c>
      <c r="AY65" s="19">
        <v>0</v>
      </c>
      <c r="AZ65" s="19">
        <v>0</v>
      </c>
      <c r="BA65" s="64">
        <v>0</v>
      </c>
      <c r="BB65" s="64">
        <v>0</v>
      </c>
      <c r="BC65" s="64">
        <v>0</v>
      </c>
      <c r="BD65" s="64">
        <v>0</v>
      </c>
      <c r="BE65" s="19">
        <v>0</v>
      </c>
      <c r="BF65" s="19">
        <v>0</v>
      </c>
      <c r="BG65" s="19">
        <v>0</v>
      </c>
      <c r="BH65" s="19">
        <v>0</v>
      </c>
      <c r="BI65" s="19">
        <v>0</v>
      </c>
      <c r="BJ65" s="19">
        <v>0</v>
      </c>
      <c r="BK65" s="19">
        <v>0</v>
      </c>
      <c r="BL65" s="19">
        <v>0</v>
      </c>
      <c r="BM65" s="19">
        <v>0</v>
      </c>
      <c r="BN65" s="19">
        <v>0</v>
      </c>
      <c r="BO65" s="19">
        <v>0</v>
      </c>
      <c r="BP65" s="19">
        <v>87</v>
      </c>
      <c r="BQ65" s="19">
        <v>0</v>
      </c>
      <c r="BR65" s="19">
        <v>0</v>
      </c>
      <c r="BS65" s="19">
        <v>0</v>
      </c>
      <c r="BT65" s="19">
        <v>0</v>
      </c>
      <c r="BU65" s="19">
        <v>0</v>
      </c>
      <c r="BV65" s="19">
        <v>0</v>
      </c>
      <c r="BW65" s="19">
        <v>0</v>
      </c>
      <c r="BX65" s="19">
        <v>322</v>
      </c>
      <c r="BY65" s="19">
        <v>0</v>
      </c>
      <c r="BZ65" s="19">
        <v>0</v>
      </c>
      <c r="CA65" s="19">
        <v>0</v>
      </c>
      <c r="CB65" s="19">
        <v>0</v>
      </c>
      <c r="CC65" s="19">
        <v>0</v>
      </c>
      <c r="CD65" s="19">
        <v>0</v>
      </c>
      <c r="CE65" s="19">
        <v>0</v>
      </c>
      <c r="CF65" s="19">
        <v>0</v>
      </c>
      <c r="CG65" s="19">
        <v>270</v>
      </c>
      <c r="CH65" s="19">
        <v>0</v>
      </c>
      <c r="CI65" s="19">
        <v>0</v>
      </c>
      <c r="CJ65" s="19">
        <v>0</v>
      </c>
      <c r="CK65" s="19">
        <v>0</v>
      </c>
      <c r="CL65" s="19">
        <v>0</v>
      </c>
      <c r="CM65" s="19">
        <v>0</v>
      </c>
      <c r="CN65" s="19">
        <v>0</v>
      </c>
      <c r="CO65" s="19">
        <v>0</v>
      </c>
      <c r="CP65" s="19">
        <v>0</v>
      </c>
      <c r="CQ65" s="19">
        <v>0</v>
      </c>
      <c r="CR65" s="19">
        <v>0</v>
      </c>
      <c r="CS65" s="19">
        <v>0</v>
      </c>
      <c r="CT65" s="19">
        <v>0</v>
      </c>
      <c r="CU65" s="19">
        <v>0</v>
      </c>
      <c r="CV65" s="19">
        <v>0</v>
      </c>
      <c r="CW65" s="19">
        <v>0</v>
      </c>
      <c r="CX65" s="19">
        <v>53</v>
      </c>
      <c r="CY65" s="19">
        <v>0</v>
      </c>
      <c r="CZ65" s="19">
        <v>0</v>
      </c>
      <c r="DA65" s="19">
        <v>0</v>
      </c>
      <c r="DB65" s="19">
        <v>0</v>
      </c>
      <c r="DC65" s="19">
        <v>0</v>
      </c>
      <c r="DD65" s="19">
        <v>0</v>
      </c>
      <c r="DE65" s="19">
        <v>0</v>
      </c>
      <c r="DF65" s="19">
        <v>0</v>
      </c>
      <c r="DG65" s="19">
        <v>0</v>
      </c>
      <c r="DH65" s="19">
        <v>0</v>
      </c>
      <c r="DI65" s="19">
        <v>0</v>
      </c>
      <c r="DJ65" s="19">
        <v>0</v>
      </c>
      <c r="DK65" s="19">
        <v>0</v>
      </c>
      <c r="DL65" s="19">
        <v>0</v>
      </c>
      <c r="DM65" s="19">
        <v>729</v>
      </c>
      <c r="DN65" s="19">
        <v>0</v>
      </c>
      <c r="DO65" s="19">
        <v>0</v>
      </c>
      <c r="DP65" s="19">
        <v>5064</v>
      </c>
      <c r="DQ65" s="19">
        <v>56366</v>
      </c>
      <c r="DR65" s="19">
        <v>0</v>
      </c>
      <c r="DS65" s="19">
        <v>0</v>
      </c>
      <c r="DT65" s="19">
        <v>0</v>
      </c>
      <c r="DU65" s="19">
        <v>0</v>
      </c>
      <c r="DV65" s="19">
        <v>0</v>
      </c>
      <c r="DW65" s="19">
        <v>0</v>
      </c>
      <c r="DX65" s="19">
        <v>0</v>
      </c>
      <c r="DY65" s="19">
        <v>0</v>
      </c>
      <c r="DZ65" s="19">
        <v>0</v>
      </c>
      <c r="EA65" s="19">
        <v>0</v>
      </c>
      <c r="EB65" s="19">
        <v>0</v>
      </c>
      <c r="EC65" s="19">
        <v>0</v>
      </c>
      <c r="ED65" s="19">
        <v>0</v>
      </c>
      <c r="EE65" s="19">
        <v>0</v>
      </c>
      <c r="EF65" s="19">
        <v>0</v>
      </c>
      <c r="EG65" s="19">
        <v>0</v>
      </c>
      <c r="EH65" s="19">
        <f t="shared" si="1"/>
        <v>62891</v>
      </c>
      <c r="EJ65" s="68">
        <f t="shared" si="3"/>
        <v>0</v>
      </c>
      <c r="EL65">
        <v>62891</v>
      </c>
      <c r="EN65" s="19">
        <f t="shared" si="2"/>
        <v>0</v>
      </c>
    </row>
    <row r="66" spans="1:144">
      <c r="A66" s="48" t="s">
        <v>957</v>
      </c>
      <c r="B66" t="s">
        <v>105</v>
      </c>
      <c r="C66" s="69">
        <v>62</v>
      </c>
      <c r="D66" s="19">
        <v>0</v>
      </c>
      <c r="E66" s="19">
        <v>0</v>
      </c>
      <c r="F66" s="19">
        <v>0</v>
      </c>
      <c r="G66" s="19">
        <v>0</v>
      </c>
      <c r="H66" s="19">
        <v>0</v>
      </c>
      <c r="I66" s="19">
        <v>0</v>
      </c>
      <c r="J66" s="19">
        <v>0</v>
      </c>
      <c r="K66" s="19">
        <v>0</v>
      </c>
      <c r="L66" s="19">
        <v>0</v>
      </c>
      <c r="M66" s="19">
        <v>0</v>
      </c>
      <c r="N66" s="19">
        <v>0</v>
      </c>
      <c r="O66" s="19">
        <v>0</v>
      </c>
      <c r="P66" s="19">
        <v>0</v>
      </c>
      <c r="Q66" s="19">
        <v>0</v>
      </c>
      <c r="R66" s="19">
        <v>0</v>
      </c>
      <c r="S66" s="19">
        <v>0</v>
      </c>
      <c r="T66" s="19">
        <v>0</v>
      </c>
      <c r="U66" s="19">
        <v>0</v>
      </c>
      <c r="V66" s="19">
        <v>0</v>
      </c>
      <c r="W66" s="19">
        <v>0</v>
      </c>
      <c r="X66" s="19">
        <v>0</v>
      </c>
      <c r="Y66" s="19">
        <v>0</v>
      </c>
      <c r="Z66" s="19">
        <v>0</v>
      </c>
      <c r="AA66" s="19">
        <v>0</v>
      </c>
      <c r="AB66" s="19">
        <v>0</v>
      </c>
      <c r="AC66" s="19">
        <v>0</v>
      </c>
      <c r="AD66" s="19">
        <v>0</v>
      </c>
      <c r="AE66" s="19">
        <v>0</v>
      </c>
      <c r="AF66" s="19">
        <v>0</v>
      </c>
      <c r="AG66" s="19">
        <v>0</v>
      </c>
      <c r="AH66" s="19">
        <v>0</v>
      </c>
      <c r="AI66" s="19">
        <v>0</v>
      </c>
      <c r="AJ66" s="19">
        <v>0</v>
      </c>
      <c r="AK66" s="19">
        <v>0</v>
      </c>
      <c r="AL66" s="19">
        <v>0</v>
      </c>
      <c r="AM66" s="19">
        <v>0</v>
      </c>
      <c r="AN66" s="19">
        <v>0</v>
      </c>
      <c r="AO66" s="19">
        <v>0</v>
      </c>
      <c r="AP66" s="19">
        <v>0</v>
      </c>
      <c r="AQ66" s="19">
        <v>0</v>
      </c>
      <c r="AR66" s="19">
        <v>0</v>
      </c>
      <c r="AS66" s="19">
        <v>0</v>
      </c>
      <c r="AT66" s="19">
        <v>0</v>
      </c>
      <c r="AU66" s="19">
        <v>0</v>
      </c>
      <c r="AV66" s="19">
        <v>0</v>
      </c>
      <c r="AW66" s="19">
        <v>0</v>
      </c>
      <c r="AX66" s="19">
        <v>0</v>
      </c>
      <c r="AY66" s="19">
        <v>0</v>
      </c>
      <c r="AZ66" s="19">
        <v>0</v>
      </c>
      <c r="BA66" s="64">
        <v>0</v>
      </c>
      <c r="BB66" s="64">
        <v>0</v>
      </c>
      <c r="BC66" s="64">
        <v>0</v>
      </c>
      <c r="BD66" s="64">
        <v>0</v>
      </c>
      <c r="BE66" s="19">
        <v>0</v>
      </c>
      <c r="BF66" s="19">
        <v>0</v>
      </c>
      <c r="BG66" s="19">
        <v>0</v>
      </c>
      <c r="BH66" s="19">
        <v>0</v>
      </c>
      <c r="BI66" s="19">
        <v>0</v>
      </c>
      <c r="BJ66" s="19">
        <v>0</v>
      </c>
      <c r="BK66" s="19">
        <v>0</v>
      </c>
      <c r="BL66" s="19">
        <v>0</v>
      </c>
      <c r="BM66" s="19">
        <v>0</v>
      </c>
      <c r="BN66" s="19">
        <v>0</v>
      </c>
      <c r="BO66" s="19">
        <v>0</v>
      </c>
      <c r="BP66" s="19">
        <v>0</v>
      </c>
      <c r="BQ66" s="19">
        <v>0</v>
      </c>
      <c r="BR66" s="19">
        <v>0</v>
      </c>
      <c r="BS66" s="19">
        <v>0</v>
      </c>
      <c r="BT66" s="19">
        <v>0</v>
      </c>
      <c r="BU66" s="19">
        <v>0</v>
      </c>
      <c r="BV66" s="19">
        <v>0</v>
      </c>
      <c r="BW66" s="19">
        <v>0</v>
      </c>
      <c r="BX66" s="19">
        <v>0</v>
      </c>
      <c r="BY66" s="19">
        <v>0</v>
      </c>
      <c r="BZ66" s="19">
        <v>0</v>
      </c>
      <c r="CA66" s="19">
        <v>0</v>
      </c>
      <c r="CB66" s="19">
        <v>0</v>
      </c>
      <c r="CC66" s="19">
        <v>0</v>
      </c>
      <c r="CD66" s="19">
        <v>0</v>
      </c>
      <c r="CE66" s="19">
        <v>0</v>
      </c>
      <c r="CF66" s="19">
        <v>0</v>
      </c>
      <c r="CG66" s="19">
        <v>0</v>
      </c>
      <c r="CH66" s="19">
        <v>0</v>
      </c>
      <c r="CI66" s="19">
        <v>0</v>
      </c>
      <c r="CJ66" s="19">
        <v>0</v>
      </c>
      <c r="CK66" s="19">
        <v>0</v>
      </c>
      <c r="CL66" s="19">
        <v>0</v>
      </c>
      <c r="CM66" s="19">
        <v>0</v>
      </c>
      <c r="CN66" s="19">
        <v>0</v>
      </c>
      <c r="CO66" s="19">
        <v>0</v>
      </c>
      <c r="CP66" s="19">
        <v>0</v>
      </c>
      <c r="CQ66" s="19">
        <v>0</v>
      </c>
      <c r="CR66" s="19">
        <v>0</v>
      </c>
      <c r="CS66" s="19">
        <v>0</v>
      </c>
      <c r="CT66" s="19">
        <v>0</v>
      </c>
      <c r="CU66" s="19">
        <v>0</v>
      </c>
      <c r="CV66" s="19">
        <v>0</v>
      </c>
      <c r="CW66" s="19">
        <v>0</v>
      </c>
      <c r="CX66" s="19">
        <v>52</v>
      </c>
      <c r="CY66" s="19">
        <v>0</v>
      </c>
      <c r="CZ66" s="19">
        <v>0</v>
      </c>
      <c r="DA66" s="19">
        <v>0</v>
      </c>
      <c r="DB66" s="19">
        <v>0</v>
      </c>
      <c r="DC66" s="19">
        <v>0</v>
      </c>
      <c r="DD66" s="19">
        <v>0</v>
      </c>
      <c r="DE66" s="19">
        <v>0</v>
      </c>
      <c r="DF66" s="19">
        <v>0</v>
      </c>
      <c r="DG66" s="19">
        <v>0</v>
      </c>
      <c r="DH66" s="19">
        <v>0</v>
      </c>
      <c r="DI66" s="19">
        <v>0</v>
      </c>
      <c r="DJ66" s="19">
        <v>0</v>
      </c>
      <c r="DK66" s="19">
        <v>0</v>
      </c>
      <c r="DL66" s="19">
        <v>0</v>
      </c>
      <c r="DM66" s="19">
        <v>124</v>
      </c>
      <c r="DN66" s="19">
        <v>0</v>
      </c>
      <c r="DO66" s="19">
        <v>0</v>
      </c>
      <c r="DP66" s="19">
        <v>0</v>
      </c>
      <c r="DQ66" s="19">
        <v>0</v>
      </c>
      <c r="DR66" s="19">
        <v>104644</v>
      </c>
      <c r="DS66" s="19">
        <v>0</v>
      </c>
      <c r="DT66" s="19">
        <v>0</v>
      </c>
      <c r="DU66" s="19">
        <v>0</v>
      </c>
      <c r="DV66" s="19">
        <v>0</v>
      </c>
      <c r="DW66" s="19">
        <v>0</v>
      </c>
      <c r="DX66" s="19">
        <v>0</v>
      </c>
      <c r="DY66" s="19">
        <v>0</v>
      </c>
      <c r="DZ66" s="19">
        <v>0</v>
      </c>
      <c r="EA66" s="19">
        <v>0</v>
      </c>
      <c r="EB66" s="19">
        <v>0</v>
      </c>
      <c r="EC66" s="19">
        <v>0</v>
      </c>
      <c r="ED66" s="19">
        <v>0</v>
      </c>
      <c r="EE66" s="19">
        <v>0</v>
      </c>
      <c r="EF66" s="19">
        <v>0</v>
      </c>
      <c r="EG66" s="19">
        <v>0</v>
      </c>
      <c r="EH66" s="19">
        <f t="shared" si="1"/>
        <v>104820</v>
      </c>
      <c r="EJ66" s="68">
        <f t="shared" si="3"/>
        <v>0</v>
      </c>
      <c r="EL66">
        <v>104820</v>
      </c>
      <c r="EN66" s="19">
        <f t="shared" si="2"/>
        <v>0</v>
      </c>
    </row>
    <row r="67" spans="1:144">
      <c r="A67" s="48" t="s">
        <v>958</v>
      </c>
      <c r="B67" t="s">
        <v>106</v>
      </c>
      <c r="C67" s="69">
        <v>63</v>
      </c>
      <c r="D67" s="19">
        <v>0</v>
      </c>
      <c r="E67" s="19">
        <v>0</v>
      </c>
      <c r="F67" s="19">
        <v>0</v>
      </c>
      <c r="G67" s="19">
        <v>0</v>
      </c>
      <c r="H67" s="19">
        <v>0</v>
      </c>
      <c r="I67" s="19">
        <v>0</v>
      </c>
      <c r="J67" s="19">
        <v>0</v>
      </c>
      <c r="K67" s="19">
        <v>0</v>
      </c>
      <c r="L67" s="19">
        <v>0</v>
      </c>
      <c r="M67" s="19">
        <v>0</v>
      </c>
      <c r="N67" s="19">
        <v>0</v>
      </c>
      <c r="O67" s="19">
        <v>0</v>
      </c>
      <c r="P67" s="19">
        <v>0</v>
      </c>
      <c r="Q67" s="19">
        <v>0</v>
      </c>
      <c r="R67" s="19">
        <v>0</v>
      </c>
      <c r="S67" s="19">
        <v>0</v>
      </c>
      <c r="T67" s="19">
        <v>0</v>
      </c>
      <c r="U67" s="19">
        <v>0</v>
      </c>
      <c r="V67" s="19">
        <v>0</v>
      </c>
      <c r="W67" s="19">
        <v>0</v>
      </c>
      <c r="X67" s="19">
        <v>0</v>
      </c>
      <c r="Y67" s="19">
        <v>0</v>
      </c>
      <c r="Z67" s="19">
        <v>0</v>
      </c>
      <c r="AA67" s="19">
        <v>0</v>
      </c>
      <c r="AB67" s="19">
        <v>0</v>
      </c>
      <c r="AC67" s="19">
        <v>0</v>
      </c>
      <c r="AD67" s="19">
        <v>0</v>
      </c>
      <c r="AE67" s="19">
        <v>0</v>
      </c>
      <c r="AF67" s="19">
        <v>0</v>
      </c>
      <c r="AG67" s="19">
        <v>0</v>
      </c>
      <c r="AH67" s="19">
        <v>0</v>
      </c>
      <c r="AI67" s="19">
        <v>0</v>
      </c>
      <c r="AJ67" s="19">
        <v>0</v>
      </c>
      <c r="AK67" s="19">
        <v>0</v>
      </c>
      <c r="AL67" s="19">
        <v>0</v>
      </c>
      <c r="AM67" s="19">
        <v>0</v>
      </c>
      <c r="AN67" s="19">
        <v>0</v>
      </c>
      <c r="AO67" s="19">
        <v>0</v>
      </c>
      <c r="AP67" s="19">
        <v>59</v>
      </c>
      <c r="AQ67" s="19">
        <v>0</v>
      </c>
      <c r="AR67" s="19">
        <v>0</v>
      </c>
      <c r="AS67" s="19">
        <v>0</v>
      </c>
      <c r="AT67" s="19">
        <v>0</v>
      </c>
      <c r="AU67" s="19">
        <v>0</v>
      </c>
      <c r="AV67" s="19">
        <v>0</v>
      </c>
      <c r="AW67" s="19">
        <v>0</v>
      </c>
      <c r="AX67" s="19">
        <v>0</v>
      </c>
      <c r="AY67" s="19">
        <v>0</v>
      </c>
      <c r="AZ67" s="19">
        <v>0</v>
      </c>
      <c r="BA67" s="64">
        <v>0</v>
      </c>
      <c r="BB67" s="64">
        <v>0</v>
      </c>
      <c r="BC67" s="64">
        <v>0</v>
      </c>
      <c r="BD67" s="64">
        <v>0</v>
      </c>
      <c r="BE67" s="19">
        <v>0</v>
      </c>
      <c r="BF67" s="19">
        <v>0</v>
      </c>
      <c r="BG67" s="19">
        <v>0</v>
      </c>
      <c r="BH67" s="19">
        <v>0</v>
      </c>
      <c r="BI67" s="19">
        <v>0</v>
      </c>
      <c r="BJ67" s="19">
        <v>0</v>
      </c>
      <c r="BK67" s="19">
        <v>0</v>
      </c>
      <c r="BL67" s="19">
        <v>0</v>
      </c>
      <c r="BM67" s="19">
        <v>0</v>
      </c>
      <c r="BN67" s="19">
        <v>0</v>
      </c>
      <c r="BO67" s="19">
        <v>0</v>
      </c>
      <c r="BP67" s="19">
        <v>0</v>
      </c>
      <c r="BQ67" s="19">
        <v>0</v>
      </c>
      <c r="BR67" s="19">
        <v>0</v>
      </c>
      <c r="BS67" s="19">
        <v>0</v>
      </c>
      <c r="BT67" s="19">
        <v>0</v>
      </c>
      <c r="BU67" s="19">
        <v>0</v>
      </c>
      <c r="BV67" s="19">
        <v>0</v>
      </c>
      <c r="BW67" s="19">
        <v>0</v>
      </c>
      <c r="BX67" s="19">
        <v>0</v>
      </c>
      <c r="BY67" s="19">
        <v>0</v>
      </c>
      <c r="BZ67" s="19">
        <v>0</v>
      </c>
      <c r="CA67" s="19">
        <v>0</v>
      </c>
      <c r="CB67" s="19">
        <v>0</v>
      </c>
      <c r="CC67" s="19">
        <v>0</v>
      </c>
      <c r="CD67" s="19">
        <v>0</v>
      </c>
      <c r="CE67" s="19">
        <v>0</v>
      </c>
      <c r="CF67" s="19">
        <v>0</v>
      </c>
      <c r="CG67" s="19">
        <v>0</v>
      </c>
      <c r="CH67" s="19">
        <v>0</v>
      </c>
      <c r="CI67" s="19">
        <v>101</v>
      </c>
      <c r="CJ67" s="19">
        <v>0</v>
      </c>
      <c r="CK67" s="19">
        <v>0</v>
      </c>
      <c r="CL67" s="19">
        <v>0</v>
      </c>
      <c r="CM67" s="19">
        <v>0</v>
      </c>
      <c r="CN67" s="19">
        <v>2472</v>
      </c>
      <c r="CO67" s="19">
        <v>0</v>
      </c>
      <c r="CP67" s="19">
        <v>0</v>
      </c>
      <c r="CQ67" s="19">
        <v>0</v>
      </c>
      <c r="CR67" s="19">
        <v>0</v>
      </c>
      <c r="CS67" s="19">
        <v>0</v>
      </c>
      <c r="CT67" s="19">
        <v>0</v>
      </c>
      <c r="CU67" s="19">
        <v>0</v>
      </c>
      <c r="CV67" s="19">
        <v>0</v>
      </c>
      <c r="CW67" s="19">
        <v>334</v>
      </c>
      <c r="CX67" s="19">
        <v>0</v>
      </c>
      <c r="CY67" s="19">
        <v>0</v>
      </c>
      <c r="CZ67" s="19">
        <v>0</v>
      </c>
      <c r="DA67" s="19">
        <v>0</v>
      </c>
      <c r="DB67" s="19">
        <v>0</v>
      </c>
      <c r="DC67" s="19">
        <v>0</v>
      </c>
      <c r="DD67" s="19">
        <v>0</v>
      </c>
      <c r="DE67" s="19">
        <v>0</v>
      </c>
      <c r="DF67" s="19">
        <v>0</v>
      </c>
      <c r="DG67" s="19">
        <v>0</v>
      </c>
      <c r="DH67" s="19">
        <v>0</v>
      </c>
      <c r="DI67" s="19">
        <v>0</v>
      </c>
      <c r="DJ67" s="19">
        <v>0</v>
      </c>
      <c r="DK67" s="19">
        <v>0</v>
      </c>
      <c r="DL67" s="19">
        <v>0</v>
      </c>
      <c r="DM67" s="19">
        <v>2123</v>
      </c>
      <c r="DN67" s="19">
        <v>0</v>
      </c>
      <c r="DO67" s="19">
        <v>0</v>
      </c>
      <c r="DP67" s="19">
        <v>86</v>
      </c>
      <c r="DQ67" s="19">
        <v>0</v>
      </c>
      <c r="DR67" s="19">
        <v>0</v>
      </c>
      <c r="DS67" s="19">
        <v>43287</v>
      </c>
      <c r="DT67" s="19">
        <v>0</v>
      </c>
      <c r="DU67" s="19">
        <v>0</v>
      </c>
      <c r="DV67" s="19">
        <v>0</v>
      </c>
      <c r="DW67" s="19">
        <v>0</v>
      </c>
      <c r="DX67" s="19">
        <v>0</v>
      </c>
      <c r="DY67" s="19">
        <v>0</v>
      </c>
      <c r="DZ67" s="19">
        <v>0</v>
      </c>
      <c r="EA67" s="19">
        <v>0</v>
      </c>
      <c r="EB67" s="19">
        <v>0</v>
      </c>
      <c r="EC67" s="19">
        <v>0</v>
      </c>
      <c r="ED67" s="19">
        <v>0</v>
      </c>
      <c r="EE67" s="19">
        <v>17</v>
      </c>
      <c r="EF67" s="19">
        <v>0</v>
      </c>
      <c r="EG67" s="19">
        <v>0</v>
      </c>
      <c r="EH67" s="19">
        <f t="shared" si="1"/>
        <v>48479</v>
      </c>
      <c r="EJ67" s="68">
        <f t="shared" si="3"/>
        <v>0</v>
      </c>
      <c r="EL67">
        <v>48479</v>
      </c>
      <c r="EN67" s="19">
        <f t="shared" si="2"/>
        <v>0</v>
      </c>
    </row>
    <row r="68" spans="1:144">
      <c r="A68" s="48" t="s">
        <v>959</v>
      </c>
      <c r="B68" t="s">
        <v>107</v>
      </c>
      <c r="C68" s="67">
        <v>64</v>
      </c>
      <c r="D68" s="19">
        <v>0</v>
      </c>
      <c r="E68" s="19">
        <v>0</v>
      </c>
      <c r="F68" s="19">
        <v>0</v>
      </c>
      <c r="G68" s="19">
        <v>0</v>
      </c>
      <c r="H68" s="19">
        <v>0</v>
      </c>
      <c r="I68" s="19">
        <v>0</v>
      </c>
      <c r="J68" s="19">
        <v>0</v>
      </c>
      <c r="K68" s="19">
        <v>0</v>
      </c>
      <c r="L68" s="19">
        <v>0</v>
      </c>
      <c r="M68" s="19">
        <v>0</v>
      </c>
      <c r="N68" s="19">
        <v>0</v>
      </c>
      <c r="O68" s="19">
        <v>0</v>
      </c>
      <c r="P68" s="19">
        <v>0</v>
      </c>
      <c r="Q68" s="19">
        <v>0</v>
      </c>
      <c r="R68" s="19">
        <v>0</v>
      </c>
      <c r="S68" s="19">
        <v>0</v>
      </c>
      <c r="T68" s="19">
        <v>0</v>
      </c>
      <c r="U68" s="19">
        <v>0</v>
      </c>
      <c r="V68" s="19">
        <v>0</v>
      </c>
      <c r="W68" s="19">
        <v>0</v>
      </c>
      <c r="X68" s="19">
        <v>0</v>
      </c>
      <c r="Y68" s="19">
        <v>0</v>
      </c>
      <c r="Z68" s="19">
        <v>0</v>
      </c>
      <c r="AA68" s="19">
        <v>0</v>
      </c>
      <c r="AB68" s="19">
        <v>0</v>
      </c>
      <c r="AC68" s="19">
        <v>0</v>
      </c>
      <c r="AD68" s="19">
        <v>0</v>
      </c>
      <c r="AE68" s="19">
        <v>0</v>
      </c>
      <c r="AF68" s="19">
        <v>0</v>
      </c>
      <c r="AG68" s="19">
        <v>0</v>
      </c>
      <c r="AH68" s="19">
        <v>0</v>
      </c>
      <c r="AI68" s="19">
        <v>0</v>
      </c>
      <c r="AJ68" s="19">
        <v>0</v>
      </c>
      <c r="AK68" s="19">
        <v>0</v>
      </c>
      <c r="AL68" s="19">
        <v>0</v>
      </c>
      <c r="AM68" s="19">
        <v>0</v>
      </c>
      <c r="AN68" s="19">
        <v>0</v>
      </c>
      <c r="AO68" s="19">
        <v>0</v>
      </c>
      <c r="AP68" s="19">
        <v>0</v>
      </c>
      <c r="AQ68" s="19">
        <v>0</v>
      </c>
      <c r="AR68" s="19">
        <v>0</v>
      </c>
      <c r="AS68" s="19">
        <v>0</v>
      </c>
      <c r="AT68" s="19">
        <v>0</v>
      </c>
      <c r="AU68" s="19">
        <v>0</v>
      </c>
      <c r="AV68" s="19">
        <v>0</v>
      </c>
      <c r="AW68" s="19">
        <v>0</v>
      </c>
      <c r="AX68" s="19">
        <v>0</v>
      </c>
      <c r="AY68" s="19">
        <v>0</v>
      </c>
      <c r="AZ68" s="19">
        <v>0</v>
      </c>
      <c r="BA68" s="64">
        <v>0</v>
      </c>
      <c r="BB68" s="64">
        <v>0</v>
      </c>
      <c r="BC68" s="64">
        <v>0</v>
      </c>
      <c r="BD68" s="64">
        <v>0</v>
      </c>
      <c r="BE68" s="19">
        <v>0</v>
      </c>
      <c r="BF68" s="19">
        <v>0</v>
      </c>
      <c r="BG68" s="19">
        <v>0</v>
      </c>
      <c r="BH68" s="19">
        <v>0</v>
      </c>
      <c r="BI68" s="19">
        <v>0</v>
      </c>
      <c r="BJ68" s="19">
        <v>0</v>
      </c>
      <c r="BK68" s="19">
        <v>0</v>
      </c>
      <c r="BL68" s="19">
        <v>0</v>
      </c>
      <c r="BM68" s="19">
        <v>0</v>
      </c>
      <c r="BN68" s="19">
        <v>0</v>
      </c>
      <c r="BO68" s="19">
        <v>0</v>
      </c>
      <c r="BP68" s="19">
        <v>0</v>
      </c>
      <c r="BQ68" s="19">
        <v>0</v>
      </c>
      <c r="BR68" s="19">
        <v>0</v>
      </c>
      <c r="BS68" s="19">
        <v>0</v>
      </c>
      <c r="BT68" s="19">
        <v>0</v>
      </c>
      <c r="BU68" s="19">
        <v>0</v>
      </c>
      <c r="BV68" s="19">
        <v>0</v>
      </c>
      <c r="BW68" s="19">
        <v>0</v>
      </c>
      <c r="BX68" s="19">
        <v>0</v>
      </c>
      <c r="BY68" s="19">
        <v>0</v>
      </c>
      <c r="BZ68" s="19">
        <v>0</v>
      </c>
      <c r="CA68" s="19">
        <v>0</v>
      </c>
      <c r="CB68" s="19">
        <v>0</v>
      </c>
      <c r="CC68" s="19">
        <v>0</v>
      </c>
      <c r="CD68" s="19">
        <v>0</v>
      </c>
      <c r="CE68" s="19">
        <v>0</v>
      </c>
      <c r="CF68" s="19">
        <v>0</v>
      </c>
      <c r="CG68" s="19">
        <v>0</v>
      </c>
      <c r="CH68" s="19">
        <v>0</v>
      </c>
      <c r="CI68" s="19">
        <v>0</v>
      </c>
      <c r="CJ68" s="19">
        <v>0</v>
      </c>
      <c r="CK68" s="19">
        <v>0</v>
      </c>
      <c r="CL68" s="19">
        <v>0</v>
      </c>
      <c r="CM68" s="19">
        <v>0</v>
      </c>
      <c r="CN68" s="19">
        <v>0</v>
      </c>
      <c r="CO68" s="19">
        <v>0</v>
      </c>
      <c r="CP68" s="19">
        <v>0</v>
      </c>
      <c r="CQ68" s="19">
        <v>0</v>
      </c>
      <c r="CR68" s="19">
        <v>0</v>
      </c>
      <c r="CS68" s="19">
        <v>0</v>
      </c>
      <c r="CT68" s="19">
        <v>0</v>
      </c>
      <c r="CU68" s="19">
        <v>0</v>
      </c>
      <c r="CV68" s="19">
        <v>0</v>
      </c>
      <c r="CW68" s="19">
        <v>0</v>
      </c>
      <c r="CX68" s="19">
        <v>79</v>
      </c>
      <c r="CY68" s="19">
        <v>0</v>
      </c>
      <c r="CZ68" s="19">
        <v>0</v>
      </c>
      <c r="DA68" s="19">
        <v>0</v>
      </c>
      <c r="DB68" s="19">
        <v>0</v>
      </c>
      <c r="DC68" s="19">
        <v>0</v>
      </c>
      <c r="DD68" s="19">
        <v>0</v>
      </c>
      <c r="DE68" s="19">
        <v>0</v>
      </c>
      <c r="DF68" s="19">
        <v>0</v>
      </c>
      <c r="DG68" s="19">
        <v>0</v>
      </c>
      <c r="DH68" s="19">
        <v>0</v>
      </c>
      <c r="DI68" s="19">
        <v>0</v>
      </c>
      <c r="DJ68" s="19">
        <v>0</v>
      </c>
      <c r="DK68" s="19">
        <v>0</v>
      </c>
      <c r="DL68" s="19">
        <v>0</v>
      </c>
      <c r="DM68" s="19">
        <v>1336</v>
      </c>
      <c r="DN68" s="19">
        <v>0</v>
      </c>
      <c r="DO68" s="19">
        <v>0</v>
      </c>
      <c r="DP68" s="19">
        <v>28</v>
      </c>
      <c r="DQ68" s="19">
        <v>0</v>
      </c>
      <c r="DR68" s="19">
        <v>0</v>
      </c>
      <c r="DS68" s="19">
        <v>0</v>
      </c>
      <c r="DT68" s="19">
        <v>112986</v>
      </c>
      <c r="DU68" s="19">
        <v>147286</v>
      </c>
      <c r="DV68" s="19">
        <v>0</v>
      </c>
      <c r="DW68" s="19">
        <v>0</v>
      </c>
      <c r="DX68" s="19">
        <v>0</v>
      </c>
      <c r="DY68" s="19">
        <v>0</v>
      </c>
      <c r="DZ68" s="19">
        <v>0</v>
      </c>
      <c r="EA68" s="19">
        <v>0</v>
      </c>
      <c r="EB68" s="19">
        <v>0</v>
      </c>
      <c r="EC68" s="19">
        <v>0</v>
      </c>
      <c r="ED68" s="19">
        <v>0</v>
      </c>
      <c r="EE68" s="19">
        <v>0</v>
      </c>
      <c r="EF68" s="19">
        <v>0</v>
      </c>
      <c r="EG68" s="19">
        <v>0</v>
      </c>
      <c r="EH68" s="19">
        <f t="shared" si="1"/>
        <v>261715</v>
      </c>
      <c r="EJ68" s="68">
        <f t="shared" si="3"/>
        <v>0</v>
      </c>
      <c r="EL68">
        <v>261715</v>
      </c>
      <c r="EN68" s="19">
        <f t="shared" si="2"/>
        <v>0</v>
      </c>
    </row>
    <row r="69" spans="1:144">
      <c r="A69" s="48" t="s">
        <v>960</v>
      </c>
      <c r="B69" t="s">
        <v>108</v>
      </c>
      <c r="C69" s="69">
        <v>65</v>
      </c>
      <c r="D69" s="19">
        <v>0</v>
      </c>
      <c r="E69" s="19">
        <v>0</v>
      </c>
      <c r="F69" s="19">
        <v>0</v>
      </c>
      <c r="G69" s="19">
        <v>0</v>
      </c>
      <c r="H69" s="19">
        <v>0</v>
      </c>
      <c r="I69" s="19">
        <v>0</v>
      </c>
      <c r="J69" s="19">
        <v>0</v>
      </c>
      <c r="K69" s="19">
        <v>0</v>
      </c>
      <c r="L69" s="19">
        <v>0</v>
      </c>
      <c r="M69" s="19">
        <v>0</v>
      </c>
      <c r="N69" s="19">
        <v>0</v>
      </c>
      <c r="O69" s="19">
        <v>0</v>
      </c>
      <c r="P69" s="19">
        <v>0</v>
      </c>
      <c r="Q69" s="19">
        <v>0</v>
      </c>
      <c r="R69" s="19">
        <v>0</v>
      </c>
      <c r="S69" s="19">
        <v>0</v>
      </c>
      <c r="T69" s="19">
        <v>0</v>
      </c>
      <c r="U69" s="19">
        <v>0</v>
      </c>
      <c r="V69" s="19">
        <v>0</v>
      </c>
      <c r="W69" s="19">
        <v>0</v>
      </c>
      <c r="X69" s="19">
        <v>0</v>
      </c>
      <c r="Y69" s="19">
        <v>0</v>
      </c>
      <c r="Z69" s="19">
        <v>0</v>
      </c>
      <c r="AA69" s="19">
        <v>0</v>
      </c>
      <c r="AB69" s="19">
        <v>0</v>
      </c>
      <c r="AC69" s="19">
        <v>0</v>
      </c>
      <c r="AD69" s="19">
        <v>0</v>
      </c>
      <c r="AE69" s="19">
        <v>0</v>
      </c>
      <c r="AF69" s="19">
        <v>0</v>
      </c>
      <c r="AG69" s="19">
        <v>0</v>
      </c>
      <c r="AH69" s="19">
        <v>0</v>
      </c>
      <c r="AI69" s="19">
        <v>0</v>
      </c>
      <c r="AJ69" s="19">
        <v>0</v>
      </c>
      <c r="AK69" s="19">
        <v>0</v>
      </c>
      <c r="AL69" s="19">
        <v>0</v>
      </c>
      <c r="AM69" s="19">
        <v>0</v>
      </c>
      <c r="AN69" s="19">
        <v>0</v>
      </c>
      <c r="AO69" s="19">
        <v>0</v>
      </c>
      <c r="AP69" s="19">
        <v>0</v>
      </c>
      <c r="AQ69" s="19">
        <v>0</v>
      </c>
      <c r="AR69" s="19">
        <v>0</v>
      </c>
      <c r="AS69" s="19">
        <v>0</v>
      </c>
      <c r="AT69" s="19">
        <v>0</v>
      </c>
      <c r="AU69" s="19">
        <v>0</v>
      </c>
      <c r="AV69" s="19">
        <v>0</v>
      </c>
      <c r="AW69" s="19">
        <v>0</v>
      </c>
      <c r="AX69" s="19">
        <v>0</v>
      </c>
      <c r="AY69" s="19">
        <v>0</v>
      </c>
      <c r="AZ69" s="19">
        <v>0</v>
      </c>
      <c r="BA69" s="64">
        <v>0</v>
      </c>
      <c r="BB69" s="64">
        <v>0</v>
      </c>
      <c r="BC69" s="64">
        <v>0</v>
      </c>
      <c r="BD69" s="64">
        <v>0</v>
      </c>
      <c r="BE69" s="19">
        <v>0</v>
      </c>
      <c r="BF69" s="19">
        <v>0</v>
      </c>
      <c r="BG69" s="19">
        <v>0</v>
      </c>
      <c r="BH69" s="19">
        <v>0</v>
      </c>
      <c r="BI69" s="19">
        <v>0</v>
      </c>
      <c r="BJ69" s="19">
        <v>0</v>
      </c>
      <c r="BK69" s="19">
        <v>0</v>
      </c>
      <c r="BL69" s="19">
        <v>0</v>
      </c>
      <c r="BM69" s="19">
        <v>0</v>
      </c>
      <c r="BN69" s="19">
        <v>0</v>
      </c>
      <c r="BO69" s="19">
        <v>0</v>
      </c>
      <c r="BP69" s="19">
        <v>0</v>
      </c>
      <c r="BQ69" s="19">
        <v>0</v>
      </c>
      <c r="BR69" s="19">
        <v>0</v>
      </c>
      <c r="BS69" s="19">
        <v>0</v>
      </c>
      <c r="BT69" s="19">
        <v>0</v>
      </c>
      <c r="BU69" s="19">
        <v>0</v>
      </c>
      <c r="BV69" s="19">
        <v>0</v>
      </c>
      <c r="BW69" s="19">
        <v>0</v>
      </c>
      <c r="BX69" s="19">
        <v>0</v>
      </c>
      <c r="BY69" s="19">
        <v>0</v>
      </c>
      <c r="BZ69" s="19">
        <v>0</v>
      </c>
      <c r="CA69" s="19">
        <v>0</v>
      </c>
      <c r="CB69" s="19">
        <v>0</v>
      </c>
      <c r="CC69" s="19">
        <v>0</v>
      </c>
      <c r="CD69" s="19">
        <v>0</v>
      </c>
      <c r="CE69" s="19">
        <v>0</v>
      </c>
      <c r="CF69" s="19">
        <v>0</v>
      </c>
      <c r="CG69" s="19">
        <v>0</v>
      </c>
      <c r="CH69" s="19">
        <v>0</v>
      </c>
      <c r="CI69" s="19">
        <v>0</v>
      </c>
      <c r="CJ69" s="19">
        <v>0</v>
      </c>
      <c r="CK69" s="19">
        <v>0</v>
      </c>
      <c r="CL69" s="19">
        <v>0</v>
      </c>
      <c r="CM69" s="19">
        <v>0</v>
      </c>
      <c r="CN69" s="19">
        <v>0</v>
      </c>
      <c r="CO69" s="19">
        <v>0</v>
      </c>
      <c r="CP69" s="19">
        <v>0</v>
      </c>
      <c r="CQ69" s="19">
        <v>0</v>
      </c>
      <c r="CR69" s="19">
        <v>0</v>
      </c>
      <c r="CS69" s="19">
        <v>0</v>
      </c>
      <c r="CT69" s="19">
        <v>0</v>
      </c>
      <c r="CU69" s="19">
        <v>0</v>
      </c>
      <c r="CV69" s="19">
        <v>0</v>
      </c>
      <c r="CW69" s="19">
        <v>0</v>
      </c>
      <c r="CX69" s="19">
        <v>50</v>
      </c>
      <c r="CY69" s="19">
        <v>0</v>
      </c>
      <c r="CZ69" s="19">
        <v>0</v>
      </c>
      <c r="DA69" s="19">
        <v>0</v>
      </c>
      <c r="DB69" s="19">
        <v>0</v>
      </c>
      <c r="DC69" s="19">
        <v>0</v>
      </c>
      <c r="DD69" s="19">
        <v>0</v>
      </c>
      <c r="DE69" s="19">
        <v>0</v>
      </c>
      <c r="DF69" s="19">
        <v>0</v>
      </c>
      <c r="DG69" s="19">
        <v>0</v>
      </c>
      <c r="DH69" s="19">
        <v>0</v>
      </c>
      <c r="DI69" s="19">
        <v>0</v>
      </c>
      <c r="DJ69" s="19">
        <v>0</v>
      </c>
      <c r="DK69" s="19">
        <v>0</v>
      </c>
      <c r="DL69" s="19">
        <v>0</v>
      </c>
      <c r="DM69" s="19">
        <v>51</v>
      </c>
      <c r="DN69" s="19">
        <v>0</v>
      </c>
      <c r="DO69" s="19">
        <v>0</v>
      </c>
      <c r="DP69" s="19">
        <v>0</v>
      </c>
      <c r="DQ69" s="19">
        <v>0</v>
      </c>
      <c r="DR69" s="19">
        <v>0</v>
      </c>
      <c r="DS69" s="19">
        <v>0</v>
      </c>
      <c r="DT69" s="19">
        <v>0</v>
      </c>
      <c r="DU69" s="19">
        <v>0</v>
      </c>
      <c r="DV69" s="19">
        <v>42995</v>
      </c>
      <c r="DW69" s="19">
        <v>0</v>
      </c>
      <c r="DX69" s="19">
        <v>0</v>
      </c>
      <c r="DY69" s="19">
        <v>0</v>
      </c>
      <c r="DZ69" s="19">
        <v>0</v>
      </c>
      <c r="EA69" s="19">
        <v>0</v>
      </c>
      <c r="EB69" s="19">
        <v>0</v>
      </c>
      <c r="EC69" s="19">
        <v>0</v>
      </c>
      <c r="ED69" s="19">
        <v>0</v>
      </c>
      <c r="EE69" s="19">
        <v>0</v>
      </c>
      <c r="EF69" s="19">
        <v>0</v>
      </c>
      <c r="EG69" s="19">
        <v>0</v>
      </c>
      <c r="EH69" s="19">
        <f t="shared" si="1"/>
        <v>43096</v>
      </c>
      <c r="EJ69" s="68">
        <f t="shared" ref="EJ69:EJ78" si="4">EH69-SUM(D69:EG69)</f>
        <v>0</v>
      </c>
      <c r="EL69">
        <v>43096</v>
      </c>
      <c r="EN69" s="19">
        <f t="shared" si="2"/>
        <v>0</v>
      </c>
    </row>
    <row r="70" spans="1:144">
      <c r="A70" s="48" t="s">
        <v>961</v>
      </c>
      <c r="B70" t="s">
        <v>109</v>
      </c>
      <c r="C70" s="69">
        <v>66</v>
      </c>
      <c r="D70" s="19">
        <v>242</v>
      </c>
      <c r="E70" s="19">
        <v>170</v>
      </c>
      <c r="F70" s="19">
        <v>1</v>
      </c>
      <c r="G70" s="19">
        <v>0</v>
      </c>
      <c r="H70" s="19">
        <v>0</v>
      </c>
      <c r="I70" s="19">
        <v>320</v>
      </c>
      <c r="J70" s="19">
        <v>0</v>
      </c>
      <c r="K70" s="19">
        <v>219</v>
      </c>
      <c r="L70" s="19">
        <v>12</v>
      </c>
      <c r="M70" s="19">
        <v>30</v>
      </c>
      <c r="N70" s="19">
        <v>1</v>
      </c>
      <c r="O70" s="19">
        <v>0</v>
      </c>
      <c r="P70" s="19">
        <v>0</v>
      </c>
      <c r="Q70" s="19">
        <v>0</v>
      </c>
      <c r="R70" s="19">
        <v>0</v>
      </c>
      <c r="S70" s="19">
        <v>0</v>
      </c>
      <c r="T70" s="19">
        <v>20</v>
      </c>
      <c r="U70" s="19">
        <v>0</v>
      </c>
      <c r="V70" s="19">
        <v>0</v>
      </c>
      <c r="W70" s="19">
        <v>0</v>
      </c>
      <c r="X70" s="19">
        <v>0</v>
      </c>
      <c r="Y70" s="19">
        <v>0</v>
      </c>
      <c r="Z70" s="19">
        <v>0</v>
      </c>
      <c r="AA70" s="19">
        <v>0</v>
      </c>
      <c r="AB70" s="19">
        <v>0</v>
      </c>
      <c r="AC70" s="19">
        <v>0</v>
      </c>
      <c r="AD70" s="19">
        <v>0</v>
      </c>
      <c r="AE70" s="19">
        <v>0</v>
      </c>
      <c r="AF70" s="19">
        <v>0</v>
      </c>
      <c r="AG70" s="19">
        <v>0</v>
      </c>
      <c r="AH70" s="19">
        <v>0</v>
      </c>
      <c r="AI70" s="19">
        <v>0</v>
      </c>
      <c r="AJ70" s="19">
        <v>0</v>
      </c>
      <c r="AK70" s="19">
        <v>0</v>
      </c>
      <c r="AL70" s="19">
        <v>0</v>
      </c>
      <c r="AM70" s="19">
        <v>0</v>
      </c>
      <c r="AN70" s="19">
        <v>0</v>
      </c>
      <c r="AO70" s="19">
        <v>0</v>
      </c>
      <c r="AP70" s="19">
        <v>0</v>
      </c>
      <c r="AQ70" s="19">
        <v>0</v>
      </c>
      <c r="AR70" s="19">
        <v>0</v>
      </c>
      <c r="AS70" s="19">
        <v>0</v>
      </c>
      <c r="AT70" s="19">
        <v>0</v>
      </c>
      <c r="AU70" s="19">
        <v>0</v>
      </c>
      <c r="AV70" s="19">
        <v>0</v>
      </c>
      <c r="AW70" s="19">
        <v>0</v>
      </c>
      <c r="AX70" s="19">
        <v>0</v>
      </c>
      <c r="AY70" s="19">
        <v>0</v>
      </c>
      <c r="AZ70" s="19">
        <v>0</v>
      </c>
      <c r="BA70" s="64">
        <v>0</v>
      </c>
      <c r="BB70" s="64">
        <v>0</v>
      </c>
      <c r="BC70" s="64">
        <v>0</v>
      </c>
      <c r="BD70" s="64">
        <v>0</v>
      </c>
      <c r="BE70" s="19">
        <v>0</v>
      </c>
      <c r="BF70" s="19">
        <v>1490</v>
      </c>
      <c r="BG70" s="19">
        <v>0</v>
      </c>
      <c r="BH70" s="19">
        <v>0</v>
      </c>
      <c r="BI70" s="19">
        <v>0</v>
      </c>
      <c r="BJ70" s="19">
        <v>0</v>
      </c>
      <c r="BK70" s="19">
        <v>43</v>
      </c>
      <c r="BL70" s="19">
        <v>0</v>
      </c>
      <c r="BM70" s="19">
        <v>0</v>
      </c>
      <c r="BN70" s="19">
        <v>343</v>
      </c>
      <c r="BO70" s="19">
        <v>0</v>
      </c>
      <c r="BP70" s="19">
        <v>0</v>
      </c>
      <c r="BQ70" s="19">
        <v>0</v>
      </c>
      <c r="BR70" s="19">
        <v>0</v>
      </c>
      <c r="BS70" s="19">
        <v>0</v>
      </c>
      <c r="BT70" s="19">
        <v>0</v>
      </c>
      <c r="BU70" s="19">
        <v>0</v>
      </c>
      <c r="BV70" s="19">
        <v>0</v>
      </c>
      <c r="BW70" s="19">
        <v>0</v>
      </c>
      <c r="BX70" s="19">
        <v>250</v>
      </c>
      <c r="BY70" s="19">
        <v>0</v>
      </c>
      <c r="BZ70" s="19">
        <v>0</v>
      </c>
      <c r="CA70" s="19">
        <v>0</v>
      </c>
      <c r="CB70" s="19">
        <v>0</v>
      </c>
      <c r="CC70" s="19">
        <v>0</v>
      </c>
      <c r="CD70" s="19">
        <v>0</v>
      </c>
      <c r="CE70" s="19">
        <v>0</v>
      </c>
      <c r="CF70" s="19">
        <v>0</v>
      </c>
      <c r="CG70" s="19">
        <v>219</v>
      </c>
      <c r="CH70" s="19">
        <v>0</v>
      </c>
      <c r="CI70" s="19">
        <v>0</v>
      </c>
      <c r="CJ70" s="19">
        <v>0</v>
      </c>
      <c r="CK70" s="19">
        <v>0</v>
      </c>
      <c r="CL70" s="19">
        <v>0</v>
      </c>
      <c r="CM70" s="19">
        <v>0</v>
      </c>
      <c r="CN70" s="19">
        <v>2</v>
      </c>
      <c r="CO70" s="19">
        <v>330.612564484931</v>
      </c>
      <c r="CP70" s="19">
        <v>170.449205059755</v>
      </c>
      <c r="CQ70" s="19">
        <v>0</v>
      </c>
      <c r="CR70" s="19">
        <v>2.9382304553137901</v>
      </c>
      <c r="CS70" s="19">
        <v>6360</v>
      </c>
      <c r="CT70" s="19">
        <v>0</v>
      </c>
      <c r="CU70" s="19">
        <v>0</v>
      </c>
      <c r="CV70" s="19">
        <v>1</v>
      </c>
      <c r="CW70" s="19">
        <v>0</v>
      </c>
      <c r="CX70" s="19">
        <v>302</v>
      </c>
      <c r="CY70" s="19">
        <v>0</v>
      </c>
      <c r="CZ70" s="19">
        <v>0</v>
      </c>
      <c r="DA70" s="19">
        <v>2553</v>
      </c>
      <c r="DB70" s="19">
        <v>43</v>
      </c>
      <c r="DC70" s="19">
        <v>2</v>
      </c>
      <c r="DD70" s="19">
        <v>4010</v>
      </c>
      <c r="DE70" s="19">
        <v>0</v>
      </c>
      <c r="DF70" s="19">
        <v>708</v>
      </c>
      <c r="DG70" s="19">
        <v>532</v>
      </c>
      <c r="DH70" s="19">
        <v>491</v>
      </c>
      <c r="DI70" s="19">
        <v>26</v>
      </c>
      <c r="DJ70" s="19">
        <v>0</v>
      </c>
      <c r="DK70" s="19">
        <v>1655</v>
      </c>
      <c r="DL70" s="19">
        <v>300</v>
      </c>
      <c r="DM70" s="19">
        <v>2239</v>
      </c>
      <c r="DN70" s="19">
        <v>0</v>
      </c>
      <c r="DO70" s="19">
        <v>4937</v>
      </c>
      <c r="DP70" s="19">
        <v>10145</v>
      </c>
      <c r="DQ70" s="19">
        <v>2247</v>
      </c>
      <c r="DR70" s="19">
        <v>7651</v>
      </c>
      <c r="DS70" s="19">
        <v>0</v>
      </c>
      <c r="DT70" s="19">
        <v>0</v>
      </c>
      <c r="DU70" s="19">
        <v>836</v>
      </c>
      <c r="DV70" s="19">
        <v>0</v>
      </c>
      <c r="DW70" s="19">
        <v>790204</v>
      </c>
      <c r="DX70" s="19">
        <v>13863</v>
      </c>
      <c r="DY70" s="19">
        <v>0</v>
      </c>
      <c r="DZ70" s="19">
        <v>4061</v>
      </c>
      <c r="EA70" s="19">
        <v>0</v>
      </c>
      <c r="EB70" s="19">
        <v>768</v>
      </c>
      <c r="EC70" s="19">
        <v>964</v>
      </c>
      <c r="ED70" s="19">
        <v>0</v>
      </c>
      <c r="EE70" s="19">
        <v>0</v>
      </c>
      <c r="EF70" s="19">
        <v>0</v>
      </c>
      <c r="EG70" s="19">
        <v>0</v>
      </c>
      <c r="EH70" s="19">
        <f t="shared" ref="EH70:EH77" si="5">SUM(D70:EG70)</f>
        <v>858764</v>
      </c>
      <c r="EJ70" s="68">
        <f t="shared" si="4"/>
        <v>0</v>
      </c>
      <c r="EL70">
        <v>858764</v>
      </c>
      <c r="EN70" s="19">
        <f t="shared" ref="EN70:EN77" si="6">EL70-EH70</f>
        <v>0</v>
      </c>
    </row>
    <row r="71" spans="1:144">
      <c r="A71" s="48" t="s">
        <v>962</v>
      </c>
      <c r="B71" t="s">
        <v>110</v>
      </c>
      <c r="C71" s="67">
        <v>67</v>
      </c>
      <c r="D71" s="19">
        <v>0</v>
      </c>
      <c r="E71" s="19">
        <v>0</v>
      </c>
      <c r="F71" s="19">
        <v>0</v>
      </c>
      <c r="G71" s="19">
        <v>0</v>
      </c>
      <c r="H71" s="19">
        <v>0</v>
      </c>
      <c r="I71" s="19">
        <v>0</v>
      </c>
      <c r="J71" s="19">
        <v>0</v>
      </c>
      <c r="K71" s="19">
        <v>0</v>
      </c>
      <c r="L71" s="19">
        <v>0</v>
      </c>
      <c r="M71" s="19">
        <v>0</v>
      </c>
      <c r="N71" s="19">
        <v>0</v>
      </c>
      <c r="O71" s="19">
        <v>0</v>
      </c>
      <c r="P71" s="19">
        <v>0</v>
      </c>
      <c r="Q71" s="19">
        <v>0</v>
      </c>
      <c r="R71" s="19">
        <v>0</v>
      </c>
      <c r="S71" s="19">
        <v>0</v>
      </c>
      <c r="T71" s="19">
        <v>0</v>
      </c>
      <c r="U71" s="19">
        <v>0</v>
      </c>
      <c r="V71" s="19">
        <v>0</v>
      </c>
      <c r="W71" s="19">
        <v>0</v>
      </c>
      <c r="X71" s="19">
        <v>0</v>
      </c>
      <c r="Y71" s="19">
        <v>0</v>
      </c>
      <c r="Z71" s="19">
        <v>0</v>
      </c>
      <c r="AA71" s="19">
        <v>0</v>
      </c>
      <c r="AB71" s="19">
        <v>0</v>
      </c>
      <c r="AC71" s="19">
        <v>0</v>
      </c>
      <c r="AD71" s="19">
        <v>0</v>
      </c>
      <c r="AE71" s="19">
        <v>0</v>
      </c>
      <c r="AF71" s="19">
        <v>0</v>
      </c>
      <c r="AG71" s="19">
        <v>0</v>
      </c>
      <c r="AH71" s="19">
        <v>0</v>
      </c>
      <c r="AI71" s="19">
        <v>0</v>
      </c>
      <c r="AJ71" s="19">
        <v>0</v>
      </c>
      <c r="AK71" s="19">
        <v>0</v>
      </c>
      <c r="AL71" s="19">
        <v>0</v>
      </c>
      <c r="AM71" s="19">
        <v>0</v>
      </c>
      <c r="AN71" s="19">
        <v>0</v>
      </c>
      <c r="AO71" s="19">
        <v>0</v>
      </c>
      <c r="AP71" s="19">
        <v>0</v>
      </c>
      <c r="AQ71" s="19">
        <v>0</v>
      </c>
      <c r="AR71" s="19">
        <v>0</v>
      </c>
      <c r="AS71" s="19">
        <v>0</v>
      </c>
      <c r="AT71" s="19">
        <v>0</v>
      </c>
      <c r="AU71" s="19">
        <v>0</v>
      </c>
      <c r="AV71" s="19">
        <v>0</v>
      </c>
      <c r="AW71" s="19">
        <v>0</v>
      </c>
      <c r="AX71" s="19">
        <v>0</v>
      </c>
      <c r="AY71" s="19">
        <v>0</v>
      </c>
      <c r="AZ71" s="19">
        <v>0</v>
      </c>
      <c r="BA71" s="64">
        <v>0</v>
      </c>
      <c r="BB71" s="64">
        <v>0</v>
      </c>
      <c r="BC71" s="64">
        <v>0</v>
      </c>
      <c r="BD71" s="64">
        <v>0</v>
      </c>
      <c r="BE71" s="19">
        <v>0</v>
      </c>
      <c r="BF71" s="19">
        <v>4</v>
      </c>
      <c r="BG71" s="19">
        <v>0</v>
      </c>
      <c r="BH71" s="19">
        <v>0</v>
      </c>
      <c r="BI71" s="19">
        <v>0</v>
      </c>
      <c r="BJ71" s="19">
        <v>0</v>
      </c>
      <c r="BK71" s="19">
        <v>0</v>
      </c>
      <c r="BL71" s="19">
        <v>0</v>
      </c>
      <c r="BM71" s="19">
        <v>0</v>
      </c>
      <c r="BN71" s="19">
        <v>0</v>
      </c>
      <c r="BO71" s="19">
        <v>0</v>
      </c>
      <c r="BP71" s="19">
        <v>0</v>
      </c>
      <c r="BQ71" s="19">
        <v>0</v>
      </c>
      <c r="BR71" s="19">
        <v>0</v>
      </c>
      <c r="BS71" s="19">
        <v>0</v>
      </c>
      <c r="BT71" s="19">
        <v>0</v>
      </c>
      <c r="BU71" s="19">
        <v>0</v>
      </c>
      <c r="BV71" s="19">
        <v>0</v>
      </c>
      <c r="BW71" s="19">
        <v>0</v>
      </c>
      <c r="BX71" s="19">
        <v>0</v>
      </c>
      <c r="BY71" s="19">
        <v>0</v>
      </c>
      <c r="BZ71" s="19">
        <v>0</v>
      </c>
      <c r="CA71" s="19">
        <v>0</v>
      </c>
      <c r="CB71" s="19">
        <v>0</v>
      </c>
      <c r="CC71" s="19">
        <v>0</v>
      </c>
      <c r="CD71" s="19">
        <v>0</v>
      </c>
      <c r="CE71" s="19">
        <v>0</v>
      </c>
      <c r="CF71" s="19">
        <v>0</v>
      </c>
      <c r="CG71" s="19">
        <v>0</v>
      </c>
      <c r="CH71" s="19">
        <v>0</v>
      </c>
      <c r="CI71" s="19">
        <v>0</v>
      </c>
      <c r="CJ71" s="19">
        <v>0</v>
      </c>
      <c r="CK71" s="19">
        <v>0</v>
      </c>
      <c r="CL71" s="19">
        <v>0</v>
      </c>
      <c r="CM71" s="19">
        <v>0</v>
      </c>
      <c r="CN71" s="19">
        <v>0</v>
      </c>
      <c r="CO71" s="19">
        <v>0</v>
      </c>
      <c r="CP71" s="19">
        <v>0</v>
      </c>
      <c r="CQ71" s="19">
        <v>0</v>
      </c>
      <c r="CR71" s="19">
        <v>0</v>
      </c>
      <c r="CS71" s="19">
        <v>0</v>
      </c>
      <c r="CT71" s="19">
        <v>0</v>
      </c>
      <c r="CU71" s="19">
        <v>0</v>
      </c>
      <c r="CV71" s="19">
        <v>0</v>
      </c>
      <c r="CW71" s="19">
        <v>0</v>
      </c>
      <c r="CX71" s="19">
        <v>8</v>
      </c>
      <c r="CY71" s="19">
        <v>0</v>
      </c>
      <c r="CZ71" s="19">
        <v>0</v>
      </c>
      <c r="DA71" s="19">
        <v>0</v>
      </c>
      <c r="DB71" s="19">
        <v>0</v>
      </c>
      <c r="DC71" s="19">
        <v>0</v>
      </c>
      <c r="DD71" s="19">
        <v>0</v>
      </c>
      <c r="DE71" s="19">
        <v>0</v>
      </c>
      <c r="DF71" s="19">
        <v>33</v>
      </c>
      <c r="DG71" s="19">
        <v>0</v>
      </c>
      <c r="DH71" s="19">
        <v>0</v>
      </c>
      <c r="DI71" s="19">
        <v>0</v>
      </c>
      <c r="DJ71" s="19">
        <v>0</v>
      </c>
      <c r="DK71" s="19">
        <v>0</v>
      </c>
      <c r="DL71" s="19">
        <v>0</v>
      </c>
      <c r="DM71" s="19">
        <v>152</v>
      </c>
      <c r="DN71" s="19">
        <v>0</v>
      </c>
      <c r="DO71" s="19">
        <v>115</v>
      </c>
      <c r="DP71" s="19">
        <v>13655</v>
      </c>
      <c r="DQ71" s="19">
        <v>113</v>
      </c>
      <c r="DR71" s="19">
        <v>13</v>
      </c>
      <c r="DS71" s="19">
        <v>0</v>
      </c>
      <c r="DT71" s="19">
        <v>0</v>
      </c>
      <c r="DU71" s="19">
        <v>266</v>
      </c>
      <c r="DV71" s="19">
        <v>0</v>
      </c>
      <c r="DW71" s="19">
        <v>0</v>
      </c>
      <c r="DX71" s="19">
        <v>0</v>
      </c>
      <c r="DY71" s="19">
        <v>335689</v>
      </c>
      <c r="DZ71" s="19">
        <v>923</v>
      </c>
      <c r="EA71" s="19">
        <v>0</v>
      </c>
      <c r="EB71" s="19">
        <v>121</v>
      </c>
      <c r="EC71" s="19">
        <v>3</v>
      </c>
      <c r="ED71" s="19">
        <v>0</v>
      </c>
      <c r="EE71" s="19">
        <v>0</v>
      </c>
      <c r="EF71" s="19">
        <v>0</v>
      </c>
      <c r="EG71" s="19">
        <v>0</v>
      </c>
      <c r="EH71" s="19">
        <f t="shared" si="5"/>
        <v>351095</v>
      </c>
      <c r="EJ71" s="68">
        <f t="shared" si="4"/>
        <v>0</v>
      </c>
      <c r="EL71">
        <v>351095</v>
      </c>
      <c r="EN71" s="19">
        <f t="shared" si="6"/>
        <v>0</v>
      </c>
    </row>
    <row r="72" spans="1:144">
      <c r="A72" s="48" t="s">
        <v>963</v>
      </c>
      <c r="B72" t="s">
        <v>111</v>
      </c>
      <c r="C72" s="69">
        <v>68</v>
      </c>
      <c r="D72" s="19">
        <v>0</v>
      </c>
      <c r="E72" s="19">
        <v>0</v>
      </c>
      <c r="F72" s="19">
        <v>0</v>
      </c>
      <c r="G72" s="19">
        <v>0</v>
      </c>
      <c r="H72" s="19">
        <v>0</v>
      </c>
      <c r="I72" s="19">
        <v>0</v>
      </c>
      <c r="J72" s="19">
        <v>0</v>
      </c>
      <c r="K72" s="19">
        <v>0</v>
      </c>
      <c r="L72" s="19">
        <v>0</v>
      </c>
      <c r="M72" s="19">
        <v>0</v>
      </c>
      <c r="N72" s="19">
        <v>0</v>
      </c>
      <c r="O72" s="19">
        <v>0</v>
      </c>
      <c r="P72" s="19">
        <v>0</v>
      </c>
      <c r="Q72" s="19">
        <v>0</v>
      </c>
      <c r="R72" s="19">
        <v>0</v>
      </c>
      <c r="S72" s="19">
        <v>0</v>
      </c>
      <c r="T72" s="19">
        <v>0</v>
      </c>
      <c r="U72" s="19">
        <v>0</v>
      </c>
      <c r="V72" s="19">
        <v>0</v>
      </c>
      <c r="W72" s="19">
        <v>0</v>
      </c>
      <c r="X72" s="19">
        <v>0</v>
      </c>
      <c r="Y72" s="19">
        <v>0</v>
      </c>
      <c r="Z72" s="19">
        <v>0</v>
      </c>
      <c r="AA72" s="19">
        <v>0</v>
      </c>
      <c r="AB72" s="19">
        <v>0</v>
      </c>
      <c r="AC72" s="19">
        <v>0</v>
      </c>
      <c r="AD72" s="19">
        <v>0</v>
      </c>
      <c r="AE72" s="19">
        <v>0</v>
      </c>
      <c r="AF72" s="19">
        <v>0</v>
      </c>
      <c r="AG72" s="19">
        <v>0</v>
      </c>
      <c r="AH72" s="19">
        <v>0</v>
      </c>
      <c r="AI72" s="19">
        <v>0</v>
      </c>
      <c r="AJ72" s="19">
        <v>0</v>
      </c>
      <c r="AK72" s="19">
        <v>0</v>
      </c>
      <c r="AL72" s="19">
        <v>0</v>
      </c>
      <c r="AM72" s="19">
        <v>0</v>
      </c>
      <c r="AN72" s="19">
        <v>0</v>
      </c>
      <c r="AO72" s="19">
        <v>0</v>
      </c>
      <c r="AP72" s="19">
        <v>0</v>
      </c>
      <c r="AQ72" s="19">
        <v>0</v>
      </c>
      <c r="AR72" s="19">
        <v>0</v>
      </c>
      <c r="AS72" s="19">
        <v>0</v>
      </c>
      <c r="AT72" s="19">
        <v>0</v>
      </c>
      <c r="AU72" s="19">
        <v>0</v>
      </c>
      <c r="AV72" s="19">
        <v>0</v>
      </c>
      <c r="AW72" s="19">
        <v>0</v>
      </c>
      <c r="AX72" s="19">
        <v>0</v>
      </c>
      <c r="AY72" s="19">
        <v>0</v>
      </c>
      <c r="AZ72" s="19">
        <v>0</v>
      </c>
      <c r="BA72" s="64">
        <v>0</v>
      </c>
      <c r="BB72" s="64">
        <v>0</v>
      </c>
      <c r="BC72" s="64">
        <v>0</v>
      </c>
      <c r="BD72" s="64">
        <v>0</v>
      </c>
      <c r="BE72" s="19">
        <v>0</v>
      </c>
      <c r="BF72" s="19">
        <v>0</v>
      </c>
      <c r="BG72" s="19">
        <v>0</v>
      </c>
      <c r="BH72" s="19">
        <v>0</v>
      </c>
      <c r="BI72" s="19">
        <v>0</v>
      </c>
      <c r="BJ72" s="19">
        <v>0</v>
      </c>
      <c r="BK72" s="19">
        <v>0</v>
      </c>
      <c r="BL72" s="19">
        <v>0</v>
      </c>
      <c r="BM72" s="19">
        <v>0</v>
      </c>
      <c r="BN72" s="19">
        <v>0</v>
      </c>
      <c r="BO72" s="19">
        <v>0</v>
      </c>
      <c r="BP72" s="19">
        <v>0</v>
      </c>
      <c r="BQ72" s="19">
        <v>0</v>
      </c>
      <c r="BR72" s="19">
        <v>0</v>
      </c>
      <c r="BS72" s="19">
        <v>0</v>
      </c>
      <c r="BT72" s="19">
        <v>0</v>
      </c>
      <c r="BU72" s="19">
        <v>0</v>
      </c>
      <c r="BV72" s="19">
        <v>0</v>
      </c>
      <c r="BW72" s="19">
        <v>0</v>
      </c>
      <c r="BX72" s="19">
        <v>0</v>
      </c>
      <c r="BY72" s="19">
        <v>0</v>
      </c>
      <c r="BZ72" s="19">
        <v>0</v>
      </c>
      <c r="CA72" s="19">
        <v>0</v>
      </c>
      <c r="CB72" s="19">
        <v>0</v>
      </c>
      <c r="CC72" s="19">
        <v>0</v>
      </c>
      <c r="CD72" s="19">
        <v>0</v>
      </c>
      <c r="CE72" s="19">
        <v>0</v>
      </c>
      <c r="CF72" s="19">
        <v>0</v>
      </c>
      <c r="CG72" s="19">
        <v>0</v>
      </c>
      <c r="CH72" s="19">
        <v>0</v>
      </c>
      <c r="CI72" s="19">
        <v>0</v>
      </c>
      <c r="CJ72" s="19">
        <v>0</v>
      </c>
      <c r="CK72" s="19">
        <v>0</v>
      </c>
      <c r="CL72" s="19">
        <v>0</v>
      </c>
      <c r="CM72" s="19">
        <v>0</v>
      </c>
      <c r="CN72" s="19">
        <v>0</v>
      </c>
      <c r="CO72" s="19">
        <v>0</v>
      </c>
      <c r="CP72" s="19">
        <v>0</v>
      </c>
      <c r="CQ72" s="19">
        <v>0</v>
      </c>
      <c r="CR72" s="19">
        <v>0</v>
      </c>
      <c r="CS72" s="19">
        <v>0</v>
      </c>
      <c r="CT72" s="19">
        <v>0</v>
      </c>
      <c r="CU72" s="19">
        <v>0</v>
      </c>
      <c r="CV72" s="19">
        <v>0</v>
      </c>
      <c r="CW72" s="19">
        <v>0</v>
      </c>
      <c r="CX72" s="19">
        <v>256</v>
      </c>
      <c r="CY72" s="19">
        <v>0</v>
      </c>
      <c r="CZ72" s="19">
        <v>0</v>
      </c>
      <c r="DA72" s="19">
        <v>0</v>
      </c>
      <c r="DB72" s="19">
        <v>0</v>
      </c>
      <c r="DC72" s="19">
        <v>0</v>
      </c>
      <c r="DD72" s="19">
        <v>0</v>
      </c>
      <c r="DE72" s="19">
        <v>0</v>
      </c>
      <c r="DF72" s="19">
        <v>0</v>
      </c>
      <c r="DG72" s="19">
        <v>0</v>
      </c>
      <c r="DH72" s="19">
        <v>0</v>
      </c>
      <c r="DI72" s="19">
        <v>0</v>
      </c>
      <c r="DJ72" s="19">
        <v>0</v>
      </c>
      <c r="DK72" s="19">
        <v>0</v>
      </c>
      <c r="DL72" s="19">
        <v>0</v>
      </c>
      <c r="DM72" s="19">
        <v>378</v>
      </c>
      <c r="DN72" s="19">
        <v>0</v>
      </c>
      <c r="DO72" s="19">
        <v>0</v>
      </c>
      <c r="DP72" s="19">
        <v>725</v>
      </c>
      <c r="DQ72" s="19">
        <v>0</v>
      </c>
      <c r="DR72" s="19">
        <v>0</v>
      </c>
      <c r="DS72" s="19">
        <v>0</v>
      </c>
      <c r="DT72" s="19">
        <v>0</v>
      </c>
      <c r="DU72" s="19">
        <v>0</v>
      </c>
      <c r="DV72" s="19">
        <v>0</v>
      </c>
      <c r="DW72" s="19">
        <v>0</v>
      </c>
      <c r="DX72" s="19">
        <v>0</v>
      </c>
      <c r="DY72" s="19">
        <v>0</v>
      </c>
      <c r="DZ72" s="19">
        <v>142078</v>
      </c>
      <c r="EA72" s="19">
        <v>0</v>
      </c>
      <c r="EB72" s="19">
        <v>0</v>
      </c>
      <c r="EC72" s="19">
        <v>0</v>
      </c>
      <c r="ED72" s="19">
        <v>0</v>
      </c>
      <c r="EE72" s="19">
        <v>0</v>
      </c>
      <c r="EF72" s="19">
        <v>0</v>
      </c>
      <c r="EG72" s="19">
        <v>0</v>
      </c>
      <c r="EH72" s="19">
        <f t="shared" si="5"/>
        <v>143437</v>
      </c>
      <c r="EJ72" s="68">
        <f t="shared" si="4"/>
        <v>0</v>
      </c>
      <c r="EL72">
        <v>143437</v>
      </c>
      <c r="EN72" s="19">
        <f t="shared" si="6"/>
        <v>0</v>
      </c>
    </row>
    <row r="73" spans="1:144">
      <c r="A73" s="48" t="s">
        <v>964</v>
      </c>
      <c r="B73" t="s">
        <v>112</v>
      </c>
      <c r="C73" s="69">
        <v>69</v>
      </c>
      <c r="D73" s="19">
        <v>0</v>
      </c>
      <c r="E73" s="19">
        <v>0</v>
      </c>
      <c r="F73" s="19">
        <v>0</v>
      </c>
      <c r="G73" s="19">
        <v>0</v>
      </c>
      <c r="H73" s="19">
        <v>0</v>
      </c>
      <c r="I73" s="19">
        <v>0</v>
      </c>
      <c r="J73" s="19">
        <v>0</v>
      </c>
      <c r="K73" s="19">
        <v>0</v>
      </c>
      <c r="L73" s="19">
        <v>0</v>
      </c>
      <c r="M73" s="19">
        <v>0</v>
      </c>
      <c r="N73" s="19">
        <v>0</v>
      </c>
      <c r="O73" s="19">
        <v>0</v>
      </c>
      <c r="P73" s="19">
        <v>0</v>
      </c>
      <c r="Q73" s="19">
        <v>0</v>
      </c>
      <c r="R73" s="19">
        <v>0</v>
      </c>
      <c r="S73" s="19">
        <v>0</v>
      </c>
      <c r="T73" s="19">
        <v>0</v>
      </c>
      <c r="U73" s="19">
        <v>0</v>
      </c>
      <c r="V73" s="19">
        <v>0</v>
      </c>
      <c r="W73" s="19">
        <v>0</v>
      </c>
      <c r="X73" s="19">
        <v>0</v>
      </c>
      <c r="Y73" s="19">
        <v>0</v>
      </c>
      <c r="Z73" s="19">
        <v>0</v>
      </c>
      <c r="AA73" s="19">
        <v>0</v>
      </c>
      <c r="AB73" s="19">
        <v>0</v>
      </c>
      <c r="AC73" s="19">
        <v>0</v>
      </c>
      <c r="AD73" s="19">
        <v>0</v>
      </c>
      <c r="AE73" s="19">
        <v>0</v>
      </c>
      <c r="AF73" s="19">
        <v>0</v>
      </c>
      <c r="AG73" s="19">
        <v>0</v>
      </c>
      <c r="AH73" s="19">
        <v>0</v>
      </c>
      <c r="AI73" s="19">
        <v>0</v>
      </c>
      <c r="AJ73" s="19">
        <v>0</v>
      </c>
      <c r="AK73" s="19">
        <v>0</v>
      </c>
      <c r="AL73" s="19">
        <v>0</v>
      </c>
      <c r="AM73" s="19">
        <v>0</v>
      </c>
      <c r="AN73" s="19">
        <v>0</v>
      </c>
      <c r="AO73" s="19">
        <v>0</v>
      </c>
      <c r="AP73" s="19">
        <v>0</v>
      </c>
      <c r="AQ73" s="19">
        <v>0</v>
      </c>
      <c r="AR73" s="19">
        <v>0</v>
      </c>
      <c r="AS73" s="19">
        <v>0</v>
      </c>
      <c r="AT73" s="19">
        <v>0</v>
      </c>
      <c r="AU73" s="19">
        <v>0</v>
      </c>
      <c r="AV73" s="19">
        <v>0</v>
      </c>
      <c r="AW73" s="19">
        <v>0</v>
      </c>
      <c r="AX73" s="19">
        <v>0</v>
      </c>
      <c r="AY73" s="19">
        <v>0</v>
      </c>
      <c r="AZ73" s="19">
        <v>0</v>
      </c>
      <c r="BA73" s="64">
        <v>0</v>
      </c>
      <c r="BB73" s="64">
        <v>0</v>
      </c>
      <c r="BC73" s="64">
        <v>0</v>
      </c>
      <c r="BD73" s="64">
        <v>0</v>
      </c>
      <c r="BE73" s="19">
        <v>0</v>
      </c>
      <c r="BF73" s="19">
        <v>0</v>
      </c>
      <c r="BG73" s="19">
        <v>0</v>
      </c>
      <c r="BH73" s="19">
        <v>0</v>
      </c>
      <c r="BI73" s="19">
        <v>0</v>
      </c>
      <c r="BJ73" s="19">
        <v>0</v>
      </c>
      <c r="BK73" s="19">
        <v>0</v>
      </c>
      <c r="BL73" s="19">
        <v>0</v>
      </c>
      <c r="BM73" s="19">
        <v>0</v>
      </c>
      <c r="BN73" s="19">
        <v>0</v>
      </c>
      <c r="BO73" s="19">
        <v>0</v>
      </c>
      <c r="BP73" s="19">
        <v>0</v>
      </c>
      <c r="BQ73" s="19">
        <v>0</v>
      </c>
      <c r="BR73" s="19">
        <v>0</v>
      </c>
      <c r="BS73" s="19">
        <v>0</v>
      </c>
      <c r="BT73" s="19">
        <v>0</v>
      </c>
      <c r="BU73" s="19">
        <v>0</v>
      </c>
      <c r="BV73" s="19">
        <v>0</v>
      </c>
      <c r="BW73" s="19">
        <v>0</v>
      </c>
      <c r="BX73" s="19">
        <v>0</v>
      </c>
      <c r="BY73" s="19">
        <v>0</v>
      </c>
      <c r="BZ73" s="19">
        <v>0</v>
      </c>
      <c r="CA73" s="19">
        <v>0</v>
      </c>
      <c r="CB73" s="19">
        <v>0</v>
      </c>
      <c r="CC73" s="19">
        <v>0</v>
      </c>
      <c r="CD73" s="19">
        <v>0</v>
      </c>
      <c r="CE73" s="19">
        <v>0</v>
      </c>
      <c r="CF73" s="19">
        <v>0</v>
      </c>
      <c r="CG73" s="19">
        <v>0</v>
      </c>
      <c r="CH73" s="19">
        <v>0</v>
      </c>
      <c r="CI73" s="19">
        <v>0</v>
      </c>
      <c r="CJ73" s="19">
        <v>0</v>
      </c>
      <c r="CK73" s="19">
        <v>0</v>
      </c>
      <c r="CL73" s="19">
        <v>0</v>
      </c>
      <c r="CM73" s="19">
        <v>0</v>
      </c>
      <c r="CN73" s="19">
        <v>0</v>
      </c>
      <c r="CO73" s="19">
        <v>0</v>
      </c>
      <c r="CP73" s="19">
        <v>0</v>
      </c>
      <c r="CQ73" s="19">
        <v>0</v>
      </c>
      <c r="CR73" s="19">
        <v>0</v>
      </c>
      <c r="CS73" s="19">
        <v>0</v>
      </c>
      <c r="CT73" s="19">
        <v>0</v>
      </c>
      <c r="CU73" s="19">
        <v>0</v>
      </c>
      <c r="CV73" s="19">
        <v>0</v>
      </c>
      <c r="CW73" s="19">
        <v>0</v>
      </c>
      <c r="CX73" s="19">
        <v>0</v>
      </c>
      <c r="CY73" s="19">
        <v>0</v>
      </c>
      <c r="CZ73" s="19">
        <v>0</v>
      </c>
      <c r="DA73" s="19">
        <v>0</v>
      </c>
      <c r="DB73" s="19">
        <v>0</v>
      </c>
      <c r="DC73" s="19">
        <v>0</v>
      </c>
      <c r="DD73" s="19">
        <v>0</v>
      </c>
      <c r="DE73" s="19">
        <v>0</v>
      </c>
      <c r="DF73" s="19">
        <v>0</v>
      </c>
      <c r="DG73" s="19">
        <v>0</v>
      </c>
      <c r="DH73" s="19">
        <v>0</v>
      </c>
      <c r="DI73" s="19">
        <v>0</v>
      </c>
      <c r="DJ73" s="19">
        <v>0</v>
      </c>
      <c r="DK73" s="19">
        <v>0</v>
      </c>
      <c r="DL73" s="19">
        <v>0</v>
      </c>
      <c r="DM73" s="19">
        <v>1</v>
      </c>
      <c r="DN73" s="19">
        <v>0</v>
      </c>
      <c r="DO73" s="19">
        <v>0</v>
      </c>
      <c r="DP73" s="19">
        <v>1461</v>
      </c>
      <c r="DQ73" s="19">
        <v>0</v>
      </c>
      <c r="DR73" s="19">
        <v>0</v>
      </c>
      <c r="DS73" s="19">
        <v>0</v>
      </c>
      <c r="DT73" s="19">
        <v>0</v>
      </c>
      <c r="DU73" s="19">
        <v>0</v>
      </c>
      <c r="DV73" s="19">
        <v>0</v>
      </c>
      <c r="DW73" s="19">
        <v>0</v>
      </c>
      <c r="DX73" s="19">
        <v>0</v>
      </c>
      <c r="DY73" s="19">
        <v>0</v>
      </c>
      <c r="DZ73" s="19">
        <v>0</v>
      </c>
      <c r="EA73" s="19">
        <v>198509</v>
      </c>
      <c r="EB73" s="19">
        <v>2745</v>
      </c>
      <c r="EC73" s="19">
        <v>0</v>
      </c>
      <c r="ED73" s="19">
        <v>0</v>
      </c>
      <c r="EE73" s="19">
        <v>0</v>
      </c>
      <c r="EF73" s="19">
        <v>0</v>
      </c>
      <c r="EG73" s="19">
        <v>0</v>
      </c>
      <c r="EH73" s="19">
        <f t="shared" si="5"/>
        <v>202716</v>
      </c>
      <c r="EJ73" s="68">
        <f t="shared" si="4"/>
        <v>0</v>
      </c>
      <c r="EL73">
        <v>202716</v>
      </c>
      <c r="EN73" s="19">
        <f t="shared" si="6"/>
        <v>0</v>
      </c>
    </row>
    <row r="74" spans="1:144">
      <c r="A74" s="48" t="s">
        <v>965</v>
      </c>
      <c r="B74" t="s">
        <v>113</v>
      </c>
      <c r="C74" s="67">
        <v>70</v>
      </c>
      <c r="D74" s="19">
        <v>0</v>
      </c>
      <c r="E74" s="19">
        <v>0</v>
      </c>
      <c r="F74" s="19">
        <v>0</v>
      </c>
      <c r="G74" s="19">
        <v>0</v>
      </c>
      <c r="H74" s="19">
        <v>0</v>
      </c>
      <c r="I74" s="19">
        <v>0</v>
      </c>
      <c r="J74" s="19">
        <v>0</v>
      </c>
      <c r="K74" s="19">
        <v>0</v>
      </c>
      <c r="L74" s="19">
        <v>0</v>
      </c>
      <c r="M74" s="19">
        <v>0</v>
      </c>
      <c r="N74" s="19">
        <v>0</v>
      </c>
      <c r="O74" s="19">
        <v>0</v>
      </c>
      <c r="P74" s="19">
        <v>0</v>
      </c>
      <c r="Q74" s="19">
        <v>0</v>
      </c>
      <c r="R74" s="19">
        <v>0</v>
      </c>
      <c r="S74" s="19">
        <v>0</v>
      </c>
      <c r="T74" s="19">
        <v>0</v>
      </c>
      <c r="U74" s="19">
        <v>0</v>
      </c>
      <c r="V74" s="19">
        <v>0</v>
      </c>
      <c r="W74" s="19">
        <v>0</v>
      </c>
      <c r="X74" s="19">
        <v>0</v>
      </c>
      <c r="Y74" s="19">
        <v>0</v>
      </c>
      <c r="Z74" s="19">
        <v>0</v>
      </c>
      <c r="AA74" s="19">
        <v>0</v>
      </c>
      <c r="AB74" s="19">
        <v>0</v>
      </c>
      <c r="AC74" s="19">
        <v>0</v>
      </c>
      <c r="AD74" s="19">
        <v>0</v>
      </c>
      <c r="AE74" s="19">
        <v>0</v>
      </c>
      <c r="AF74" s="19">
        <v>0</v>
      </c>
      <c r="AG74" s="19">
        <v>0</v>
      </c>
      <c r="AH74" s="19">
        <v>0</v>
      </c>
      <c r="AI74" s="19">
        <v>0</v>
      </c>
      <c r="AJ74" s="19">
        <v>0</v>
      </c>
      <c r="AK74" s="19">
        <v>0</v>
      </c>
      <c r="AL74" s="19">
        <v>0</v>
      </c>
      <c r="AM74" s="19">
        <v>0</v>
      </c>
      <c r="AN74" s="19">
        <v>0</v>
      </c>
      <c r="AO74" s="19">
        <v>0</v>
      </c>
      <c r="AP74" s="19">
        <v>0</v>
      </c>
      <c r="AQ74" s="19">
        <v>0</v>
      </c>
      <c r="AR74" s="19">
        <v>0</v>
      </c>
      <c r="AS74" s="19">
        <v>0</v>
      </c>
      <c r="AT74" s="19">
        <v>0</v>
      </c>
      <c r="AU74" s="19">
        <v>0</v>
      </c>
      <c r="AV74" s="19">
        <v>0</v>
      </c>
      <c r="AW74" s="19">
        <v>0</v>
      </c>
      <c r="AX74" s="19">
        <v>0</v>
      </c>
      <c r="AY74" s="19">
        <v>0</v>
      </c>
      <c r="AZ74" s="19">
        <v>0</v>
      </c>
      <c r="BA74" s="64">
        <v>0</v>
      </c>
      <c r="BB74" s="64">
        <v>0</v>
      </c>
      <c r="BC74" s="64">
        <v>0</v>
      </c>
      <c r="BD74" s="64">
        <v>0</v>
      </c>
      <c r="BE74" s="19">
        <v>0</v>
      </c>
      <c r="BF74" s="19">
        <v>0</v>
      </c>
      <c r="BG74" s="19">
        <v>0</v>
      </c>
      <c r="BH74" s="19">
        <v>0</v>
      </c>
      <c r="BI74" s="19">
        <v>0</v>
      </c>
      <c r="BJ74" s="19">
        <v>0</v>
      </c>
      <c r="BK74" s="19">
        <v>0</v>
      </c>
      <c r="BL74" s="19">
        <v>0</v>
      </c>
      <c r="BM74" s="19">
        <v>0</v>
      </c>
      <c r="BN74" s="19">
        <v>0</v>
      </c>
      <c r="BO74" s="19">
        <v>0</v>
      </c>
      <c r="BP74" s="19">
        <v>0</v>
      </c>
      <c r="BQ74" s="19">
        <v>0</v>
      </c>
      <c r="BR74" s="19">
        <v>0</v>
      </c>
      <c r="BS74" s="19">
        <v>0</v>
      </c>
      <c r="BT74" s="19">
        <v>0</v>
      </c>
      <c r="BU74" s="19">
        <v>0</v>
      </c>
      <c r="BV74" s="19">
        <v>0</v>
      </c>
      <c r="BW74" s="19">
        <v>0</v>
      </c>
      <c r="BX74" s="19">
        <v>0</v>
      </c>
      <c r="BY74" s="19">
        <v>0</v>
      </c>
      <c r="BZ74" s="19">
        <v>0</v>
      </c>
      <c r="CA74" s="19">
        <v>0</v>
      </c>
      <c r="CB74" s="19">
        <v>0</v>
      </c>
      <c r="CC74" s="19">
        <v>0</v>
      </c>
      <c r="CD74" s="19">
        <v>0</v>
      </c>
      <c r="CE74" s="19">
        <v>0</v>
      </c>
      <c r="CF74" s="19">
        <v>0</v>
      </c>
      <c r="CG74" s="19">
        <v>0</v>
      </c>
      <c r="CH74" s="19">
        <v>0</v>
      </c>
      <c r="CI74" s="19">
        <v>0</v>
      </c>
      <c r="CJ74" s="19">
        <v>0</v>
      </c>
      <c r="CK74" s="19">
        <v>0</v>
      </c>
      <c r="CL74" s="19">
        <v>0</v>
      </c>
      <c r="CM74" s="19">
        <v>0</v>
      </c>
      <c r="CN74" s="19">
        <v>0</v>
      </c>
      <c r="CO74" s="19">
        <v>0</v>
      </c>
      <c r="CP74" s="19">
        <v>0</v>
      </c>
      <c r="CQ74" s="19">
        <v>0</v>
      </c>
      <c r="CR74" s="19">
        <v>0</v>
      </c>
      <c r="CS74" s="19">
        <v>0</v>
      </c>
      <c r="CT74" s="19">
        <v>0</v>
      </c>
      <c r="CU74" s="19">
        <v>0</v>
      </c>
      <c r="CV74" s="19">
        <v>0</v>
      </c>
      <c r="CW74" s="19">
        <v>0</v>
      </c>
      <c r="CX74" s="19">
        <v>0</v>
      </c>
      <c r="CY74" s="19">
        <v>0</v>
      </c>
      <c r="CZ74" s="19">
        <v>0</v>
      </c>
      <c r="DA74" s="19">
        <v>0</v>
      </c>
      <c r="DB74" s="19">
        <v>0</v>
      </c>
      <c r="DC74" s="19">
        <v>0</v>
      </c>
      <c r="DD74" s="19">
        <v>0</v>
      </c>
      <c r="DE74" s="19">
        <v>0</v>
      </c>
      <c r="DF74" s="19">
        <v>0</v>
      </c>
      <c r="DG74" s="19">
        <v>0</v>
      </c>
      <c r="DH74" s="19">
        <v>0</v>
      </c>
      <c r="DI74" s="19">
        <v>0</v>
      </c>
      <c r="DJ74" s="19">
        <v>0</v>
      </c>
      <c r="DK74" s="19">
        <v>0</v>
      </c>
      <c r="DL74" s="19">
        <v>0</v>
      </c>
      <c r="DM74" s="19">
        <v>364</v>
      </c>
      <c r="DN74" s="19">
        <v>0</v>
      </c>
      <c r="DO74" s="19">
        <v>0</v>
      </c>
      <c r="DP74" s="19">
        <v>23</v>
      </c>
      <c r="DQ74" s="19">
        <v>0</v>
      </c>
      <c r="DR74" s="19">
        <v>0</v>
      </c>
      <c r="DS74" s="19">
        <v>0</v>
      </c>
      <c r="DT74" s="19">
        <v>0</v>
      </c>
      <c r="DU74" s="19">
        <v>0</v>
      </c>
      <c r="DV74" s="19">
        <v>0</v>
      </c>
      <c r="DW74" s="19">
        <v>0</v>
      </c>
      <c r="DX74" s="19">
        <v>0</v>
      </c>
      <c r="DY74" s="19">
        <v>0</v>
      </c>
      <c r="DZ74" s="19">
        <v>0</v>
      </c>
      <c r="EA74" s="19">
        <v>0</v>
      </c>
      <c r="EB74" s="19">
        <v>302486</v>
      </c>
      <c r="EC74" s="19">
        <v>0</v>
      </c>
      <c r="ED74" s="19">
        <v>0</v>
      </c>
      <c r="EE74" s="19">
        <v>0</v>
      </c>
      <c r="EF74" s="19">
        <v>0</v>
      </c>
      <c r="EG74" s="19">
        <v>0</v>
      </c>
      <c r="EH74" s="19">
        <f t="shared" si="5"/>
        <v>302873</v>
      </c>
      <c r="EJ74" s="68">
        <f t="shared" si="4"/>
        <v>0</v>
      </c>
      <c r="EL74">
        <v>302873</v>
      </c>
      <c r="EN74" s="19">
        <f t="shared" si="6"/>
        <v>0</v>
      </c>
    </row>
    <row r="75" spans="1:144">
      <c r="A75" s="48" t="s">
        <v>966</v>
      </c>
      <c r="B75" t="s">
        <v>114</v>
      </c>
      <c r="C75" s="69">
        <v>71</v>
      </c>
      <c r="D75" s="19">
        <v>0</v>
      </c>
      <c r="E75" s="19">
        <v>0</v>
      </c>
      <c r="F75" s="19">
        <v>0</v>
      </c>
      <c r="G75" s="19">
        <v>0</v>
      </c>
      <c r="H75" s="19">
        <v>0</v>
      </c>
      <c r="I75" s="19">
        <v>0</v>
      </c>
      <c r="J75" s="19">
        <v>0</v>
      </c>
      <c r="K75" s="19">
        <v>0</v>
      </c>
      <c r="L75" s="19">
        <v>0</v>
      </c>
      <c r="M75" s="19">
        <v>0</v>
      </c>
      <c r="N75" s="19">
        <v>0</v>
      </c>
      <c r="O75" s="19">
        <v>0</v>
      </c>
      <c r="P75" s="19">
        <v>0</v>
      </c>
      <c r="Q75" s="19">
        <v>0</v>
      </c>
      <c r="R75" s="19">
        <v>0</v>
      </c>
      <c r="S75" s="19">
        <v>0</v>
      </c>
      <c r="T75" s="19">
        <v>0</v>
      </c>
      <c r="U75" s="19">
        <v>0</v>
      </c>
      <c r="V75" s="19">
        <v>0</v>
      </c>
      <c r="W75" s="19">
        <v>0</v>
      </c>
      <c r="X75" s="19">
        <v>0</v>
      </c>
      <c r="Y75" s="19">
        <v>0</v>
      </c>
      <c r="Z75" s="19">
        <v>0</v>
      </c>
      <c r="AA75" s="19">
        <v>0</v>
      </c>
      <c r="AB75" s="19">
        <v>0</v>
      </c>
      <c r="AC75" s="19">
        <v>0</v>
      </c>
      <c r="AD75" s="19">
        <v>0</v>
      </c>
      <c r="AE75" s="19">
        <v>0</v>
      </c>
      <c r="AF75" s="19">
        <v>0</v>
      </c>
      <c r="AG75" s="19">
        <v>0</v>
      </c>
      <c r="AH75" s="19">
        <v>0</v>
      </c>
      <c r="AI75" s="19">
        <v>0</v>
      </c>
      <c r="AJ75" s="19">
        <v>0</v>
      </c>
      <c r="AK75" s="19">
        <v>0</v>
      </c>
      <c r="AL75" s="19">
        <v>0</v>
      </c>
      <c r="AM75" s="19">
        <v>0</v>
      </c>
      <c r="AN75" s="19">
        <v>0</v>
      </c>
      <c r="AO75" s="19">
        <v>0</v>
      </c>
      <c r="AP75" s="19">
        <v>0</v>
      </c>
      <c r="AQ75" s="19">
        <v>0</v>
      </c>
      <c r="AR75" s="19">
        <v>0</v>
      </c>
      <c r="AS75" s="19">
        <v>0</v>
      </c>
      <c r="AT75" s="19">
        <v>0</v>
      </c>
      <c r="AU75" s="19">
        <v>0</v>
      </c>
      <c r="AV75" s="19">
        <v>0</v>
      </c>
      <c r="AW75" s="19">
        <v>0</v>
      </c>
      <c r="AX75" s="19">
        <v>0</v>
      </c>
      <c r="AY75" s="19">
        <v>0</v>
      </c>
      <c r="AZ75" s="19">
        <v>0</v>
      </c>
      <c r="BA75" s="64">
        <v>0</v>
      </c>
      <c r="BB75" s="64">
        <v>0</v>
      </c>
      <c r="BC75" s="64">
        <v>0</v>
      </c>
      <c r="BD75" s="64">
        <v>0</v>
      </c>
      <c r="BE75" s="19">
        <v>0</v>
      </c>
      <c r="BF75" s="19">
        <v>0</v>
      </c>
      <c r="BG75" s="19">
        <v>0</v>
      </c>
      <c r="BH75" s="19">
        <v>0</v>
      </c>
      <c r="BI75" s="19">
        <v>0</v>
      </c>
      <c r="BJ75" s="19">
        <v>0</v>
      </c>
      <c r="BK75" s="19">
        <v>0</v>
      </c>
      <c r="BL75" s="19">
        <v>0</v>
      </c>
      <c r="BM75" s="19">
        <v>0</v>
      </c>
      <c r="BN75" s="19">
        <v>0</v>
      </c>
      <c r="BO75" s="19">
        <v>0</v>
      </c>
      <c r="BP75" s="19">
        <v>0</v>
      </c>
      <c r="BQ75" s="19">
        <v>0</v>
      </c>
      <c r="BR75" s="19">
        <v>0</v>
      </c>
      <c r="BS75" s="19">
        <v>0</v>
      </c>
      <c r="BT75" s="19">
        <v>0</v>
      </c>
      <c r="BU75" s="19">
        <v>0</v>
      </c>
      <c r="BV75" s="19">
        <v>0</v>
      </c>
      <c r="BW75" s="19">
        <v>0</v>
      </c>
      <c r="BX75" s="19">
        <v>0</v>
      </c>
      <c r="BY75" s="19">
        <v>0</v>
      </c>
      <c r="BZ75" s="19">
        <v>0</v>
      </c>
      <c r="CA75" s="19">
        <v>0</v>
      </c>
      <c r="CB75" s="19">
        <v>0</v>
      </c>
      <c r="CC75" s="19">
        <v>0</v>
      </c>
      <c r="CD75" s="19">
        <v>0</v>
      </c>
      <c r="CE75" s="19">
        <v>0</v>
      </c>
      <c r="CF75" s="19">
        <v>0</v>
      </c>
      <c r="CG75" s="19">
        <v>0</v>
      </c>
      <c r="CH75" s="19">
        <v>0</v>
      </c>
      <c r="CI75" s="19">
        <v>0</v>
      </c>
      <c r="CJ75" s="19">
        <v>0</v>
      </c>
      <c r="CK75" s="19">
        <v>0</v>
      </c>
      <c r="CL75" s="19">
        <v>0</v>
      </c>
      <c r="CM75" s="19">
        <v>0</v>
      </c>
      <c r="CN75" s="19">
        <v>0</v>
      </c>
      <c r="CO75" s="19">
        <v>0</v>
      </c>
      <c r="CP75" s="19">
        <v>0</v>
      </c>
      <c r="CQ75" s="19">
        <v>0</v>
      </c>
      <c r="CR75" s="19">
        <v>0</v>
      </c>
      <c r="CS75" s="19">
        <v>0</v>
      </c>
      <c r="CT75" s="19">
        <v>0</v>
      </c>
      <c r="CU75" s="19">
        <v>0</v>
      </c>
      <c r="CV75" s="19">
        <v>0</v>
      </c>
      <c r="CW75" s="19">
        <v>0</v>
      </c>
      <c r="CX75" s="19">
        <v>58</v>
      </c>
      <c r="CY75" s="19">
        <v>0</v>
      </c>
      <c r="CZ75" s="19">
        <v>0</v>
      </c>
      <c r="DA75" s="19">
        <v>0</v>
      </c>
      <c r="DB75" s="19">
        <v>0</v>
      </c>
      <c r="DC75" s="19">
        <v>0</v>
      </c>
      <c r="DD75" s="19">
        <v>0</v>
      </c>
      <c r="DE75" s="19">
        <v>0</v>
      </c>
      <c r="DF75" s="19">
        <v>0</v>
      </c>
      <c r="DG75" s="19">
        <v>0</v>
      </c>
      <c r="DH75" s="19">
        <v>0</v>
      </c>
      <c r="DI75" s="19">
        <v>0</v>
      </c>
      <c r="DJ75" s="19">
        <v>0</v>
      </c>
      <c r="DK75" s="19">
        <v>0</v>
      </c>
      <c r="DL75" s="19">
        <v>0</v>
      </c>
      <c r="DM75" s="19">
        <v>262</v>
      </c>
      <c r="DN75" s="19">
        <v>0</v>
      </c>
      <c r="DO75" s="19">
        <v>0</v>
      </c>
      <c r="DP75" s="19">
        <v>0</v>
      </c>
      <c r="DQ75" s="19">
        <v>0</v>
      </c>
      <c r="DR75" s="19">
        <v>2892</v>
      </c>
      <c r="DS75" s="19">
        <v>0</v>
      </c>
      <c r="DT75" s="19">
        <v>0</v>
      </c>
      <c r="DU75" s="19">
        <v>0</v>
      </c>
      <c r="DV75" s="19">
        <v>0</v>
      </c>
      <c r="DW75" s="19">
        <v>0</v>
      </c>
      <c r="DX75" s="19">
        <v>0</v>
      </c>
      <c r="DY75" s="19">
        <v>0</v>
      </c>
      <c r="DZ75" s="19">
        <v>0</v>
      </c>
      <c r="EA75" s="19">
        <v>0</v>
      </c>
      <c r="EB75" s="19">
        <v>0</v>
      </c>
      <c r="EC75" s="19">
        <v>37154</v>
      </c>
      <c r="ED75" s="19">
        <v>0</v>
      </c>
      <c r="EE75" s="19">
        <v>0</v>
      </c>
      <c r="EF75" s="19">
        <v>0</v>
      </c>
      <c r="EG75" s="19">
        <v>0</v>
      </c>
      <c r="EH75" s="19">
        <f t="shared" si="5"/>
        <v>40366</v>
      </c>
      <c r="EJ75" s="68">
        <f t="shared" si="4"/>
        <v>0</v>
      </c>
      <c r="EL75">
        <v>40366</v>
      </c>
      <c r="EN75" s="19">
        <f t="shared" si="6"/>
        <v>0</v>
      </c>
    </row>
    <row r="76" spans="1:144">
      <c r="A76" s="48" t="s">
        <v>967</v>
      </c>
      <c r="B76" t="s">
        <v>115</v>
      </c>
      <c r="C76" s="69">
        <v>72</v>
      </c>
      <c r="D76" s="19">
        <v>0</v>
      </c>
      <c r="E76" s="19">
        <v>0</v>
      </c>
      <c r="F76" s="19">
        <v>0</v>
      </c>
      <c r="G76" s="19">
        <v>0</v>
      </c>
      <c r="H76" s="19">
        <v>0</v>
      </c>
      <c r="I76" s="19">
        <v>0</v>
      </c>
      <c r="J76" s="19">
        <v>0</v>
      </c>
      <c r="K76" s="19">
        <v>0</v>
      </c>
      <c r="L76" s="19">
        <v>0</v>
      </c>
      <c r="M76" s="19">
        <v>0</v>
      </c>
      <c r="N76" s="19">
        <v>0</v>
      </c>
      <c r="O76" s="19">
        <v>0</v>
      </c>
      <c r="P76" s="19">
        <v>0</v>
      </c>
      <c r="Q76" s="19">
        <v>0</v>
      </c>
      <c r="R76" s="19">
        <v>0</v>
      </c>
      <c r="S76" s="19">
        <v>0</v>
      </c>
      <c r="T76" s="19">
        <v>0</v>
      </c>
      <c r="U76" s="19">
        <v>0</v>
      </c>
      <c r="V76" s="19">
        <v>0</v>
      </c>
      <c r="W76" s="19">
        <v>0</v>
      </c>
      <c r="X76" s="19">
        <v>0</v>
      </c>
      <c r="Y76" s="19">
        <v>0</v>
      </c>
      <c r="Z76" s="19">
        <v>0</v>
      </c>
      <c r="AA76" s="19">
        <v>0</v>
      </c>
      <c r="AB76" s="19">
        <v>0</v>
      </c>
      <c r="AC76" s="19">
        <v>0</v>
      </c>
      <c r="AD76" s="19">
        <v>0</v>
      </c>
      <c r="AE76" s="19">
        <v>0</v>
      </c>
      <c r="AF76" s="19">
        <v>0</v>
      </c>
      <c r="AG76" s="19">
        <v>0</v>
      </c>
      <c r="AH76" s="19">
        <v>0</v>
      </c>
      <c r="AI76" s="19">
        <v>0</v>
      </c>
      <c r="AJ76" s="19">
        <v>0</v>
      </c>
      <c r="AK76" s="19">
        <v>0</v>
      </c>
      <c r="AL76" s="19">
        <v>0</v>
      </c>
      <c r="AM76" s="19">
        <v>0</v>
      </c>
      <c r="AN76" s="19">
        <v>0</v>
      </c>
      <c r="AO76" s="19">
        <v>0</v>
      </c>
      <c r="AP76" s="19">
        <v>0</v>
      </c>
      <c r="AQ76" s="19">
        <v>0</v>
      </c>
      <c r="AR76" s="19">
        <v>0</v>
      </c>
      <c r="AS76" s="19">
        <v>0</v>
      </c>
      <c r="AT76" s="19">
        <v>0</v>
      </c>
      <c r="AU76" s="19">
        <v>0</v>
      </c>
      <c r="AV76" s="19">
        <v>0</v>
      </c>
      <c r="AW76" s="19">
        <v>0</v>
      </c>
      <c r="AX76" s="19">
        <v>0</v>
      </c>
      <c r="AY76" s="19">
        <v>0</v>
      </c>
      <c r="AZ76" s="19">
        <v>0</v>
      </c>
      <c r="BA76" s="64">
        <v>0</v>
      </c>
      <c r="BB76" s="64">
        <v>0</v>
      </c>
      <c r="BC76" s="64">
        <v>0</v>
      </c>
      <c r="BD76" s="64">
        <v>0</v>
      </c>
      <c r="BE76" s="19">
        <v>0</v>
      </c>
      <c r="BF76" s="19">
        <v>0</v>
      </c>
      <c r="BG76" s="19">
        <v>0</v>
      </c>
      <c r="BH76" s="19">
        <v>0</v>
      </c>
      <c r="BI76" s="19">
        <v>0</v>
      </c>
      <c r="BJ76" s="19">
        <v>0</v>
      </c>
      <c r="BK76" s="19">
        <v>0</v>
      </c>
      <c r="BL76" s="19">
        <v>0</v>
      </c>
      <c r="BM76" s="19">
        <v>0</v>
      </c>
      <c r="BN76" s="19">
        <v>0</v>
      </c>
      <c r="BO76" s="19">
        <v>0</v>
      </c>
      <c r="BP76" s="19">
        <v>0</v>
      </c>
      <c r="BQ76" s="19">
        <v>0</v>
      </c>
      <c r="BR76" s="19">
        <v>0</v>
      </c>
      <c r="BS76" s="19">
        <v>0</v>
      </c>
      <c r="BT76" s="19">
        <v>0</v>
      </c>
      <c r="BU76" s="19">
        <v>0</v>
      </c>
      <c r="BV76" s="19">
        <v>0</v>
      </c>
      <c r="BW76" s="19">
        <v>0</v>
      </c>
      <c r="BX76" s="19">
        <v>0</v>
      </c>
      <c r="BY76" s="19">
        <v>0</v>
      </c>
      <c r="BZ76" s="19">
        <v>0</v>
      </c>
      <c r="CA76" s="19">
        <v>0</v>
      </c>
      <c r="CB76" s="19">
        <v>0</v>
      </c>
      <c r="CC76" s="19">
        <v>0</v>
      </c>
      <c r="CD76" s="19">
        <v>0</v>
      </c>
      <c r="CE76" s="19">
        <v>0</v>
      </c>
      <c r="CF76" s="19">
        <v>0</v>
      </c>
      <c r="CG76" s="19">
        <v>0</v>
      </c>
      <c r="CH76" s="19">
        <v>0</v>
      </c>
      <c r="CI76" s="19">
        <v>0</v>
      </c>
      <c r="CJ76" s="19">
        <v>0</v>
      </c>
      <c r="CK76" s="19">
        <v>0</v>
      </c>
      <c r="CL76" s="19">
        <v>0</v>
      </c>
      <c r="CM76" s="19">
        <v>0</v>
      </c>
      <c r="CN76" s="19">
        <v>0</v>
      </c>
      <c r="CO76" s="19">
        <v>0</v>
      </c>
      <c r="CP76" s="19">
        <v>0</v>
      </c>
      <c r="CQ76" s="19">
        <v>0</v>
      </c>
      <c r="CR76" s="19">
        <v>0</v>
      </c>
      <c r="CS76" s="19">
        <v>0</v>
      </c>
      <c r="CT76" s="19">
        <v>0</v>
      </c>
      <c r="CU76" s="19">
        <v>0</v>
      </c>
      <c r="CV76" s="19">
        <v>0</v>
      </c>
      <c r="CW76" s="19">
        <v>0</v>
      </c>
      <c r="CX76" s="19">
        <v>540</v>
      </c>
      <c r="CY76" s="19">
        <v>0</v>
      </c>
      <c r="CZ76" s="19">
        <v>0</v>
      </c>
      <c r="DA76" s="19">
        <v>0</v>
      </c>
      <c r="DB76" s="19">
        <v>0</v>
      </c>
      <c r="DC76" s="19">
        <v>0</v>
      </c>
      <c r="DD76" s="19">
        <v>0</v>
      </c>
      <c r="DE76" s="19">
        <v>0</v>
      </c>
      <c r="DF76" s="19">
        <v>0</v>
      </c>
      <c r="DG76" s="19">
        <v>0</v>
      </c>
      <c r="DH76" s="19">
        <v>0</v>
      </c>
      <c r="DI76" s="19">
        <v>0</v>
      </c>
      <c r="DJ76" s="19">
        <v>0</v>
      </c>
      <c r="DK76" s="19">
        <v>136</v>
      </c>
      <c r="DL76" s="19">
        <v>0</v>
      </c>
      <c r="DM76" s="19">
        <v>582</v>
      </c>
      <c r="DN76" s="19">
        <v>0</v>
      </c>
      <c r="DO76" s="19">
        <v>0</v>
      </c>
      <c r="DP76" s="19">
        <v>0</v>
      </c>
      <c r="DQ76" s="19">
        <v>0</v>
      </c>
      <c r="DR76" s="19">
        <v>0</v>
      </c>
      <c r="DS76" s="19">
        <v>0</v>
      </c>
      <c r="DT76" s="19">
        <v>0</v>
      </c>
      <c r="DU76" s="19">
        <v>0</v>
      </c>
      <c r="DV76" s="19">
        <v>0</v>
      </c>
      <c r="DW76" s="19">
        <v>0</v>
      </c>
      <c r="DX76" s="19">
        <v>0</v>
      </c>
      <c r="DY76" s="19">
        <v>0</v>
      </c>
      <c r="DZ76" s="19">
        <v>0</v>
      </c>
      <c r="EA76" s="19">
        <v>0</v>
      </c>
      <c r="EB76" s="19">
        <v>0</v>
      </c>
      <c r="EC76" s="19">
        <v>0</v>
      </c>
      <c r="ED76" s="19">
        <v>88964</v>
      </c>
      <c r="EE76" s="19">
        <v>24459</v>
      </c>
      <c r="EF76" s="19">
        <v>57238</v>
      </c>
      <c r="EG76" s="19">
        <v>0</v>
      </c>
      <c r="EH76" s="19">
        <f t="shared" si="5"/>
        <v>171919</v>
      </c>
      <c r="EJ76" s="68">
        <f t="shared" si="4"/>
        <v>0</v>
      </c>
      <c r="EL76">
        <v>171919</v>
      </c>
      <c r="EN76" s="19">
        <f t="shared" si="6"/>
        <v>0</v>
      </c>
    </row>
    <row r="77" spans="1:144">
      <c r="A77" s="48">
        <v>9700</v>
      </c>
      <c r="B77" t="s">
        <v>116</v>
      </c>
      <c r="C77" s="67">
        <v>73</v>
      </c>
      <c r="D77" s="19">
        <v>0</v>
      </c>
      <c r="E77" s="19">
        <v>0</v>
      </c>
      <c r="F77" s="19">
        <v>0</v>
      </c>
      <c r="G77" s="19">
        <v>0</v>
      </c>
      <c r="H77" s="19">
        <v>0</v>
      </c>
      <c r="I77" s="19">
        <v>0</v>
      </c>
      <c r="J77" s="19">
        <v>0</v>
      </c>
      <c r="K77" s="19">
        <v>0</v>
      </c>
      <c r="L77" s="19">
        <v>0</v>
      </c>
      <c r="M77" s="19">
        <v>0</v>
      </c>
      <c r="N77" s="19">
        <v>0</v>
      </c>
      <c r="O77" s="19">
        <v>0</v>
      </c>
      <c r="P77" s="19">
        <v>0</v>
      </c>
      <c r="Q77" s="19">
        <v>0</v>
      </c>
      <c r="R77" s="19">
        <v>0</v>
      </c>
      <c r="S77" s="19">
        <v>0</v>
      </c>
      <c r="T77" s="19">
        <v>0</v>
      </c>
      <c r="U77" s="19">
        <v>0</v>
      </c>
      <c r="V77" s="19">
        <v>0</v>
      </c>
      <c r="W77" s="19">
        <v>0</v>
      </c>
      <c r="X77" s="19">
        <v>0</v>
      </c>
      <c r="Y77" s="19">
        <v>0</v>
      </c>
      <c r="Z77" s="19">
        <v>0</v>
      </c>
      <c r="AA77" s="19">
        <v>0</v>
      </c>
      <c r="AB77" s="19">
        <v>0</v>
      </c>
      <c r="AC77" s="19">
        <v>0</v>
      </c>
      <c r="AD77" s="19">
        <v>0</v>
      </c>
      <c r="AE77" s="19">
        <v>0</v>
      </c>
      <c r="AF77" s="19">
        <v>0</v>
      </c>
      <c r="AG77" s="19">
        <v>0</v>
      </c>
      <c r="AH77" s="19">
        <v>0</v>
      </c>
      <c r="AI77" s="19">
        <v>0</v>
      </c>
      <c r="AJ77" s="19">
        <v>0</v>
      </c>
      <c r="AK77" s="19">
        <v>0</v>
      </c>
      <c r="AL77" s="19">
        <v>0</v>
      </c>
      <c r="AM77" s="19">
        <v>0</v>
      </c>
      <c r="AN77" s="19">
        <v>0</v>
      </c>
      <c r="AO77" s="19">
        <v>0</v>
      </c>
      <c r="AP77" s="19">
        <v>0</v>
      </c>
      <c r="AQ77" s="19">
        <v>0</v>
      </c>
      <c r="AR77" s="19">
        <v>0</v>
      </c>
      <c r="AS77" s="19">
        <v>0</v>
      </c>
      <c r="AT77" s="19">
        <v>0</v>
      </c>
      <c r="AU77" s="19">
        <v>0</v>
      </c>
      <c r="AV77" s="19">
        <v>0</v>
      </c>
      <c r="AW77" s="19">
        <v>0</v>
      </c>
      <c r="AX77" s="19">
        <v>0</v>
      </c>
      <c r="AY77" s="19">
        <v>0</v>
      </c>
      <c r="AZ77" s="19">
        <v>0</v>
      </c>
      <c r="BA77" s="64">
        <v>0</v>
      </c>
      <c r="BB77" s="64">
        <v>0</v>
      </c>
      <c r="BC77" s="64">
        <v>0</v>
      </c>
      <c r="BD77" s="64">
        <v>0</v>
      </c>
      <c r="BE77" s="19">
        <v>0</v>
      </c>
      <c r="BF77" s="19">
        <v>0</v>
      </c>
      <c r="BG77" s="19">
        <v>0</v>
      </c>
      <c r="BH77" s="19">
        <v>0</v>
      </c>
      <c r="BI77" s="19">
        <v>0</v>
      </c>
      <c r="BJ77" s="19">
        <v>0</v>
      </c>
      <c r="BK77" s="19">
        <v>0</v>
      </c>
      <c r="BL77" s="19">
        <v>0</v>
      </c>
      <c r="BM77" s="19">
        <v>0</v>
      </c>
      <c r="BN77" s="19">
        <v>0</v>
      </c>
      <c r="BO77" s="19">
        <v>0</v>
      </c>
      <c r="BP77" s="19">
        <v>0</v>
      </c>
      <c r="BQ77" s="19">
        <v>0</v>
      </c>
      <c r="BR77" s="19">
        <v>0</v>
      </c>
      <c r="BS77" s="19">
        <v>0</v>
      </c>
      <c r="BT77" s="19">
        <v>0</v>
      </c>
      <c r="BU77" s="19">
        <v>0</v>
      </c>
      <c r="BV77" s="19">
        <v>0</v>
      </c>
      <c r="BW77" s="19">
        <v>0</v>
      </c>
      <c r="BX77" s="19">
        <v>0</v>
      </c>
      <c r="BY77" s="19">
        <v>0</v>
      </c>
      <c r="BZ77" s="19">
        <v>0</v>
      </c>
      <c r="CA77" s="19">
        <v>0</v>
      </c>
      <c r="CB77" s="19">
        <v>0</v>
      </c>
      <c r="CC77" s="19">
        <v>0</v>
      </c>
      <c r="CD77" s="19">
        <v>0</v>
      </c>
      <c r="CE77" s="19">
        <v>0</v>
      </c>
      <c r="CF77" s="19">
        <v>0</v>
      </c>
      <c r="CG77" s="19">
        <v>0</v>
      </c>
      <c r="CH77" s="19">
        <v>0</v>
      </c>
      <c r="CI77" s="19">
        <v>0</v>
      </c>
      <c r="CJ77" s="19">
        <v>0</v>
      </c>
      <c r="CK77" s="19">
        <v>0</v>
      </c>
      <c r="CL77" s="19">
        <v>0</v>
      </c>
      <c r="CM77" s="19">
        <v>0</v>
      </c>
      <c r="CN77" s="19">
        <v>0</v>
      </c>
      <c r="CO77" s="19">
        <v>0</v>
      </c>
      <c r="CP77" s="19">
        <v>0</v>
      </c>
      <c r="CQ77" s="19">
        <v>0</v>
      </c>
      <c r="CR77" s="19">
        <v>0</v>
      </c>
      <c r="CS77" s="19">
        <v>0</v>
      </c>
      <c r="CT77" s="19">
        <v>0</v>
      </c>
      <c r="CU77" s="19">
        <v>0</v>
      </c>
      <c r="CV77" s="19">
        <v>0</v>
      </c>
      <c r="CW77" s="19">
        <v>0</v>
      </c>
      <c r="CX77" s="19">
        <v>0</v>
      </c>
      <c r="CY77" s="19">
        <v>0</v>
      </c>
      <c r="CZ77" s="19">
        <v>0</v>
      </c>
      <c r="DA77" s="19">
        <v>0</v>
      </c>
      <c r="DB77" s="19">
        <v>0</v>
      </c>
      <c r="DC77" s="19">
        <v>0</v>
      </c>
      <c r="DD77" s="19">
        <v>0</v>
      </c>
      <c r="DE77" s="19">
        <v>0</v>
      </c>
      <c r="DF77" s="19">
        <v>0</v>
      </c>
      <c r="DG77" s="19">
        <v>0</v>
      </c>
      <c r="DH77" s="19">
        <v>0</v>
      </c>
      <c r="DI77" s="19">
        <v>0</v>
      </c>
      <c r="DJ77" s="19">
        <v>0</v>
      </c>
      <c r="DK77" s="19">
        <v>0</v>
      </c>
      <c r="DL77" s="19">
        <v>0</v>
      </c>
      <c r="DM77" s="19">
        <v>0</v>
      </c>
      <c r="DN77" s="19">
        <v>0</v>
      </c>
      <c r="DO77" s="19">
        <v>0</v>
      </c>
      <c r="DP77" s="19">
        <v>0</v>
      </c>
      <c r="DQ77" s="19">
        <v>0</v>
      </c>
      <c r="DR77" s="19">
        <v>0</v>
      </c>
      <c r="DS77" s="19">
        <v>0</v>
      </c>
      <c r="DT77" s="19">
        <v>0</v>
      </c>
      <c r="DU77" s="19">
        <v>0</v>
      </c>
      <c r="DV77" s="19">
        <v>0</v>
      </c>
      <c r="DW77" s="19">
        <v>0</v>
      </c>
      <c r="DX77" s="19">
        <v>0</v>
      </c>
      <c r="DY77" s="19">
        <v>0</v>
      </c>
      <c r="DZ77" s="19">
        <v>0</v>
      </c>
      <c r="EA77" s="19">
        <v>0</v>
      </c>
      <c r="EB77" s="19">
        <v>0</v>
      </c>
      <c r="EC77" s="19">
        <v>0</v>
      </c>
      <c r="ED77" s="19">
        <v>0</v>
      </c>
      <c r="EE77" s="19">
        <v>0</v>
      </c>
      <c r="EF77" s="19">
        <v>0</v>
      </c>
      <c r="EG77" s="19">
        <v>74451</v>
      </c>
      <c r="EH77" s="19">
        <f t="shared" si="5"/>
        <v>74451</v>
      </c>
      <c r="EJ77" s="68">
        <f t="shared" si="4"/>
        <v>0</v>
      </c>
      <c r="EL77">
        <v>74451</v>
      </c>
      <c r="EN77" s="19">
        <f t="shared" si="6"/>
        <v>0</v>
      </c>
    </row>
    <row r="78" spans="1:144">
      <c r="B78" t="s">
        <v>968</v>
      </c>
      <c r="C78" s="69">
        <v>74</v>
      </c>
      <c r="D78" s="19">
        <f>SUM(D5:D77)</f>
        <v>12176</v>
      </c>
      <c r="E78" s="19">
        <f t="shared" ref="E78:BP78" si="7">SUM(E5:E77)</f>
        <v>34658</v>
      </c>
      <c r="F78" s="19">
        <f t="shared" si="7"/>
        <v>14395</v>
      </c>
      <c r="G78" s="19">
        <f t="shared" si="7"/>
        <v>53786</v>
      </c>
      <c r="H78" s="19">
        <f t="shared" si="7"/>
        <v>157189</v>
      </c>
      <c r="I78" s="19">
        <f t="shared" si="7"/>
        <v>60195</v>
      </c>
      <c r="J78" s="19">
        <f t="shared" si="7"/>
        <v>10117</v>
      </c>
      <c r="K78" s="19">
        <f t="shared" si="7"/>
        <v>23926</v>
      </c>
      <c r="L78" s="19">
        <f t="shared" si="7"/>
        <v>25546</v>
      </c>
      <c r="M78" s="19">
        <f t="shared" si="7"/>
        <v>72576</v>
      </c>
      <c r="N78" s="19">
        <f t="shared" si="7"/>
        <v>29086</v>
      </c>
      <c r="O78" s="19">
        <f t="shared" si="7"/>
        <v>8468</v>
      </c>
      <c r="P78" s="19">
        <f t="shared" si="7"/>
        <v>30950</v>
      </c>
      <c r="Q78" s="19">
        <f t="shared" si="7"/>
        <v>25377</v>
      </c>
      <c r="R78" s="19">
        <f t="shared" si="7"/>
        <v>14899</v>
      </c>
      <c r="S78" s="19">
        <f t="shared" si="7"/>
        <v>1127</v>
      </c>
      <c r="T78" s="19">
        <f t="shared" si="7"/>
        <v>18726</v>
      </c>
      <c r="U78" s="19">
        <f t="shared" si="7"/>
        <v>212991.0000000509</v>
      </c>
      <c r="V78" s="19">
        <f t="shared" si="7"/>
        <v>92103</v>
      </c>
      <c r="W78" s="19">
        <f t="shared" si="7"/>
        <v>17588</v>
      </c>
      <c r="X78" s="19">
        <f t="shared" si="7"/>
        <v>140458</v>
      </c>
      <c r="Y78" s="19">
        <f t="shared" si="7"/>
        <v>15524</v>
      </c>
      <c r="Z78" s="19">
        <f t="shared" si="7"/>
        <v>59992</v>
      </c>
      <c r="AA78" s="19">
        <f t="shared" si="7"/>
        <v>4775</v>
      </c>
      <c r="AB78" s="19">
        <f t="shared" si="7"/>
        <v>22339</v>
      </c>
      <c r="AC78" s="19">
        <f t="shared" si="7"/>
        <v>56362</v>
      </c>
      <c r="AD78" s="19">
        <f t="shared" si="7"/>
        <v>32692</v>
      </c>
      <c r="AE78" s="19">
        <f t="shared" si="7"/>
        <v>28201</v>
      </c>
      <c r="AF78" s="19">
        <f t="shared" si="7"/>
        <v>79905</v>
      </c>
      <c r="AG78" s="19">
        <f t="shared" si="7"/>
        <v>15286</v>
      </c>
      <c r="AH78" s="19">
        <f t="shared" si="7"/>
        <v>17372</v>
      </c>
      <c r="AI78" s="19">
        <f t="shared" si="7"/>
        <v>41488</v>
      </c>
      <c r="AJ78" s="19">
        <f t="shared" si="7"/>
        <v>36627</v>
      </c>
      <c r="AK78" s="19">
        <f t="shared" si="7"/>
        <v>130207</v>
      </c>
      <c r="AL78" s="19">
        <f t="shared" si="7"/>
        <v>80653</v>
      </c>
      <c r="AM78" s="19">
        <f t="shared" si="7"/>
        <v>15556</v>
      </c>
      <c r="AN78" s="19">
        <f t="shared" si="7"/>
        <v>11683</v>
      </c>
      <c r="AO78" s="19">
        <f t="shared" si="7"/>
        <v>19285</v>
      </c>
      <c r="AP78" s="19">
        <f t="shared" si="7"/>
        <v>25773</v>
      </c>
      <c r="AQ78" s="19">
        <f t="shared" si="7"/>
        <v>65954</v>
      </c>
      <c r="AR78" s="19">
        <f t="shared" si="7"/>
        <v>43627</v>
      </c>
      <c r="AS78" s="19">
        <f t="shared" si="7"/>
        <v>32011</v>
      </c>
      <c r="AT78" s="19">
        <f t="shared" si="7"/>
        <v>38296</v>
      </c>
      <c r="AU78" s="19">
        <f t="shared" si="7"/>
        <v>69613</v>
      </c>
      <c r="AV78" s="19">
        <f t="shared" si="7"/>
        <v>20932</v>
      </c>
      <c r="AW78" s="19">
        <f t="shared" si="7"/>
        <v>15832.000035930334</v>
      </c>
      <c r="AX78" s="19">
        <f t="shared" si="7"/>
        <v>104616.00023903344</v>
      </c>
      <c r="AY78" s="19">
        <f t="shared" si="7"/>
        <v>10393.000027508537</v>
      </c>
      <c r="AZ78" s="19">
        <f t="shared" si="7"/>
        <v>19432.00005165302</v>
      </c>
      <c r="BA78" s="19">
        <f t="shared" si="7"/>
        <v>126114.199869064</v>
      </c>
      <c r="BB78" s="19">
        <f t="shared" si="7"/>
        <v>12722.799116054011</v>
      </c>
      <c r="BC78" s="19">
        <f t="shared" si="7"/>
        <v>161671.69077600297</v>
      </c>
      <c r="BD78" s="19">
        <f t="shared" si="7"/>
        <v>5103.3098832913847</v>
      </c>
      <c r="BE78" s="19">
        <f t="shared" si="7"/>
        <v>78425</v>
      </c>
      <c r="BF78" s="19">
        <f t="shared" si="7"/>
        <v>37504.000000177941</v>
      </c>
      <c r="BG78" s="19">
        <f t="shared" si="7"/>
        <v>50684</v>
      </c>
      <c r="BH78" s="19">
        <f t="shared" si="7"/>
        <v>46880.00000005334</v>
      </c>
      <c r="BI78" s="19">
        <f t="shared" si="7"/>
        <v>46748</v>
      </c>
      <c r="BJ78" s="19">
        <f t="shared" si="7"/>
        <v>40057</v>
      </c>
      <c r="BK78" s="19">
        <f t="shared" si="7"/>
        <v>29709.000000535314</v>
      </c>
      <c r="BL78" s="19">
        <f t="shared" si="7"/>
        <v>16813.000000012704</v>
      </c>
      <c r="BM78" s="19">
        <f t="shared" si="7"/>
        <v>47529</v>
      </c>
      <c r="BN78" s="19">
        <f t="shared" si="7"/>
        <v>79987</v>
      </c>
      <c r="BO78" s="19">
        <f t="shared" si="7"/>
        <v>30109</v>
      </c>
      <c r="BP78" s="19">
        <f t="shared" si="7"/>
        <v>84791</v>
      </c>
      <c r="BQ78" s="19">
        <f t="shared" ref="BQ78:EB78" si="8">SUM(BQ5:BQ77)</f>
        <v>12599</v>
      </c>
      <c r="BR78" s="19">
        <f t="shared" si="8"/>
        <v>20160</v>
      </c>
      <c r="BS78" s="19">
        <f t="shared" si="8"/>
        <v>48848</v>
      </c>
      <c r="BT78" s="19">
        <f t="shared" si="8"/>
        <v>19559</v>
      </c>
      <c r="BU78" s="19">
        <f t="shared" si="8"/>
        <v>126941</v>
      </c>
      <c r="BV78" s="19">
        <f t="shared" si="8"/>
        <v>60504</v>
      </c>
      <c r="BW78" s="19">
        <f t="shared" si="8"/>
        <v>6973</v>
      </c>
      <c r="BX78" s="19">
        <f t="shared" si="8"/>
        <v>103449</v>
      </c>
      <c r="BY78" s="19">
        <f t="shared" si="8"/>
        <v>7982</v>
      </c>
      <c r="BZ78" s="19">
        <f t="shared" si="8"/>
        <v>25289</v>
      </c>
      <c r="CA78" s="19">
        <f t="shared" si="8"/>
        <v>55314</v>
      </c>
      <c r="CB78" s="19">
        <f t="shared" si="8"/>
        <v>10894</v>
      </c>
      <c r="CC78" s="19">
        <f t="shared" si="8"/>
        <v>60515</v>
      </c>
      <c r="CD78" s="19">
        <f t="shared" si="8"/>
        <v>21251</v>
      </c>
      <c r="CE78" s="19">
        <f t="shared" si="8"/>
        <v>32821</v>
      </c>
      <c r="CF78" s="19">
        <f t="shared" si="8"/>
        <v>22161</v>
      </c>
      <c r="CG78" s="19">
        <f t="shared" si="8"/>
        <v>80188.99999997807</v>
      </c>
      <c r="CH78" s="19">
        <f t="shared" si="8"/>
        <v>131469</v>
      </c>
      <c r="CI78" s="19">
        <f t="shared" si="8"/>
        <v>52059</v>
      </c>
      <c r="CJ78" s="19">
        <f t="shared" si="8"/>
        <v>101412</v>
      </c>
      <c r="CK78" s="19">
        <f t="shared" si="8"/>
        <v>40271</v>
      </c>
      <c r="CL78" s="19">
        <f t="shared" si="8"/>
        <v>39085</v>
      </c>
      <c r="CM78" s="19">
        <f t="shared" si="8"/>
        <v>38508</v>
      </c>
      <c r="CN78" s="19">
        <f t="shared" si="8"/>
        <v>88405</v>
      </c>
      <c r="CO78" s="19">
        <f t="shared" si="8"/>
        <v>230677.12828804669</v>
      </c>
      <c r="CP78" s="19">
        <f t="shared" si="8"/>
        <v>42297.769221567331</v>
      </c>
      <c r="CQ78" s="19">
        <f t="shared" si="8"/>
        <v>23659.825945170171</v>
      </c>
      <c r="CR78" s="19">
        <f t="shared" si="8"/>
        <v>21906.276558674315</v>
      </c>
      <c r="CS78" s="19">
        <f t="shared" si="8"/>
        <v>87769</v>
      </c>
      <c r="CT78" s="19">
        <f t="shared" si="8"/>
        <v>322015</v>
      </c>
      <c r="CU78" s="19">
        <f t="shared" si="8"/>
        <v>101082</v>
      </c>
      <c r="CV78" s="19">
        <f t="shared" si="8"/>
        <v>142584</v>
      </c>
      <c r="CW78" s="19">
        <f t="shared" si="8"/>
        <v>174530</v>
      </c>
      <c r="CX78" s="19">
        <f t="shared" si="8"/>
        <v>1049731.000000034</v>
      </c>
      <c r="CY78" s="19">
        <f t="shared" si="8"/>
        <v>280976.97473343398</v>
      </c>
      <c r="CZ78" s="19">
        <f t="shared" si="8"/>
        <v>44.025266566441999</v>
      </c>
      <c r="DA78" s="19">
        <f t="shared" si="8"/>
        <v>103019</v>
      </c>
      <c r="DB78" s="19">
        <f t="shared" si="8"/>
        <v>26597</v>
      </c>
      <c r="DC78" s="19">
        <f t="shared" si="8"/>
        <v>44298</v>
      </c>
      <c r="DD78" s="19">
        <f t="shared" si="8"/>
        <v>118377</v>
      </c>
      <c r="DE78" s="19">
        <f t="shared" si="8"/>
        <v>24465</v>
      </c>
      <c r="DF78" s="19">
        <f t="shared" si="8"/>
        <v>28337</v>
      </c>
      <c r="DG78" s="19">
        <f t="shared" si="8"/>
        <v>278640</v>
      </c>
      <c r="DH78" s="19">
        <f t="shared" si="8"/>
        <v>17130</v>
      </c>
      <c r="DI78" s="19">
        <f t="shared" si="8"/>
        <v>43777</v>
      </c>
      <c r="DJ78" s="19">
        <f t="shared" si="8"/>
        <v>165830</v>
      </c>
      <c r="DK78" s="19">
        <f t="shared" si="8"/>
        <v>167908</v>
      </c>
      <c r="DL78" s="19">
        <f t="shared" si="8"/>
        <v>634862</v>
      </c>
      <c r="DM78" s="19">
        <f t="shared" si="8"/>
        <v>240632.99998797628</v>
      </c>
      <c r="DN78" s="19">
        <f t="shared" si="8"/>
        <v>460205</v>
      </c>
      <c r="DO78" s="19">
        <f t="shared" si="8"/>
        <v>234608</v>
      </c>
      <c r="DP78" s="19">
        <f t="shared" si="8"/>
        <v>47906.999999184605</v>
      </c>
      <c r="DQ78" s="19">
        <f t="shared" si="8"/>
        <v>58726</v>
      </c>
      <c r="DR78" s="19">
        <f t="shared" si="8"/>
        <v>128486</v>
      </c>
      <c r="DS78" s="19">
        <f t="shared" si="8"/>
        <v>48826</v>
      </c>
      <c r="DT78" s="19">
        <f t="shared" si="8"/>
        <v>112986</v>
      </c>
      <c r="DU78" s="19">
        <f t="shared" si="8"/>
        <v>148627</v>
      </c>
      <c r="DV78" s="19">
        <f t="shared" si="8"/>
        <v>42995</v>
      </c>
      <c r="DW78" s="19">
        <f t="shared" si="8"/>
        <v>790204</v>
      </c>
      <c r="DX78" s="19">
        <f t="shared" si="8"/>
        <v>13863</v>
      </c>
      <c r="DY78" s="19">
        <f t="shared" si="8"/>
        <v>335689</v>
      </c>
      <c r="DZ78" s="19">
        <f t="shared" si="8"/>
        <v>147062</v>
      </c>
      <c r="EA78" s="19">
        <f t="shared" si="8"/>
        <v>198509</v>
      </c>
      <c r="EB78" s="19">
        <f t="shared" si="8"/>
        <v>306120</v>
      </c>
      <c r="EC78" s="19">
        <f t="shared" ref="EC78:EG78" si="9">SUM(EC5:EC77)</f>
        <v>39492</v>
      </c>
      <c r="ED78" s="19">
        <f t="shared" si="9"/>
        <v>88964</v>
      </c>
      <c r="EE78" s="19">
        <f t="shared" si="9"/>
        <v>31161</v>
      </c>
      <c r="EF78" s="19">
        <f t="shared" si="9"/>
        <v>57714</v>
      </c>
      <c r="EG78" s="19">
        <f t="shared" si="9"/>
        <v>74451</v>
      </c>
      <c r="EH78" s="19">
        <v>12010010</v>
      </c>
      <c r="EJ78" s="68">
        <f t="shared" si="4"/>
        <v>0</v>
      </c>
    </row>
    <row r="79" spans="1:144">
      <c r="EJ79" s="68"/>
    </row>
    <row r="80" spans="1:144">
      <c r="B80" s="70" t="s">
        <v>902</v>
      </c>
      <c r="D80" s="71">
        <f t="shared" ref="D80:BQ80" si="10">D78-SUM(D5:D77)</f>
        <v>0</v>
      </c>
      <c r="E80" s="71">
        <f t="shared" si="10"/>
        <v>0</v>
      </c>
      <c r="F80" s="71">
        <f t="shared" si="10"/>
        <v>0</v>
      </c>
      <c r="G80" s="71">
        <f t="shared" si="10"/>
        <v>0</v>
      </c>
      <c r="H80" s="71">
        <f t="shared" si="10"/>
        <v>0</v>
      </c>
      <c r="I80" s="71">
        <f t="shared" si="10"/>
        <v>0</v>
      </c>
      <c r="J80" s="71">
        <f t="shared" si="10"/>
        <v>0</v>
      </c>
      <c r="K80" s="71">
        <f t="shared" si="10"/>
        <v>0</v>
      </c>
      <c r="L80" s="71">
        <f t="shared" si="10"/>
        <v>0</v>
      </c>
      <c r="M80" s="71">
        <f t="shared" si="10"/>
        <v>0</v>
      </c>
      <c r="N80" s="71">
        <f t="shared" si="10"/>
        <v>0</v>
      </c>
      <c r="O80" s="71">
        <f t="shared" si="10"/>
        <v>0</v>
      </c>
      <c r="P80" s="71">
        <f t="shared" si="10"/>
        <v>0</v>
      </c>
      <c r="Q80" s="71">
        <f t="shared" si="10"/>
        <v>0</v>
      </c>
      <c r="R80" s="71">
        <f t="shared" si="10"/>
        <v>0</v>
      </c>
      <c r="S80" s="71">
        <f t="shared" si="10"/>
        <v>0</v>
      </c>
      <c r="T80" s="71">
        <f t="shared" si="10"/>
        <v>0</v>
      </c>
      <c r="U80" s="71">
        <f t="shared" si="10"/>
        <v>0</v>
      </c>
      <c r="V80" s="71">
        <f t="shared" si="10"/>
        <v>0</v>
      </c>
      <c r="W80" s="71">
        <f t="shared" si="10"/>
        <v>0</v>
      </c>
      <c r="X80" s="71">
        <f t="shared" si="10"/>
        <v>0</v>
      </c>
      <c r="Y80" s="71">
        <f t="shared" si="10"/>
        <v>0</v>
      </c>
      <c r="Z80" s="71">
        <f t="shared" si="10"/>
        <v>0</v>
      </c>
      <c r="AA80" s="71">
        <f t="shared" si="10"/>
        <v>0</v>
      </c>
      <c r="AB80" s="71">
        <f t="shared" si="10"/>
        <v>0</v>
      </c>
      <c r="AC80" s="71">
        <f t="shared" si="10"/>
        <v>0</v>
      </c>
      <c r="AD80" s="71">
        <f t="shared" si="10"/>
        <v>0</v>
      </c>
      <c r="AE80" s="71">
        <f t="shared" si="10"/>
        <v>0</v>
      </c>
      <c r="AF80" s="71">
        <f t="shared" si="10"/>
        <v>0</v>
      </c>
      <c r="AG80" s="71">
        <f t="shared" si="10"/>
        <v>0</v>
      </c>
      <c r="AH80" s="71">
        <f t="shared" si="10"/>
        <v>0</v>
      </c>
      <c r="AI80" s="71">
        <f t="shared" si="10"/>
        <v>0</v>
      </c>
      <c r="AJ80" s="71">
        <f t="shared" si="10"/>
        <v>0</v>
      </c>
      <c r="AK80" s="71">
        <f t="shared" si="10"/>
        <v>0</v>
      </c>
      <c r="AL80" s="71">
        <f t="shared" si="10"/>
        <v>0</v>
      </c>
      <c r="AM80" s="71">
        <f t="shared" si="10"/>
        <v>0</v>
      </c>
      <c r="AN80" s="71">
        <f t="shared" si="10"/>
        <v>0</v>
      </c>
      <c r="AO80" s="71">
        <f t="shared" si="10"/>
        <v>0</v>
      </c>
      <c r="AP80" s="71">
        <f t="shared" si="10"/>
        <v>0</v>
      </c>
      <c r="AQ80" s="71">
        <f t="shared" si="10"/>
        <v>0</v>
      </c>
      <c r="AR80" s="71">
        <f t="shared" si="10"/>
        <v>0</v>
      </c>
      <c r="AS80" s="71">
        <f t="shared" si="10"/>
        <v>0</v>
      </c>
      <c r="AT80" s="71">
        <f t="shared" si="10"/>
        <v>0</v>
      </c>
      <c r="AU80" s="71">
        <f t="shared" si="10"/>
        <v>0</v>
      </c>
      <c r="AV80" s="71">
        <f t="shared" si="10"/>
        <v>0</v>
      </c>
      <c r="AW80" s="71">
        <f t="shared" si="10"/>
        <v>0</v>
      </c>
      <c r="AX80" s="71">
        <f t="shared" si="10"/>
        <v>0</v>
      </c>
      <c r="AY80" s="71">
        <f t="shared" si="10"/>
        <v>0</v>
      </c>
      <c r="AZ80" s="71">
        <f t="shared" si="10"/>
        <v>0</v>
      </c>
      <c r="BA80" s="71"/>
      <c r="BB80" s="71"/>
      <c r="BC80" s="71"/>
      <c r="BD80" s="71"/>
      <c r="BE80" s="71">
        <f t="shared" si="10"/>
        <v>0</v>
      </c>
      <c r="BF80" s="71">
        <f t="shared" si="10"/>
        <v>0</v>
      </c>
      <c r="BG80" s="71">
        <f t="shared" si="10"/>
        <v>0</v>
      </c>
      <c r="BH80" s="71">
        <f t="shared" si="10"/>
        <v>0</v>
      </c>
      <c r="BI80" s="71">
        <f t="shared" si="10"/>
        <v>0</v>
      </c>
      <c r="BJ80" s="71">
        <f t="shared" si="10"/>
        <v>0</v>
      </c>
      <c r="BK80" s="71">
        <f t="shared" si="10"/>
        <v>0</v>
      </c>
      <c r="BL80" s="71">
        <f t="shared" si="10"/>
        <v>0</v>
      </c>
      <c r="BM80" s="71">
        <f t="shared" si="10"/>
        <v>0</v>
      </c>
      <c r="BN80" s="71">
        <f t="shared" si="10"/>
        <v>0</v>
      </c>
      <c r="BO80" s="71">
        <f t="shared" si="10"/>
        <v>0</v>
      </c>
      <c r="BP80" s="71">
        <f t="shared" si="10"/>
        <v>0</v>
      </c>
      <c r="BQ80" s="71">
        <f t="shared" si="10"/>
        <v>0</v>
      </c>
      <c r="BR80" s="71">
        <f t="shared" ref="BR80:EG80" si="11">BR78-SUM(BR5:BR77)</f>
        <v>0</v>
      </c>
      <c r="BS80" s="71">
        <f t="shared" si="11"/>
        <v>0</v>
      </c>
      <c r="BT80" s="71">
        <f t="shared" si="11"/>
        <v>0</v>
      </c>
      <c r="BU80" s="71">
        <f t="shared" si="11"/>
        <v>0</v>
      </c>
      <c r="BV80" s="71">
        <f t="shared" si="11"/>
        <v>0</v>
      </c>
      <c r="BW80" s="71">
        <f t="shared" si="11"/>
        <v>0</v>
      </c>
      <c r="BX80" s="71">
        <f t="shared" si="11"/>
        <v>0</v>
      </c>
      <c r="BY80" s="71">
        <f t="shared" si="11"/>
        <v>0</v>
      </c>
      <c r="BZ80" s="71">
        <f t="shared" si="11"/>
        <v>0</v>
      </c>
      <c r="CA80" s="71">
        <f t="shared" si="11"/>
        <v>0</v>
      </c>
      <c r="CB80" s="71">
        <f t="shared" si="11"/>
        <v>0</v>
      </c>
      <c r="CC80" s="71">
        <f t="shared" si="11"/>
        <v>0</v>
      </c>
      <c r="CD80" s="71">
        <f t="shared" si="11"/>
        <v>0</v>
      </c>
      <c r="CE80" s="71">
        <f t="shared" si="11"/>
        <v>0</v>
      </c>
      <c r="CF80" s="71">
        <f t="shared" si="11"/>
        <v>0</v>
      </c>
      <c r="CG80" s="71">
        <f t="shared" si="11"/>
        <v>0</v>
      </c>
      <c r="CH80" s="71">
        <f t="shared" si="11"/>
        <v>0</v>
      </c>
      <c r="CI80" s="71">
        <f t="shared" si="11"/>
        <v>0</v>
      </c>
      <c r="CJ80" s="71">
        <f t="shared" si="11"/>
        <v>0</v>
      </c>
      <c r="CK80" s="71">
        <f t="shared" si="11"/>
        <v>0</v>
      </c>
      <c r="CL80" s="71">
        <f t="shared" si="11"/>
        <v>0</v>
      </c>
      <c r="CM80" s="71">
        <f t="shared" si="11"/>
        <v>0</v>
      </c>
      <c r="CN80" s="71">
        <f t="shared" si="11"/>
        <v>0</v>
      </c>
      <c r="CO80" s="71"/>
      <c r="CP80" s="71"/>
      <c r="CQ80" s="71"/>
      <c r="CR80" s="71"/>
      <c r="CS80" s="71">
        <f t="shared" si="11"/>
        <v>0</v>
      </c>
      <c r="CT80" s="71">
        <f t="shared" si="11"/>
        <v>0</v>
      </c>
      <c r="CU80" s="71">
        <f t="shared" si="11"/>
        <v>0</v>
      </c>
      <c r="CV80" s="71">
        <f t="shared" si="11"/>
        <v>0</v>
      </c>
      <c r="CW80" s="71">
        <f t="shared" si="11"/>
        <v>0</v>
      </c>
      <c r="CX80" s="71">
        <f t="shared" si="11"/>
        <v>0</v>
      </c>
      <c r="CY80" s="71"/>
      <c r="CZ80" s="71"/>
      <c r="DA80" s="71">
        <f t="shared" si="11"/>
        <v>0</v>
      </c>
      <c r="DB80" s="71">
        <f t="shared" si="11"/>
        <v>0</v>
      </c>
      <c r="DC80" s="71">
        <f t="shared" si="11"/>
        <v>0</v>
      </c>
      <c r="DD80" s="71">
        <f t="shared" si="11"/>
        <v>0</v>
      </c>
      <c r="DE80" s="71">
        <f t="shared" si="11"/>
        <v>0</v>
      </c>
      <c r="DF80" s="71">
        <f t="shared" si="11"/>
        <v>0</v>
      </c>
      <c r="DG80" s="71">
        <f t="shared" si="11"/>
        <v>0</v>
      </c>
      <c r="DH80" s="71">
        <f t="shared" si="11"/>
        <v>0</v>
      </c>
      <c r="DI80" s="71">
        <f t="shared" si="11"/>
        <v>0</v>
      </c>
      <c r="DJ80" s="71">
        <f t="shared" si="11"/>
        <v>0</v>
      </c>
      <c r="DK80" s="71">
        <f t="shared" si="11"/>
        <v>0</v>
      </c>
      <c r="DL80" s="71">
        <f t="shared" si="11"/>
        <v>0</v>
      </c>
      <c r="DM80" s="71">
        <f t="shared" si="11"/>
        <v>0</v>
      </c>
      <c r="DN80" s="71">
        <f t="shared" si="11"/>
        <v>0</v>
      </c>
      <c r="DO80" s="71">
        <f t="shared" si="11"/>
        <v>0</v>
      </c>
      <c r="DP80" s="71">
        <f t="shared" si="11"/>
        <v>0</v>
      </c>
      <c r="DQ80" s="71">
        <f t="shared" si="11"/>
        <v>0</v>
      </c>
      <c r="DR80" s="71">
        <f t="shared" si="11"/>
        <v>0</v>
      </c>
      <c r="DS80" s="71">
        <f t="shared" si="11"/>
        <v>0</v>
      </c>
      <c r="DT80" s="71">
        <f t="shared" si="11"/>
        <v>0</v>
      </c>
      <c r="DU80" s="71">
        <f t="shared" si="11"/>
        <v>0</v>
      </c>
      <c r="DV80" s="71">
        <f t="shared" si="11"/>
        <v>0</v>
      </c>
      <c r="DW80" s="71">
        <f t="shared" si="11"/>
        <v>0</v>
      </c>
      <c r="DX80" s="71">
        <f t="shared" si="11"/>
        <v>0</v>
      </c>
      <c r="DY80" s="71">
        <f t="shared" si="11"/>
        <v>0</v>
      </c>
      <c r="DZ80" s="71">
        <f t="shared" si="11"/>
        <v>0</v>
      </c>
      <c r="EA80" s="71">
        <f t="shared" si="11"/>
        <v>0</v>
      </c>
      <c r="EB80" s="71">
        <f t="shared" si="11"/>
        <v>0</v>
      </c>
      <c r="EC80" s="71">
        <f t="shared" si="11"/>
        <v>0</v>
      </c>
      <c r="ED80" s="71">
        <f t="shared" si="11"/>
        <v>0</v>
      </c>
      <c r="EE80" s="71">
        <f t="shared" si="11"/>
        <v>0</v>
      </c>
      <c r="EF80" s="71">
        <f t="shared" si="11"/>
        <v>0</v>
      </c>
      <c r="EG80" s="71">
        <f t="shared" si="11"/>
        <v>0</v>
      </c>
      <c r="EH80" s="71">
        <f t="shared" ref="EH80" si="12">EH78-SUM(EH5:EH77)</f>
        <v>0</v>
      </c>
      <c r="EJ80" s="68">
        <f>EH80-SUM(D80:EG80)</f>
        <v>0</v>
      </c>
    </row>
    <row r="81" spans="4:138">
      <c r="BC81">
        <v>161671.70006623099</v>
      </c>
      <c r="BD81">
        <v>5103.2999337690026</v>
      </c>
    </row>
    <row r="82" spans="4:138">
      <c r="D82" s="8">
        <v>12176</v>
      </c>
      <c r="E82">
        <v>34658</v>
      </c>
      <c r="F82">
        <v>14395</v>
      </c>
      <c r="G82">
        <v>53786</v>
      </c>
      <c r="H82">
        <v>157189</v>
      </c>
      <c r="I82">
        <v>60195</v>
      </c>
      <c r="J82">
        <v>10117</v>
      </c>
      <c r="K82">
        <v>23926</v>
      </c>
      <c r="L82" s="8">
        <v>25546</v>
      </c>
      <c r="M82" s="8">
        <v>72576</v>
      </c>
      <c r="N82" s="8">
        <v>29086</v>
      </c>
      <c r="O82" s="8">
        <v>8468</v>
      </c>
      <c r="P82">
        <v>30950</v>
      </c>
      <c r="Q82">
        <v>25377</v>
      </c>
      <c r="R82">
        <v>14899</v>
      </c>
      <c r="S82">
        <v>1127</v>
      </c>
      <c r="T82">
        <v>18726</v>
      </c>
      <c r="U82">
        <v>212991</v>
      </c>
      <c r="V82">
        <v>92103</v>
      </c>
      <c r="W82">
        <v>17588</v>
      </c>
      <c r="X82">
        <v>140458</v>
      </c>
      <c r="Y82">
        <v>15524</v>
      </c>
      <c r="Z82">
        <v>59992</v>
      </c>
      <c r="AA82">
        <v>4775</v>
      </c>
      <c r="AB82">
        <v>22339</v>
      </c>
      <c r="AC82">
        <v>56362</v>
      </c>
      <c r="AD82">
        <v>32692</v>
      </c>
      <c r="AE82">
        <v>28201</v>
      </c>
      <c r="AF82">
        <v>79905</v>
      </c>
      <c r="AG82">
        <v>15286</v>
      </c>
      <c r="AH82">
        <v>17372</v>
      </c>
      <c r="AI82">
        <v>41488</v>
      </c>
      <c r="AJ82">
        <v>36627</v>
      </c>
      <c r="AK82">
        <v>130207</v>
      </c>
      <c r="AL82">
        <v>80653</v>
      </c>
      <c r="AM82">
        <v>15556</v>
      </c>
      <c r="AN82">
        <v>11683</v>
      </c>
      <c r="AO82">
        <v>19285</v>
      </c>
      <c r="AP82">
        <v>25773</v>
      </c>
      <c r="AQ82">
        <v>65954</v>
      </c>
      <c r="AR82">
        <v>43627</v>
      </c>
      <c r="AS82">
        <v>32011</v>
      </c>
      <c r="AT82">
        <v>38296</v>
      </c>
      <c r="AU82">
        <v>69613</v>
      </c>
      <c r="AV82">
        <v>20932</v>
      </c>
      <c r="AW82">
        <v>15832</v>
      </c>
      <c r="AX82">
        <v>104616</v>
      </c>
      <c r="AY82">
        <v>10393</v>
      </c>
      <c r="AZ82">
        <v>19432</v>
      </c>
      <c r="BA82">
        <v>126114.19938128779</v>
      </c>
      <c r="BB82">
        <v>12722.800618712232</v>
      </c>
      <c r="BC82">
        <v>161671.70006623096</v>
      </c>
      <c r="BD82">
        <v>5103.2999337690017</v>
      </c>
      <c r="BE82">
        <v>78425</v>
      </c>
      <c r="BF82">
        <v>37504</v>
      </c>
      <c r="BG82">
        <v>50684</v>
      </c>
      <c r="BH82">
        <v>46880</v>
      </c>
      <c r="BI82">
        <v>46748</v>
      </c>
      <c r="BJ82">
        <v>40057</v>
      </c>
      <c r="BK82">
        <v>29709</v>
      </c>
      <c r="BL82">
        <v>16813</v>
      </c>
      <c r="BM82">
        <v>47529</v>
      </c>
      <c r="BN82">
        <v>79987</v>
      </c>
      <c r="BO82">
        <v>30109</v>
      </c>
      <c r="BP82">
        <v>84791</v>
      </c>
      <c r="BQ82">
        <v>12599</v>
      </c>
      <c r="BR82">
        <v>20160</v>
      </c>
      <c r="BS82">
        <v>48848</v>
      </c>
      <c r="BT82">
        <v>19559</v>
      </c>
      <c r="BU82">
        <v>126941</v>
      </c>
      <c r="BV82">
        <v>60504</v>
      </c>
      <c r="BW82">
        <v>6973</v>
      </c>
      <c r="BX82">
        <v>103449</v>
      </c>
      <c r="BY82">
        <v>7982</v>
      </c>
      <c r="BZ82">
        <v>25289</v>
      </c>
      <c r="CA82">
        <v>55314</v>
      </c>
      <c r="CB82">
        <v>10894</v>
      </c>
      <c r="CC82">
        <v>60515</v>
      </c>
      <c r="CD82">
        <v>21251</v>
      </c>
      <c r="CE82">
        <v>32821</v>
      </c>
      <c r="CF82">
        <v>22161</v>
      </c>
      <c r="CG82">
        <v>80189</v>
      </c>
      <c r="CH82">
        <v>131469</v>
      </c>
      <c r="CI82">
        <v>52059</v>
      </c>
      <c r="CJ82">
        <v>101412</v>
      </c>
      <c r="CK82">
        <v>40271</v>
      </c>
      <c r="CL82">
        <v>39085</v>
      </c>
      <c r="CM82">
        <v>38508</v>
      </c>
      <c r="CN82">
        <v>88405</v>
      </c>
      <c r="CO82">
        <v>230677.12261037741</v>
      </c>
      <c r="CP82">
        <v>42297.777139047175</v>
      </c>
      <c r="CQ82">
        <v>23659.824643628242</v>
      </c>
      <c r="CR82">
        <v>21906.275606947191</v>
      </c>
      <c r="CS82">
        <v>87769</v>
      </c>
      <c r="CT82">
        <v>322015</v>
      </c>
      <c r="CU82">
        <v>101082</v>
      </c>
      <c r="CV82">
        <v>142584</v>
      </c>
      <c r="CW82">
        <v>170721</v>
      </c>
      <c r="CX82">
        <v>1053540</v>
      </c>
      <c r="CY82">
        <v>280976.97473343363</v>
      </c>
      <c r="CZ82">
        <v>44.025266566441964</v>
      </c>
      <c r="DA82">
        <v>103019</v>
      </c>
      <c r="DB82">
        <v>26597.000000000004</v>
      </c>
      <c r="DC82">
        <v>44298</v>
      </c>
      <c r="DD82">
        <v>118377</v>
      </c>
      <c r="DE82">
        <v>24465</v>
      </c>
      <c r="DF82">
        <v>28337</v>
      </c>
      <c r="DG82">
        <v>278640</v>
      </c>
      <c r="DH82">
        <v>17130</v>
      </c>
      <c r="DI82">
        <v>43777</v>
      </c>
      <c r="DJ82">
        <v>165830</v>
      </c>
      <c r="DK82">
        <v>167908</v>
      </c>
      <c r="DL82">
        <v>634862</v>
      </c>
      <c r="DM82">
        <v>240633</v>
      </c>
      <c r="DN82">
        <v>460205</v>
      </c>
      <c r="DO82">
        <v>234608</v>
      </c>
      <c r="DP82">
        <v>47907</v>
      </c>
      <c r="DQ82">
        <v>58726</v>
      </c>
      <c r="DR82">
        <v>128486</v>
      </c>
      <c r="DS82">
        <v>48826</v>
      </c>
      <c r="DT82">
        <v>112986</v>
      </c>
      <c r="DU82">
        <v>148627</v>
      </c>
      <c r="DV82">
        <v>42995</v>
      </c>
      <c r="DW82">
        <v>790204</v>
      </c>
      <c r="DX82">
        <v>13863</v>
      </c>
      <c r="DY82">
        <v>335689</v>
      </c>
      <c r="DZ82">
        <v>147062</v>
      </c>
      <c r="EA82">
        <v>198509</v>
      </c>
      <c r="EB82">
        <v>306120</v>
      </c>
      <c r="EC82">
        <v>39492</v>
      </c>
      <c r="ED82">
        <v>88964</v>
      </c>
      <c r="EE82">
        <v>31161</v>
      </c>
      <c r="EF82">
        <v>57714</v>
      </c>
      <c r="EG82">
        <v>74451</v>
      </c>
    </row>
    <row r="84" spans="4:138">
      <c r="D84" s="8">
        <f>D82-D78</f>
        <v>0</v>
      </c>
      <c r="E84" s="8">
        <f t="shared" ref="E84:BP84" si="13">E82-E78</f>
        <v>0</v>
      </c>
      <c r="F84" s="8">
        <f t="shared" si="13"/>
        <v>0</v>
      </c>
      <c r="G84" s="8">
        <f t="shared" si="13"/>
        <v>0</v>
      </c>
      <c r="H84" s="8">
        <f t="shared" si="13"/>
        <v>0</v>
      </c>
      <c r="I84" s="8">
        <f t="shared" si="13"/>
        <v>0</v>
      </c>
      <c r="J84" s="8">
        <f t="shared" si="13"/>
        <v>0</v>
      </c>
      <c r="K84" s="8">
        <f t="shared" si="13"/>
        <v>0</v>
      </c>
      <c r="L84" s="8">
        <f t="shared" si="13"/>
        <v>0</v>
      </c>
      <c r="M84" s="8">
        <f t="shared" si="13"/>
        <v>0</v>
      </c>
      <c r="N84" s="8">
        <f t="shared" si="13"/>
        <v>0</v>
      </c>
      <c r="O84" s="8">
        <f t="shared" si="13"/>
        <v>0</v>
      </c>
      <c r="P84" s="8">
        <f t="shared" si="13"/>
        <v>0</v>
      </c>
      <c r="Q84" s="8">
        <f t="shared" si="13"/>
        <v>0</v>
      </c>
      <c r="R84" s="8">
        <f t="shared" si="13"/>
        <v>0</v>
      </c>
      <c r="S84" s="8">
        <f t="shared" si="13"/>
        <v>0</v>
      </c>
      <c r="T84" s="8">
        <f t="shared" si="13"/>
        <v>0</v>
      </c>
      <c r="U84" s="8">
        <f t="shared" si="13"/>
        <v>-5.0902599468827248E-8</v>
      </c>
      <c r="V84" s="8">
        <f t="shared" si="13"/>
        <v>0</v>
      </c>
      <c r="W84" s="8">
        <f t="shared" si="13"/>
        <v>0</v>
      </c>
      <c r="X84" s="8">
        <f t="shared" si="13"/>
        <v>0</v>
      </c>
      <c r="Y84" s="8">
        <f t="shared" si="13"/>
        <v>0</v>
      </c>
      <c r="Z84" s="8">
        <f t="shared" si="13"/>
        <v>0</v>
      </c>
      <c r="AA84" s="8">
        <f t="shared" si="13"/>
        <v>0</v>
      </c>
      <c r="AB84" s="8">
        <f t="shared" si="13"/>
        <v>0</v>
      </c>
      <c r="AC84" s="8">
        <f t="shared" si="13"/>
        <v>0</v>
      </c>
      <c r="AD84" s="8">
        <f t="shared" si="13"/>
        <v>0</v>
      </c>
      <c r="AE84" s="8">
        <f t="shared" si="13"/>
        <v>0</v>
      </c>
      <c r="AF84" s="8">
        <f t="shared" si="13"/>
        <v>0</v>
      </c>
      <c r="AG84" s="8">
        <f t="shared" si="13"/>
        <v>0</v>
      </c>
      <c r="AH84" s="8">
        <f t="shared" si="13"/>
        <v>0</v>
      </c>
      <c r="AI84" s="8">
        <f t="shared" si="13"/>
        <v>0</v>
      </c>
      <c r="AJ84" s="8">
        <f t="shared" si="13"/>
        <v>0</v>
      </c>
      <c r="AK84" s="8">
        <f t="shared" si="13"/>
        <v>0</v>
      </c>
      <c r="AL84" s="8">
        <f t="shared" si="13"/>
        <v>0</v>
      </c>
      <c r="AM84" s="8">
        <f t="shared" si="13"/>
        <v>0</v>
      </c>
      <c r="AN84" s="8">
        <f t="shared" si="13"/>
        <v>0</v>
      </c>
      <c r="AO84" s="8">
        <f t="shared" si="13"/>
        <v>0</v>
      </c>
      <c r="AP84" s="8">
        <f t="shared" si="13"/>
        <v>0</v>
      </c>
      <c r="AQ84" s="8">
        <f t="shared" si="13"/>
        <v>0</v>
      </c>
      <c r="AR84" s="8">
        <f t="shared" si="13"/>
        <v>0</v>
      </c>
      <c r="AS84" s="8">
        <f t="shared" si="13"/>
        <v>0</v>
      </c>
      <c r="AT84" s="8">
        <f t="shared" si="13"/>
        <v>0</v>
      </c>
      <c r="AU84" s="8">
        <f t="shared" si="13"/>
        <v>0</v>
      </c>
      <c r="AV84" s="8">
        <f t="shared" si="13"/>
        <v>0</v>
      </c>
      <c r="AW84" s="8">
        <f t="shared" si="13"/>
        <v>-3.5930333979194984E-5</v>
      </c>
      <c r="AX84" s="8">
        <f t="shared" si="13"/>
        <v>-2.3903344117570668E-4</v>
      </c>
      <c r="AY84" s="8">
        <f t="shared" si="13"/>
        <v>-2.7508536732057109E-5</v>
      </c>
      <c r="AZ84" s="8">
        <f t="shared" si="13"/>
        <v>-5.1653019909281284E-5</v>
      </c>
      <c r="BA84" s="8">
        <f t="shared" si="13"/>
        <v>-4.877762112300843E-4</v>
      </c>
      <c r="BB84" s="8">
        <f t="shared" si="13"/>
        <v>1.5026582204882288E-3</v>
      </c>
      <c r="BC84" s="8">
        <f t="shared" si="13"/>
        <v>9.2902279866393656E-3</v>
      </c>
      <c r="BD84" s="8">
        <f t="shared" si="13"/>
        <v>-9.949522383067233E-3</v>
      </c>
      <c r="BE84" s="8">
        <f t="shared" si="13"/>
        <v>0</v>
      </c>
      <c r="BF84" s="8">
        <f t="shared" si="13"/>
        <v>-1.7794081941246986E-7</v>
      </c>
      <c r="BG84" s="8">
        <f t="shared" si="13"/>
        <v>0</v>
      </c>
      <c r="BH84" s="8">
        <f t="shared" si="13"/>
        <v>-5.3340045269578695E-8</v>
      </c>
      <c r="BI84" s="8">
        <f t="shared" si="13"/>
        <v>0</v>
      </c>
      <c r="BJ84" s="8">
        <f t="shared" si="13"/>
        <v>0</v>
      </c>
      <c r="BK84" s="8">
        <f t="shared" si="13"/>
        <v>-5.3531402954831719E-7</v>
      </c>
      <c r="BL84" s="8">
        <f t="shared" si="13"/>
        <v>-1.2703821994364262E-8</v>
      </c>
      <c r="BM84" s="8">
        <f t="shared" si="13"/>
        <v>0</v>
      </c>
      <c r="BN84" s="8">
        <f t="shared" si="13"/>
        <v>0</v>
      </c>
      <c r="BO84" s="8">
        <f t="shared" si="13"/>
        <v>0</v>
      </c>
      <c r="BP84" s="8">
        <f t="shared" si="13"/>
        <v>0</v>
      </c>
      <c r="BQ84" s="8">
        <f t="shared" ref="BQ84:EB84" si="14">BQ82-BQ78</f>
        <v>0</v>
      </c>
      <c r="BR84" s="8">
        <f t="shared" si="14"/>
        <v>0</v>
      </c>
      <c r="BS84" s="8">
        <f t="shared" si="14"/>
        <v>0</v>
      </c>
      <c r="BT84" s="8">
        <f t="shared" si="14"/>
        <v>0</v>
      </c>
      <c r="BU84" s="8">
        <f t="shared" si="14"/>
        <v>0</v>
      </c>
      <c r="BV84" s="8">
        <f t="shared" si="14"/>
        <v>0</v>
      </c>
      <c r="BW84" s="8">
        <f t="shared" si="14"/>
        <v>0</v>
      </c>
      <c r="BX84" s="8">
        <f t="shared" si="14"/>
        <v>0</v>
      </c>
      <c r="BY84" s="8">
        <f t="shared" si="14"/>
        <v>0</v>
      </c>
      <c r="BZ84" s="8">
        <f t="shared" si="14"/>
        <v>0</v>
      </c>
      <c r="CA84" s="8">
        <f t="shared" si="14"/>
        <v>0</v>
      </c>
      <c r="CB84" s="8">
        <f t="shared" si="14"/>
        <v>0</v>
      </c>
      <c r="CC84" s="8">
        <f t="shared" si="14"/>
        <v>0</v>
      </c>
      <c r="CD84" s="8">
        <f t="shared" si="14"/>
        <v>0</v>
      </c>
      <c r="CE84" s="8">
        <f t="shared" si="14"/>
        <v>0</v>
      </c>
      <c r="CF84" s="8">
        <f t="shared" si="14"/>
        <v>0</v>
      </c>
      <c r="CG84" s="8">
        <f t="shared" si="14"/>
        <v>2.1929736249148846E-8</v>
      </c>
      <c r="CH84" s="8">
        <f t="shared" si="14"/>
        <v>0</v>
      </c>
      <c r="CI84" s="8">
        <f t="shared" si="14"/>
        <v>0</v>
      </c>
      <c r="CJ84" s="8">
        <f t="shared" si="14"/>
        <v>0</v>
      </c>
      <c r="CK84" s="8">
        <f t="shared" si="14"/>
        <v>0</v>
      </c>
      <c r="CL84" s="8">
        <f t="shared" si="14"/>
        <v>0</v>
      </c>
      <c r="CM84" s="8">
        <f t="shared" si="14"/>
        <v>0</v>
      </c>
      <c r="CN84" s="8">
        <f t="shared" si="14"/>
        <v>0</v>
      </c>
      <c r="CO84" s="8">
        <f t="shared" si="14"/>
        <v>-5.6776692799758166E-3</v>
      </c>
      <c r="CP84" s="8">
        <f t="shared" si="14"/>
        <v>7.917479844763875E-3</v>
      </c>
      <c r="CQ84" s="8">
        <f t="shared" si="14"/>
        <v>-1.3015419281146023E-3</v>
      </c>
      <c r="CR84" s="8">
        <f t="shared" si="14"/>
        <v>-9.5172712462954223E-4</v>
      </c>
      <c r="CS84" s="8">
        <f t="shared" si="14"/>
        <v>0</v>
      </c>
      <c r="CT84" s="8">
        <f t="shared" si="14"/>
        <v>0</v>
      </c>
      <c r="CU84" s="8">
        <f t="shared" si="14"/>
        <v>0</v>
      </c>
      <c r="CV84" s="8">
        <f t="shared" si="14"/>
        <v>0</v>
      </c>
      <c r="CW84" s="8">
        <f t="shared" si="14"/>
        <v>-3809</v>
      </c>
      <c r="CX84" s="8">
        <f t="shared" si="14"/>
        <v>3808.9999999660067</v>
      </c>
      <c r="CY84" s="8">
        <f t="shared" si="14"/>
        <v>0</v>
      </c>
      <c r="CZ84" s="8">
        <f t="shared" si="14"/>
        <v>0</v>
      </c>
      <c r="DA84" s="8">
        <f t="shared" si="14"/>
        <v>0</v>
      </c>
      <c r="DB84" s="8">
        <f t="shared" si="14"/>
        <v>0</v>
      </c>
      <c r="DC84" s="8">
        <f t="shared" si="14"/>
        <v>0</v>
      </c>
      <c r="DD84" s="8">
        <f t="shared" si="14"/>
        <v>0</v>
      </c>
      <c r="DE84" s="8">
        <f t="shared" si="14"/>
        <v>0</v>
      </c>
      <c r="DF84" s="8">
        <f t="shared" si="14"/>
        <v>0</v>
      </c>
      <c r="DG84" s="8">
        <f t="shared" si="14"/>
        <v>0</v>
      </c>
      <c r="DH84" s="8">
        <f t="shared" si="14"/>
        <v>0</v>
      </c>
      <c r="DI84" s="8">
        <f t="shared" si="14"/>
        <v>0</v>
      </c>
      <c r="DJ84" s="8">
        <f t="shared" si="14"/>
        <v>0</v>
      </c>
      <c r="DK84" s="8">
        <f t="shared" si="14"/>
        <v>0</v>
      </c>
      <c r="DL84" s="8">
        <f t="shared" si="14"/>
        <v>0</v>
      </c>
      <c r="DM84" s="8">
        <f t="shared" si="14"/>
        <v>1.2023723684251308E-5</v>
      </c>
      <c r="DN84" s="8">
        <f t="shared" si="14"/>
        <v>0</v>
      </c>
      <c r="DO84" s="8">
        <f t="shared" si="14"/>
        <v>0</v>
      </c>
      <c r="DP84" s="8">
        <f t="shared" si="14"/>
        <v>8.1539474194869399E-7</v>
      </c>
      <c r="DQ84" s="8">
        <f t="shared" si="14"/>
        <v>0</v>
      </c>
      <c r="DR84" s="8">
        <f t="shared" si="14"/>
        <v>0</v>
      </c>
      <c r="DS84" s="8">
        <f t="shared" si="14"/>
        <v>0</v>
      </c>
      <c r="DT84" s="8">
        <f t="shared" si="14"/>
        <v>0</v>
      </c>
      <c r="DU84" s="8">
        <f t="shared" si="14"/>
        <v>0</v>
      </c>
      <c r="DV84" s="8">
        <f t="shared" si="14"/>
        <v>0</v>
      </c>
      <c r="DW84" s="8">
        <f t="shared" si="14"/>
        <v>0</v>
      </c>
      <c r="DX84" s="8">
        <f t="shared" si="14"/>
        <v>0</v>
      </c>
      <c r="DY84" s="8">
        <f t="shared" si="14"/>
        <v>0</v>
      </c>
      <c r="DZ84" s="8">
        <f t="shared" si="14"/>
        <v>0</v>
      </c>
      <c r="EA84" s="8">
        <f t="shared" si="14"/>
        <v>0</v>
      </c>
      <c r="EB84" s="8">
        <f t="shared" si="14"/>
        <v>0</v>
      </c>
      <c r="EC84" s="8">
        <f t="shared" ref="EC84:EG84" si="15">EC82-EC78</f>
        <v>0</v>
      </c>
      <c r="ED84" s="8">
        <f t="shared" si="15"/>
        <v>0</v>
      </c>
      <c r="EE84" s="8">
        <f t="shared" si="15"/>
        <v>0</v>
      </c>
      <c r="EF84" s="8">
        <f t="shared" si="15"/>
        <v>0</v>
      </c>
      <c r="EG84" s="8">
        <f t="shared" si="15"/>
        <v>0</v>
      </c>
    </row>
    <row r="88" spans="4:13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row>
    <row r="89" spans="4:138">
      <c r="D89">
        <v>12176</v>
      </c>
      <c r="E89">
        <v>34658</v>
      </c>
      <c r="F89" s="8">
        <v>14395</v>
      </c>
      <c r="G89" s="8">
        <v>53786</v>
      </c>
      <c r="H89" s="8">
        <v>157189</v>
      </c>
      <c r="I89" s="8">
        <v>60195</v>
      </c>
      <c r="J89">
        <v>10117</v>
      </c>
      <c r="K89">
        <v>23926</v>
      </c>
      <c r="L89">
        <v>25546</v>
      </c>
      <c r="M89">
        <v>72576</v>
      </c>
      <c r="N89">
        <v>29086</v>
      </c>
      <c r="O89">
        <v>8468</v>
      </c>
      <c r="P89">
        <v>30950</v>
      </c>
      <c r="Q89">
        <v>25377</v>
      </c>
      <c r="R89">
        <v>14899</v>
      </c>
      <c r="S89">
        <v>1127</v>
      </c>
      <c r="T89">
        <v>18726</v>
      </c>
      <c r="U89">
        <v>212991</v>
      </c>
      <c r="V89">
        <v>92103</v>
      </c>
      <c r="W89">
        <v>17588</v>
      </c>
      <c r="X89">
        <v>140458</v>
      </c>
      <c r="Y89">
        <v>15524</v>
      </c>
      <c r="Z89">
        <v>59992</v>
      </c>
      <c r="AA89">
        <v>4775</v>
      </c>
      <c r="AB89">
        <v>22339</v>
      </c>
      <c r="AC89">
        <v>56362</v>
      </c>
      <c r="AD89">
        <v>32692</v>
      </c>
      <c r="AE89">
        <v>28201</v>
      </c>
      <c r="AF89">
        <v>79905</v>
      </c>
      <c r="AG89">
        <v>15286</v>
      </c>
      <c r="AH89">
        <v>17372</v>
      </c>
      <c r="AI89">
        <v>41488</v>
      </c>
      <c r="AJ89">
        <v>36627</v>
      </c>
      <c r="AK89">
        <v>130207</v>
      </c>
      <c r="AL89">
        <v>80653</v>
      </c>
      <c r="AM89">
        <v>15556</v>
      </c>
      <c r="AN89">
        <v>11683</v>
      </c>
      <c r="AO89">
        <v>19285</v>
      </c>
      <c r="AP89">
        <v>25773</v>
      </c>
      <c r="AQ89">
        <v>65954</v>
      </c>
      <c r="AR89">
        <v>43627</v>
      </c>
      <c r="AS89">
        <v>32011</v>
      </c>
      <c r="AT89">
        <v>38296</v>
      </c>
      <c r="AU89">
        <v>69613</v>
      </c>
      <c r="AV89">
        <v>20932</v>
      </c>
      <c r="AW89">
        <v>15832</v>
      </c>
      <c r="AX89">
        <v>104616</v>
      </c>
      <c r="AY89">
        <v>10393</v>
      </c>
      <c r="AZ89">
        <v>19432</v>
      </c>
      <c r="BA89">
        <v>126111.44169439723</v>
      </c>
      <c r="BB89">
        <v>12725.558305602806</v>
      </c>
      <c r="BC89">
        <v>161671.70006623096</v>
      </c>
      <c r="BD89">
        <v>5103.2999337690017</v>
      </c>
      <c r="BE89">
        <v>78425</v>
      </c>
      <c r="BF89">
        <v>37504</v>
      </c>
      <c r="BG89">
        <v>50684</v>
      </c>
      <c r="BH89">
        <v>46880</v>
      </c>
      <c r="BI89">
        <v>46748</v>
      </c>
      <c r="BJ89">
        <v>40057</v>
      </c>
      <c r="BK89">
        <v>29709</v>
      </c>
      <c r="BL89">
        <v>16813</v>
      </c>
      <c r="BM89">
        <v>47529</v>
      </c>
      <c r="BN89">
        <v>79987</v>
      </c>
      <c r="BO89">
        <v>30109</v>
      </c>
      <c r="BP89">
        <v>84791</v>
      </c>
      <c r="BQ89">
        <v>12599</v>
      </c>
      <c r="BR89">
        <v>20160</v>
      </c>
      <c r="BS89">
        <v>48848</v>
      </c>
      <c r="BT89">
        <v>19559</v>
      </c>
      <c r="BU89">
        <v>126941</v>
      </c>
      <c r="BV89">
        <v>60504</v>
      </c>
      <c r="BW89">
        <v>6973</v>
      </c>
      <c r="BX89">
        <v>103449</v>
      </c>
      <c r="BY89">
        <v>7982</v>
      </c>
      <c r="BZ89">
        <v>25289</v>
      </c>
      <c r="CA89">
        <v>55314</v>
      </c>
      <c r="CB89">
        <v>10894</v>
      </c>
      <c r="CC89">
        <v>60515</v>
      </c>
      <c r="CD89">
        <v>21251</v>
      </c>
      <c r="CE89">
        <v>32821</v>
      </c>
      <c r="CF89">
        <v>22161</v>
      </c>
      <c r="CG89">
        <v>80189</v>
      </c>
      <c r="CH89">
        <v>131469</v>
      </c>
      <c r="CI89">
        <v>52059</v>
      </c>
      <c r="CJ89">
        <v>101412</v>
      </c>
      <c r="CK89">
        <v>40271</v>
      </c>
      <c r="CL89">
        <v>39085</v>
      </c>
      <c r="CM89">
        <v>38508</v>
      </c>
      <c r="CN89">
        <v>88405</v>
      </c>
      <c r="CO89">
        <v>230677.12261037741</v>
      </c>
      <c r="CP89">
        <v>42297.777139047175</v>
      </c>
      <c r="CQ89">
        <v>23659.824643628242</v>
      </c>
      <c r="CR89">
        <v>21906.275606947191</v>
      </c>
      <c r="CS89">
        <v>87769</v>
      </c>
      <c r="CT89">
        <v>322015</v>
      </c>
      <c r="CU89">
        <v>101082</v>
      </c>
      <c r="CV89">
        <v>142584</v>
      </c>
      <c r="CW89">
        <v>170721</v>
      </c>
      <c r="CX89">
        <v>1053540</v>
      </c>
      <c r="CY89">
        <v>280976.97473343363</v>
      </c>
      <c r="CZ89">
        <v>44.025266566441964</v>
      </c>
      <c r="DA89">
        <v>103019</v>
      </c>
      <c r="DB89">
        <v>26597.000000000004</v>
      </c>
      <c r="DC89">
        <v>44298</v>
      </c>
      <c r="DD89">
        <v>118377</v>
      </c>
      <c r="DE89">
        <v>24465</v>
      </c>
      <c r="DF89">
        <v>28337</v>
      </c>
      <c r="DG89">
        <v>278640</v>
      </c>
      <c r="DH89">
        <v>17130</v>
      </c>
      <c r="DI89">
        <v>43777</v>
      </c>
      <c r="DJ89">
        <v>165830</v>
      </c>
      <c r="DK89">
        <v>167908</v>
      </c>
      <c r="DL89">
        <v>634862</v>
      </c>
      <c r="DM89">
        <v>240633</v>
      </c>
      <c r="DN89">
        <v>460205</v>
      </c>
      <c r="DO89">
        <v>234608</v>
      </c>
      <c r="DP89">
        <v>47907</v>
      </c>
      <c r="DQ89">
        <v>58726</v>
      </c>
      <c r="DR89">
        <v>128486</v>
      </c>
      <c r="DS89">
        <v>48826</v>
      </c>
      <c r="DT89">
        <v>112986</v>
      </c>
      <c r="DU89">
        <v>148627</v>
      </c>
      <c r="DV89">
        <v>42995</v>
      </c>
      <c r="DW89">
        <v>790204</v>
      </c>
      <c r="DX89">
        <v>13863</v>
      </c>
      <c r="DY89">
        <v>335689</v>
      </c>
      <c r="DZ89">
        <v>147062</v>
      </c>
      <c r="EA89">
        <v>198509</v>
      </c>
      <c r="EB89">
        <v>306120</v>
      </c>
      <c r="EC89">
        <v>39492</v>
      </c>
      <c r="ED89">
        <v>88964</v>
      </c>
      <c r="EE89">
        <v>31161</v>
      </c>
      <c r="EF89">
        <v>57714</v>
      </c>
      <c r="EG89">
        <v>74451</v>
      </c>
      <c r="EH89" s="8"/>
    </row>
    <row r="90" spans="4:13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row>
    <row r="92" spans="4:138">
      <c r="D92" s="19">
        <f>D78-D89</f>
        <v>0</v>
      </c>
      <c r="E92" s="19">
        <f t="shared" ref="E92:BP92" si="16">E78-E89</f>
        <v>0</v>
      </c>
      <c r="F92" s="19">
        <f t="shared" si="16"/>
        <v>0</v>
      </c>
      <c r="G92" s="19">
        <f t="shared" si="16"/>
        <v>0</v>
      </c>
      <c r="H92" s="19">
        <f t="shared" si="16"/>
        <v>0</v>
      </c>
      <c r="I92" s="19">
        <f t="shared" si="16"/>
        <v>0</v>
      </c>
      <c r="J92" s="19">
        <f t="shared" si="16"/>
        <v>0</v>
      </c>
      <c r="K92" s="19">
        <f t="shared" si="16"/>
        <v>0</v>
      </c>
      <c r="L92" s="19">
        <f t="shared" si="16"/>
        <v>0</v>
      </c>
      <c r="M92" s="19">
        <f t="shared" si="16"/>
        <v>0</v>
      </c>
      <c r="N92" s="19">
        <f t="shared" si="16"/>
        <v>0</v>
      </c>
      <c r="O92" s="19">
        <f t="shared" si="16"/>
        <v>0</v>
      </c>
      <c r="P92" s="19">
        <f t="shared" si="16"/>
        <v>0</v>
      </c>
      <c r="Q92" s="19">
        <f t="shared" si="16"/>
        <v>0</v>
      </c>
      <c r="R92" s="19">
        <f t="shared" si="16"/>
        <v>0</v>
      </c>
      <c r="S92" s="19">
        <f t="shared" si="16"/>
        <v>0</v>
      </c>
      <c r="T92" s="19">
        <f t="shared" si="16"/>
        <v>0</v>
      </c>
      <c r="U92" s="19">
        <f t="shared" si="16"/>
        <v>5.0902599468827248E-8</v>
      </c>
      <c r="V92" s="19">
        <f t="shared" si="16"/>
        <v>0</v>
      </c>
      <c r="W92" s="19">
        <f t="shared" si="16"/>
        <v>0</v>
      </c>
      <c r="X92" s="19">
        <f t="shared" si="16"/>
        <v>0</v>
      </c>
      <c r="Y92" s="19">
        <f t="shared" si="16"/>
        <v>0</v>
      </c>
      <c r="Z92" s="19">
        <f t="shared" si="16"/>
        <v>0</v>
      </c>
      <c r="AA92" s="19">
        <f t="shared" si="16"/>
        <v>0</v>
      </c>
      <c r="AB92" s="19">
        <f t="shared" si="16"/>
        <v>0</v>
      </c>
      <c r="AC92" s="19">
        <f t="shared" si="16"/>
        <v>0</v>
      </c>
      <c r="AD92" s="19">
        <f t="shared" si="16"/>
        <v>0</v>
      </c>
      <c r="AE92" s="19">
        <f t="shared" si="16"/>
        <v>0</v>
      </c>
      <c r="AF92" s="19">
        <f t="shared" si="16"/>
        <v>0</v>
      </c>
      <c r="AG92" s="19">
        <f t="shared" si="16"/>
        <v>0</v>
      </c>
      <c r="AH92" s="19">
        <f t="shared" si="16"/>
        <v>0</v>
      </c>
      <c r="AI92" s="19">
        <f t="shared" si="16"/>
        <v>0</v>
      </c>
      <c r="AJ92" s="19">
        <f t="shared" si="16"/>
        <v>0</v>
      </c>
      <c r="AK92" s="19">
        <f t="shared" si="16"/>
        <v>0</v>
      </c>
      <c r="AL92" s="19">
        <f t="shared" si="16"/>
        <v>0</v>
      </c>
      <c r="AM92" s="19">
        <f t="shared" si="16"/>
        <v>0</v>
      </c>
      <c r="AN92" s="19">
        <f t="shared" si="16"/>
        <v>0</v>
      </c>
      <c r="AO92" s="19">
        <f t="shared" si="16"/>
        <v>0</v>
      </c>
      <c r="AP92" s="19">
        <f t="shared" si="16"/>
        <v>0</v>
      </c>
      <c r="AQ92" s="19">
        <f t="shared" si="16"/>
        <v>0</v>
      </c>
      <c r="AR92" s="19">
        <f t="shared" si="16"/>
        <v>0</v>
      </c>
      <c r="AS92" s="19">
        <f t="shared" si="16"/>
        <v>0</v>
      </c>
      <c r="AT92" s="19">
        <f t="shared" si="16"/>
        <v>0</v>
      </c>
      <c r="AU92" s="19">
        <f t="shared" si="16"/>
        <v>0</v>
      </c>
      <c r="AV92" s="19">
        <f t="shared" si="16"/>
        <v>0</v>
      </c>
      <c r="AW92" s="19">
        <f t="shared" si="16"/>
        <v>3.5930333979194984E-5</v>
      </c>
      <c r="AX92" s="19">
        <f t="shared" si="16"/>
        <v>2.3903344117570668E-4</v>
      </c>
      <c r="AY92" s="19">
        <f t="shared" si="16"/>
        <v>2.7508536732057109E-5</v>
      </c>
      <c r="AZ92" s="19">
        <f t="shared" si="16"/>
        <v>5.1653019909281284E-5</v>
      </c>
      <c r="BA92" s="19">
        <f t="shared" si="16"/>
        <v>2.7581746667710831</v>
      </c>
      <c r="BB92" s="19">
        <f t="shared" si="16"/>
        <v>-2.7591895487948932</v>
      </c>
      <c r="BC92" s="19">
        <f t="shared" si="16"/>
        <v>-9.2902279866393656E-3</v>
      </c>
      <c r="BD92" s="19">
        <f t="shared" si="16"/>
        <v>9.949522383067233E-3</v>
      </c>
      <c r="BE92" s="19">
        <f t="shared" si="16"/>
        <v>0</v>
      </c>
      <c r="BF92" s="19">
        <f t="shared" si="16"/>
        <v>1.7794081941246986E-7</v>
      </c>
      <c r="BG92" s="19">
        <f t="shared" si="16"/>
        <v>0</v>
      </c>
      <c r="BH92" s="19">
        <f t="shared" si="16"/>
        <v>5.3340045269578695E-8</v>
      </c>
      <c r="BI92" s="19">
        <f t="shared" si="16"/>
        <v>0</v>
      </c>
      <c r="BJ92" s="19">
        <f t="shared" si="16"/>
        <v>0</v>
      </c>
      <c r="BK92" s="19">
        <f t="shared" si="16"/>
        <v>5.3531402954831719E-7</v>
      </c>
      <c r="BL92" s="19">
        <f t="shared" si="16"/>
        <v>1.2703821994364262E-8</v>
      </c>
      <c r="BM92" s="19">
        <f t="shared" si="16"/>
        <v>0</v>
      </c>
      <c r="BN92" s="19">
        <f t="shared" si="16"/>
        <v>0</v>
      </c>
      <c r="BO92" s="19">
        <f t="shared" si="16"/>
        <v>0</v>
      </c>
      <c r="BP92" s="19">
        <f t="shared" si="16"/>
        <v>0</v>
      </c>
      <c r="BQ92" s="19">
        <f t="shared" ref="BQ92:EB92" si="17">BQ78-BQ89</f>
        <v>0</v>
      </c>
      <c r="BR92" s="19">
        <f t="shared" si="17"/>
        <v>0</v>
      </c>
      <c r="BS92" s="19">
        <f t="shared" si="17"/>
        <v>0</v>
      </c>
      <c r="BT92" s="19">
        <f t="shared" si="17"/>
        <v>0</v>
      </c>
      <c r="BU92" s="19">
        <f t="shared" si="17"/>
        <v>0</v>
      </c>
      <c r="BV92" s="19">
        <f t="shared" si="17"/>
        <v>0</v>
      </c>
      <c r="BW92" s="19">
        <f t="shared" si="17"/>
        <v>0</v>
      </c>
      <c r="BX92" s="19">
        <f t="shared" si="17"/>
        <v>0</v>
      </c>
      <c r="BY92" s="19">
        <f t="shared" si="17"/>
        <v>0</v>
      </c>
      <c r="BZ92" s="19">
        <f t="shared" si="17"/>
        <v>0</v>
      </c>
      <c r="CA92" s="19">
        <f t="shared" si="17"/>
        <v>0</v>
      </c>
      <c r="CB92" s="19">
        <f t="shared" si="17"/>
        <v>0</v>
      </c>
      <c r="CC92" s="19">
        <f t="shared" si="17"/>
        <v>0</v>
      </c>
      <c r="CD92" s="19">
        <f t="shared" si="17"/>
        <v>0</v>
      </c>
      <c r="CE92" s="19">
        <f t="shared" si="17"/>
        <v>0</v>
      </c>
      <c r="CF92" s="19">
        <f t="shared" si="17"/>
        <v>0</v>
      </c>
      <c r="CG92" s="19">
        <f t="shared" si="17"/>
        <v>-2.1929736249148846E-8</v>
      </c>
      <c r="CH92" s="19">
        <f t="shared" si="17"/>
        <v>0</v>
      </c>
      <c r="CI92" s="19">
        <f t="shared" si="17"/>
        <v>0</v>
      </c>
      <c r="CJ92" s="19">
        <f t="shared" si="17"/>
        <v>0</v>
      </c>
      <c r="CK92" s="19">
        <f t="shared" si="17"/>
        <v>0</v>
      </c>
      <c r="CL92" s="19">
        <f t="shared" si="17"/>
        <v>0</v>
      </c>
      <c r="CM92" s="19">
        <f t="shared" si="17"/>
        <v>0</v>
      </c>
      <c r="CN92" s="19">
        <f t="shared" si="17"/>
        <v>0</v>
      </c>
      <c r="CO92" s="19">
        <f t="shared" si="17"/>
        <v>5.6776692799758166E-3</v>
      </c>
      <c r="CP92" s="19">
        <f t="shared" si="17"/>
        <v>-7.917479844763875E-3</v>
      </c>
      <c r="CQ92" s="19">
        <f t="shared" si="17"/>
        <v>1.3015419281146023E-3</v>
      </c>
      <c r="CR92" s="19">
        <f t="shared" si="17"/>
        <v>9.5172712462954223E-4</v>
      </c>
      <c r="CS92" s="19">
        <f t="shared" si="17"/>
        <v>0</v>
      </c>
      <c r="CT92" s="19">
        <f t="shared" si="17"/>
        <v>0</v>
      </c>
      <c r="CU92" s="19">
        <f t="shared" si="17"/>
        <v>0</v>
      </c>
      <c r="CV92" s="19">
        <f t="shared" si="17"/>
        <v>0</v>
      </c>
      <c r="CW92" s="19">
        <f t="shared" si="17"/>
        <v>3809</v>
      </c>
      <c r="CX92" s="19">
        <f t="shared" si="17"/>
        <v>-3808.9999999660067</v>
      </c>
      <c r="CY92" s="19">
        <f t="shared" si="17"/>
        <v>0</v>
      </c>
      <c r="CZ92" s="19">
        <f t="shared" si="17"/>
        <v>0</v>
      </c>
      <c r="DA92" s="19">
        <f t="shared" si="17"/>
        <v>0</v>
      </c>
      <c r="DB92" s="19">
        <f t="shared" si="17"/>
        <v>0</v>
      </c>
      <c r="DC92" s="19">
        <f t="shared" si="17"/>
        <v>0</v>
      </c>
      <c r="DD92" s="19">
        <f t="shared" si="17"/>
        <v>0</v>
      </c>
      <c r="DE92" s="19">
        <f t="shared" si="17"/>
        <v>0</v>
      </c>
      <c r="DF92" s="19">
        <f t="shared" si="17"/>
        <v>0</v>
      </c>
      <c r="DG92" s="19">
        <f t="shared" si="17"/>
        <v>0</v>
      </c>
      <c r="DH92" s="19">
        <f t="shared" si="17"/>
        <v>0</v>
      </c>
      <c r="DI92" s="19">
        <f t="shared" si="17"/>
        <v>0</v>
      </c>
      <c r="DJ92" s="19">
        <f t="shared" si="17"/>
        <v>0</v>
      </c>
      <c r="DK92" s="19">
        <f t="shared" si="17"/>
        <v>0</v>
      </c>
      <c r="DL92" s="19">
        <f t="shared" si="17"/>
        <v>0</v>
      </c>
      <c r="DM92" s="19">
        <f t="shared" si="17"/>
        <v>-1.2023723684251308E-5</v>
      </c>
      <c r="DN92" s="19">
        <f t="shared" si="17"/>
        <v>0</v>
      </c>
      <c r="DO92" s="19">
        <f t="shared" si="17"/>
        <v>0</v>
      </c>
      <c r="DP92" s="19">
        <f t="shared" si="17"/>
        <v>-8.1539474194869399E-7</v>
      </c>
      <c r="DQ92" s="19">
        <f t="shared" si="17"/>
        <v>0</v>
      </c>
      <c r="DR92" s="19">
        <f t="shared" si="17"/>
        <v>0</v>
      </c>
      <c r="DS92" s="19">
        <f t="shared" si="17"/>
        <v>0</v>
      </c>
      <c r="DT92" s="19">
        <f t="shared" si="17"/>
        <v>0</v>
      </c>
      <c r="DU92" s="19">
        <f t="shared" si="17"/>
        <v>0</v>
      </c>
      <c r="DV92" s="19">
        <f t="shared" si="17"/>
        <v>0</v>
      </c>
      <c r="DW92" s="19">
        <f t="shared" si="17"/>
        <v>0</v>
      </c>
      <c r="DX92" s="19">
        <f t="shared" si="17"/>
        <v>0</v>
      </c>
      <c r="DY92" s="19">
        <f t="shared" si="17"/>
        <v>0</v>
      </c>
      <c r="DZ92" s="19">
        <f t="shared" si="17"/>
        <v>0</v>
      </c>
      <c r="EA92" s="19">
        <f t="shared" si="17"/>
        <v>0</v>
      </c>
      <c r="EB92" s="19">
        <f t="shared" si="17"/>
        <v>0</v>
      </c>
      <c r="EC92" s="19">
        <f t="shared" ref="EC92:EG92" si="18">EC78-EC89</f>
        <v>0</v>
      </c>
      <c r="ED92" s="19">
        <f t="shared" si="18"/>
        <v>0</v>
      </c>
      <c r="EE92" s="19">
        <f t="shared" si="18"/>
        <v>0</v>
      </c>
      <c r="EF92" s="19">
        <f t="shared" si="18"/>
        <v>0</v>
      </c>
      <c r="EG92" s="19">
        <f t="shared" si="18"/>
        <v>0</v>
      </c>
    </row>
    <row r="93" spans="4:138">
      <c r="AW93" s="65"/>
      <c r="AX93" s="65"/>
      <c r="AY93" s="65"/>
      <c r="AZ93" s="65"/>
      <c r="BA93" s="65"/>
      <c r="BB93" s="65"/>
      <c r="BC93" s="65"/>
      <c r="BD93" s="65"/>
      <c r="BE93" s="65"/>
      <c r="BF93" s="65"/>
      <c r="BG93" s="65"/>
      <c r="BH93" s="65"/>
      <c r="BI93" s="65"/>
      <c r="BJ93" s="65"/>
      <c r="BK93" s="65"/>
      <c r="BL93" s="65"/>
    </row>
    <row r="94" spans="4:138">
      <c r="AW94" s="65"/>
      <c r="AX94" s="65"/>
      <c r="AY94" s="65"/>
      <c r="AZ94" s="65"/>
      <c r="BA94" s="65"/>
      <c r="BB94" s="65"/>
      <c r="BC94" s="65"/>
      <c r="BD94" s="65"/>
      <c r="BE94" s="65"/>
      <c r="BF94" s="65"/>
      <c r="BG94" s="65"/>
      <c r="BH94" s="65"/>
      <c r="BI94" s="65"/>
      <c r="BJ94" s="65"/>
      <c r="BK94" s="65"/>
      <c r="BL94" s="65"/>
    </row>
    <row r="95" spans="4:138">
      <c r="AW95" s="65"/>
      <c r="AX95" s="65"/>
      <c r="AY95" s="65"/>
      <c r="AZ95" s="65"/>
      <c r="BA95" s="65"/>
      <c r="BB95" s="65"/>
      <c r="BC95" s="65"/>
      <c r="BD95" s="65"/>
      <c r="BE95" s="65"/>
      <c r="BF95" s="65"/>
      <c r="BG95" s="65"/>
      <c r="BH95" s="65"/>
      <c r="BI95" s="65"/>
      <c r="BJ95" s="65"/>
      <c r="BK95" s="65"/>
      <c r="BL95" s="65"/>
    </row>
    <row r="96" spans="4:138">
      <c r="D96">
        <v>12176</v>
      </c>
    </row>
    <row r="97" spans="4:138">
      <c r="D97">
        <v>34658</v>
      </c>
    </row>
    <row r="98" spans="4:138">
      <c r="D98" s="8">
        <v>14395</v>
      </c>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c r="DR98" s="8"/>
      <c r="DS98" s="8"/>
      <c r="DT98" s="8"/>
      <c r="DU98" s="8"/>
      <c r="DV98" s="8"/>
      <c r="DW98" s="8"/>
      <c r="DX98" s="8"/>
      <c r="DY98" s="8"/>
      <c r="DZ98" s="8"/>
      <c r="EA98" s="8"/>
      <c r="EB98" s="8"/>
      <c r="EC98" s="8"/>
      <c r="ED98" s="8"/>
      <c r="EE98" s="8"/>
      <c r="EF98" s="8"/>
      <c r="EG98" s="8"/>
      <c r="EH98" s="8"/>
    </row>
    <row r="99" spans="4:138">
      <c r="D99" s="8">
        <v>53786</v>
      </c>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row>
    <row r="100" spans="4:138">
      <c r="D100" s="8">
        <v>157189</v>
      </c>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row>
    <row r="101" spans="4:138">
      <c r="D101" s="8">
        <v>60195</v>
      </c>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row>
    <row r="102" spans="4:138">
      <c r="D102">
        <v>10117</v>
      </c>
    </row>
    <row r="103" spans="4:138">
      <c r="D103">
        <v>23926</v>
      </c>
    </row>
    <row r="104" spans="4:138">
      <c r="D104">
        <v>25546</v>
      </c>
      <c r="CG104" s="9"/>
      <c r="DM104" s="9"/>
    </row>
    <row r="105" spans="4:138">
      <c r="D105">
        <v>72576</v>
      </c>
      <c r="CG105" s="9"/>
      <c r="DM105" s="9"/>
    </row>
    <row r="106" spans="4:138">
      <c r="D106">
        <v>29086</v>
      </c>
      <c r="CG106" s="9"/>
      <c r="DM106" s="9"/>
    </row>
    <row r="107" spans="4:138">
      <c r="D107">
        <v>8468</v>
      </c>
      <c r="CG107" s="9"/>
      <c r="DM107" s="9"/>
    </row>
    <row r="108" spans="4:138">
      <c r="D108">
        <v>30950</v>
      </c>
    </row>
    <row r="109" spans="4:138">
      <c r="D109">
        <v>25377</v>
      </c>
    </row>
    <row r="110" spans="4:138">
      <c r="D110">
        <v>14899</v>
      </c>
    </row>
    <row r="111" spans="4:138">
      <c r="D111">
        <v>1127</v>
      </c>
    </row>
    <row r="112" spans="4:138">
      <c r="D112">
        <v>18726</v>
      </c>
    </row>
    <row r="113" spans="4:4">
      <c r="D113">
        <v>212991</v>
      </c>
    </row>
    <row r="114" spans="4:4">
      <c r="D114">
        <v>92103</v>
      </c>
    </row>
    <row r="115" spans="4:4">
      <c r="D115">
        <v>17588</v>
      </c>
    </row>
    <row r="116" spans="4:4">
      <c r="D116">
        <v>140458</v>
      </c>
    </row>
    <row r="117" spans="4:4">
      <c r="D117">
        <v>15524</v>
      </c>
    </row>
    <row r="118" spans="4:4">
      <c r="D118">
        <v>59992</v>
      </c>
    </row>
    <row r="119" spans="4:4">
      <c r="D119">
        <v>4775</v>
      </c>
    </row>
    <row r="120" spans="4:4">
      <c r="D120">
        <v>22339</v>
      </c>
    </row>
    <row r="121" spans="4:4">
      <c r="D121">
        <v>56362</v>
      </c>
    </row>
    <row r="122" spans="4:4">
      <c r="D122">
        <v>32692</v>
      </c>
    </row>
    <row r="123" spans="4:4">
      <c r="D123">
        <v>28201</v>
      </c>
    </row>
    <row r="124" spans="4:4">
      <c r="D124">
        <v>79905</v>
      </c>
    </row>
    <row r="125" spans="4:4">
      <c r="D125">
        <v>15286</v>
      </c>
    </row>
    <row r="126" spans="4:4">
      <c r="D126">
        <v>17372</v>
      </c>
    </row>
    <row r="127" spans="4:4">
      <c r="D127">
        <v>41488</v>
      </c>
    </row>
    <row r="128" spans="4:4">
      <c r="D128">
        <v>36627</v>
      </c>
    </row>
    <row r="129" spans="4:4">
      <c r="D129">
        <v>130207</v>
      </c>
    </row>
    <row r="130" spans="4:4">
      <c r="D130">
        <v>80653</v>
      </c>
    </row>
    <row r="131" spans="4:4">
      <c r="D131">
        <v>15556</v>
      </c>
    </row>
    <row r="132" spans="4:4">
      <c r="D132">
        <v>11683</v>
      </c>
    </row>
    <row r="133" spans="4:4">
      <c r="D133">
        <v>19285</v>
      </c>
    </row>
    <row r="134" spans="4:4">
      <c r="D134">
        <v>25773</v>
      </c>
    </row>
    <row r="135" spans="4:4">
      <c r="D135">
        <v>65954</v>
      </c>
    </row>
    <row r="136" spans="4:4">
      <c r="D136">
        <v>43627</v>
      </c>
    </row>
    <row r="137" spans="4:4">
      <c r="D137">
        <v>32011</v>
      </c>
    </row>
    <row r="138" spans="4:4">
      <c r="D138">
        <v>38296</v>
      </c>
    </row>
    <row r="139" spans="4:4">
      <c r="D139">
        <v>69613</v>
      </c>
    </row>
    <row r="140" spans="4:4">
      <c r="D140">
        <v>20932</v>
      </c>
    </row>
    <row r="141" spans="4:4">
      <c r="D141">
        <v>15832</v>
      </c>
    </row>
    <row r="142" spans="4:4">
      <c r="D142">
        <v>104616</v>
      </c>
    </row>
    <row r="143" spans="4:4">
      <c r="D143">
        <v>10393</v>
      </c>
    </row>
    <row r="144" spans="4:4">
      <c r="D144">
        <v>19432</v>
      </c>
    </row>
    <row r="145" spans="4:4">
      <c r="D145">
        <v>126111.44169439723</v>
      </c>
    </row>
    <row r="146" spans="4:4">
      <c r="D146">
        <v>12725.558305602806</v>
      </c>
    </row>
    <row r="147" spans="4:4">
      <c r="D147">
        <v>161671.70006623096</v>
      </c>
    </row>
    <row r="148" spans="4:4">
      <c r="D148">
        <v>5103.2999337690017</v>
      </c>
    </row>
    <row r="149" spans="4:4">
      <c r="D149">
        <v>78425</v>
      </c>
    </row>
    <row r="150" spans="4:4">
      <c r="D150">
        <v>37504</v>
      </c>
    </row>
    <row r="151" spans="4:4">
      <c r="D151">
        <v>50684</v>
      </c>
    </row>
    <row r="152" spans="4:4">
      <c r="D152">
        <v>46880</v>
      </c>
    </row>
    <row r="153" spans="4:4">
      <c r="D153">
        <v>46748</v>
      </c>
    </row>
    <row r="154" spans="4:4">
      <c r="D154">
        <v>40057</v>
      </c>
    </row>
    <row r="155" spans="4:4">
      <c r="D155">
        <v>29709</v>
      </c>
    </row>
    <row r="156" spans="4:4">
      <c r="D156">
        <v>16813</v>
      </c>
    </row>
    <row r="157" spans="4:4">
      <c r="D157">
        <v>47529</v>
      </c>
    </row>
    <row r="158" spans="4:4">
      <c r="D158">
        <v>79987</v>
      </c>
    </row>
    <row r="159" spans="4:4">
      <c r="D159">
        <v>30109</v>
      </c>
    </row>
    <row r="160" spans="4:4">
      <c r="D160">
        <v>84791</v>
      </c>
    </row>
    <row r="161" spans="4:4">
      <c r="D161">
        <v>12599</v>
      </c>
    </row>
    <row r="162" spans="4:4">
      <c r="D162">
        <v>20160</v>
      </c>
    </row>
    <row r="163" spans="4:4">
      <c r="D163">
        <v>48848</v>
      </c>
    </row>
    <row r="164" spans="4:4">
      <c r="D164">
        <v>19559</v>
      </c>
    </row>
    <row r="165" spans="4:4">
      <c r="D165">
        <v>126941</v>
      </c>
    </row>
    <row r="166" spans="4:4">
      <c r="D166">
        <v>60504</v>
      </c>
    </row>
    <row r="167" spans="4:4">
      <c r="D167">
        <v>6973</v>
      </c>
    </row>
    <row r="168" spans="4:4">
      <c r="D168">
        <v>103449</v>
      </c>
    </row>
    <row r="169" spans="4:4">
      <c r="D169">
        <v>7982</v>
      </c>
    </row>
    <row r="170" spans="4:4">
      <c r="D170">
        <v>25289</v>
      </c>
    </row>
    <row r="171" spans="4:4">
      <c r="D171">
        <v>55314</v>
      </c>
    </row>
    <row r="172" spans="4:4">
      <c r="D172">
        <v>10894</v>
      </c>
    </row>
    <row r="173" spans="4:4">
      <c r="D173">
        <v>60515</v>
      </c>
    </row>
    <row r="174" spans="4:4">
      <c r="D174">
        <v>21251</v>
      </c>
    </row>
    <row r="175" spans="4:4">
      <c r="D175">
        <v>32821</v>
      </c>
    </row>
    <row r="176" spans="4:4">
      <c r="D176">
        <v>22161</v>
      </c>
    </row>
    <row r="177" spans="4:4">
      <c r="D177">
        <v>80189</v>
      </c>
    </row>
    <row r="178" spans="4:4">
      <c r="D178">
        <v>131469</v>
      </c>
    </row>
    <row r="179" spans="4:4">
      <c r="D179">
        <v>52059</v>
      </c>
    </row>
    <row r="180" spans="4:4">
      <c r="D180">
        <v>101412</v>
      </c>
    </row>
    <row r="181" spans="4:4">
      <c r="D181">
        <v>40271</v>
      </c>
    </row>
    <row r="182" spans="4:4">
      <c r="D182">
        <v>39085</v>
      </c>
    </row>
    <row r="183" spans="4:4">
      <c r="D183">
        <v>38508</v>
      </c>
    </row>
    <row r="184" spans="4:4">
      <c r="D184">
        <v>88405</v>
      </c>
    </row>
    <row r="185" spans="4:4">
      <c r="D185">
        <v>230677.12261037741</v>
      </c>
    </row>
    <row r="186" spans="4:4">
      <c r="D186">
        <v>42297.777139047175</v>
      </c>
    </row>
    <row r="187" spans="4:4">
      <c r="D187">
        <v>23659.824643628242</v>
      </c>
    </row>
    <row r="188" spans="4:4">
      <c r="D188">
        <v>21906.275606947191</v>
      </c>
    </row>
    <row r="189" spans="4:4">
      <c r="D189">
        <v>87769</v>
      </c>
    </row>
    <row r="190" spans="4:4">
      <c r="D190">
        <v>322015</v>
      </c>
    </row>
    <row r="191" spans="4:4">
      <c r="D191">
        <v>101082</v>
      </c>
    </row>
    <row r="192" spans="4:4">
      <c r="D192">
        <v>142584</v>
      </c>
    </row>
    <row r="193" spans="4:4">
      <c r="D193">
        <v>170721</v>
      </c>
    </row>
    <row r="194" spans="4:4">
      <c r="D194">
        <v>1053540</v>
      </c>
    </row>
    <row r="195" spans="4:4">
      <c r="D195">
        <v>280976.97473343363</v>
      </c>
    </row>
    <row r="196" spans="4:4">
      <c r="D196">
        <v>44.025266566441964</v>
      </c>
    </row>
    <row r="197" spans="4:4">
      <c r="D197">
        <v>103019</v>
      </c>
    </row>
    <row r="198" spans="4:4">
      <c r="D198">
        <v>26597.000000000004</v>
      </c>
    </row>
    <row r="199" spans="4:4">
      <c r="D199">
        <v>44298</v>
      </c>
    </row>
    <row r="200" spans="4:4">
      <c r="D200">
        <v>118377</v>
      </c>
    </row>
    <row r="201" spans="4:4">
      <c r="D201">
        <v>24465</v>
      </c>
    </row>
    <row r="202" spans="4:4">
      <c r="D202">
        <v>28337</v>
      </c>
    </row>
    <row r="203" spans="4:4">
      <c r="D203">
        <v>278640</v>
      </c>
    </row>
    <row r="204" spans="4:4">
      <c r="D204">
        <v>17130</v>
      </c>
    </row>
    <row r="205" spans="4:4">
      <c r="D205">
        <v>43777</v>
      </c>
    </row>
    <row r="206" spans="4:4">
      <c r="D206">
        <v>165830</v>
      </c>
    </row>
    <row r="207" spans="4:4">
      <c r="D207">
        <v>167908</v>
      </c>
    </row>
    <row r="208" spans="4:4">
      <c r="D208">
        <v>634862</v>
      </c>
    </row>
    <row r="209" spans="4:4">
      <c r="D209">
        <v>240633</v>
      </c>
    </row>
    <row r="210" spans="4:4">
      <c r="D210">
        <v>460205</v>
      </c>
    </row>
    <row r="211" spans="4:4">
      <c r="D211">
        <v>234608</v>
      </c>
    </row>
    <row r="212" spans="4:4">
      <c r="D212">
        <v>47907</v>
      </c>
    </row>
    <row r="213" spans="4:4">
      <c r="D213">
        <v>58726</v>
      </c>
    </row>
    <row r="214" spans="4:4">
      <c r="D214">
        <v>128486</v>
      </c>
    </row>
    <row r="215" spans="4:4">
      <c r="D215">
        <v>48826</v>
      </c>
    </row>
    <row r="216" spans="4:4">
      <c r="D216">
        <v>112986</v>
      </c>
    </row>
    <row r="217" spans="4:4">
      <c r="D217">
        <v>148627</v>
      </c>
    </row>
    <row r="218" spans="4:4">
      <c r="D218">
        <v>42995</v>
      </c>
    </row>
    <row r="219" spans="4:4">
      <c r="D219">
        <v>790204</v>
      </c>
    </row>
    <row r="220" spans="4:4">
      <c r="D220">
        <v>13863</v>
      </c>
    </row>
    <row r="221" spans="4:4">
      <c r="D221">
        <v>335689</v>
      </c>
    </row>
    <row r="222" spans="4:4">
      <c r="D222">
        <v>147062</v>
      </c>
    </row>
    <row r="223" spans="4:4">
      <c r="D223">
        <v>198509</v>
      </c>
    </row>
    <row r="224" spans="4:4">
      <c r="D224">
        <v>306120</v>
      </c>
    </row>
    <row r="225" spans="4:4">
      <c r="D225">
        <v>39492</v>
      </c>
    </row>
    <row r="226" spans="4:4">
      <c r="D226">
        <v>88964</v>
      </c>
    </row>
    <row r="227" spans="4:4">
      <c r="D227">
        <v>31161</v>
      </c>
    </row>
    <row r="228" spans="4:4">
      <c r="D228">
        <v>57714</v>
      </c>
    </row>
    <row r="229" spans="4:4">
      <c r="D229">
        <v>74451</v>
      </c>
    </row>
    <row r="241" customFormat="1"/>
    <row r="242" customFormat="1"/>
    <row r="243" customFormat="1"/>
    <row r="244" customFormat="1"/>
    <row r="245" customFormat="1"/>
    <row r="246" customFormat="1"/>
    <row r="247" customFormat="1"/>
    <row r="248" customFormat="1"/>
    <row r="249" customFormat="1"/>
    <row r="250" customFormat="1"/>
    <row r="251" customFormat="1"/>
    <row r="252" customFormat="1"/>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CF63-8D9A-4124-96CA-0BF668FFA359}">
  <sheetPr>
    <tabColor rgb="FFFF0000"/>
  </sheetPr>
  <dimension ref="A1"/>
  <sheetViews>
    <sheetView workbookViewId="0">
      <selection activeCell="CY3" sqref="CY3:CZ3"/>
    </sheetView>
  </sheetViews>
  <sheetFormatPr defaultRowHeight="12.75"/>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863F4-14F8-445B-A7BC-D81D45E46CBB}">
  <sheetPr>
    <tabColor rgb="FFFF0000"/>
  </sheetPr>
  <dimension ref="A1:EM87"/>
  <sheetViews>
    <sheetView zoomScale="85" zoomScaleNormal="85" workbookViewId="0">
      <pane xSplit="3" ySplit="4" topLeftCell="D56" activePane="bottomRight" state="frozen"/>
      <selection pane="bottomRight" activeCell="CY3" sqref="CY3:CZ3"/>
      <selection pane="bottomLeft" activeCell="CY3" sqref="CY3:CZ3"/>
      <selection pane="topRight" activeCell="CY3" sqref="CY3:CZ3"/>
    </sheetView>
  </sheetViews>
  <sheetFormatPr defaultColWidth="9.140625" defaultRowHeight="12.75"/>
  <cols>
    <col min="2" max="2" width="19.85546875" customWidth="1"/>
    <col min="3" max="3" width="6.85546875" customWidth="1"/>
    <col min="4" max="52" width="9.5703125" bestFit="1" customWidth="1"/>
    <col min="53" max="56" width="9.5703125" customWidth="1"/>
    <col min="57" max="69" width="9.5703125" bestFit="1" customWidth="1"/>
    <col min="70" max="70" width="10.28515625" bestFit="1" customWidth="1"/>
    <col min="71" max="71" width="9.7109375" bestFit="1" customWidth="1"/>
    <col min="72" max="78" width="9.5703125" bestFit="1" customWidth="1"/>
    <col min="79" max="79" width="9.7109375" bestFit="1" customWidth="1"/>
    <col min="80" max="81" width="9.42578125" bestFit="1" customWidth="1"/>
    <col min="82" max="82" width="10.140625" bestFit="1" customWidth="1"/>
    <col min="83" max="85" width="9.42578125" bestFit="1" customWidth="1"/>
    <col min="87" max="92" width="9.28515625" bestFit="1" customWidth="1"/>
    <col min="93" max="96" width="9.28515625" customWidth="1"/>
    <col min="97" max="102" width="9.28515625" bestFit="1" customWidth="1"/>
    <col min="103" max="104" width="9.28515625" customWidth="1"/>
    <col min="105" max="118" width="9.28515625" bestFit="1" customWidth="1"/>
    <col min="119" max="136" width="9.28515625" customWidth="1"/>
    <col min="137" max="137" width="9.28515625" bestFit="1" customWidth="1"/>
    <col min="138" max="138" width="10.85546875" bestFit="1" customWidth="1"/>
    <col min="140" max="140" width="10.7109375" bestFit="1" customWidth="1"/>
    <col min="142" max="142" width="9.7109375" bestFit="1" customWidth="1"/>
  </cols>
  <sheetData>
    <row r="1" spans="1:142">
      <c r="A1" s="62" t="s">
        <v>773</v>
      </c>
      <c r="B1" s="56" t="s">
        <v>774</v>
      </c>
      <c r="C1" s="56"/>
      <c r="D1" s="62"/>
      <c r="E1" s="62"/>
      <c r="F1" s="62"/>
      <c r="G1" s="62"/>
      <c r="H1" s="62"/>
      <c r="I1" s="62"/>
      <c r="J1" s="62"/>
      <c r="K1" s="62"/>
      <c r="L1" s="62"/>
      <c r="M1" s="62"/>
      <c r="N1" s="62"/>
      <c r="O1" s="62"/>
      <c r="P1" s="62"/>
      <c r="Q1" s="62"/>
      <c r="R1" s="62"/>
      <c r="S1" s="62"/>
      <c r="T1" s="62"/>
      <c r="U1" s="62"/>
      <c r="V1" s="62"/>
      <c r="W1" s="62"/>
      <c r="X1" s="62"/>
      <c r="Y1" s="6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2"/>
      <c r="CA1" s="52"/>
      <c r="CB1" s="52"/>
      <c r="CC1" s="52"/>
      <c r="CD1" s="52"/>
      <c r="CE1" s="52"/>
      <c r="CF1" s="52"/>
      <c r="CG1" s="52"/>
      <c r="CH1" s="52"/>
    </row>
    <row r="2" spans="1:142">
      <c r="A2" s="51" t="s">
        <v>775</v>
      </c>
      <c r="B2" s="51" t="s">
        <v>775</v>
      </c>
      <c r="C2" s="51"/>
      <c r="D2" s="59" t="s">
        <v>776</v>
      </c>
      <c r="E2" s="59" t="s">
        <v>777</v>
      </c>
      <c r="F2" s="59" t="s">
        <v>778</v>
      </c>
      <c r="G2" s="59" t="s">
        <v>779</v>
      </c>
      <c r="H2" s="59" t="s">
        <v>780</v>
      </c>
      <c r="I2" s="59" t="s">
        <v>781</v>
      </c>
      <c r="J2" s="59" t="s">
        <v>782</v>
      </c>
      <c r="K2" s="59" t="s">
        <v>783</v>
      </c>
      <c r="L2" s="59" t="s">
        <v>784</v>
      </c>
      <c r="M2" s="59" t="s">
        <v>785</v>
      </c>
      <c r="N2" s="60" t="s">
        <v>786</v>
      </c>
      <c r="O2" s="60" t="s">
        <v>787</v>
      </c>
      <c r="P2" s="59" t="s">
        <v>788</v>
      </c>
      <c r="Q2" s="59" t="s">
        <v>789</v>
      </c>
      <c r="R2" s="59" t="s">
        <v>790</v>
      </c>
      <c r="S2" s="60" t="s">
        <v>791</v>
      </c>
      <c r="T2" s="59" t="s">
        <v>792</v>
      </c>
      <c r="U2" s="59" t="s">
        <v>793</v>
      </c>
      <c r="V2" s="59" t="s">
        <v>794</v>
      </c>
      <c r="W2" s="60" t="s">
        <v>795</v>
      </c>
      <c r="X2" s="59" t="s">
        <v>796</v>
      </c>
      <c r="Y2" s="59" t="s">
        <v>797</v>
      </c>
      <c r="Z2" s="59" t="s">
        <v>798</v>
      </c>
      <c r="AA2" s="59" t="s">
        <v>799</v>
      </c>
      <c r="AB2" s="60" t="s">
        <v>800</v>
      </c>
      <c r="AC2" s="60" t="s">
        <v>801</v>
      </c>
      <c r="AD2" s="59" t="s">
        <v>802</v>
      </c>
      <c r="AE2" s="60" t="s">
        <v>803</v>
      </c>
      <c r="AF2" s="59" t="s">
        <v>804</v>
      </c>
      <c r="AG2" s="60" t="s">
        <v>805</v>
      </c>
      <c r="AH2" s="60" t="s">
        <v>806</v>
      </c>
      <c r="AI2" s="59" t="s">
        <v>807</v>
      </c>
      <c r="AJ2" s="59" t="s">
        <v>808</v>
      </c>
      <c r="AK2" s="60" t="s">
        <v>809</v>
      </c>
      <c r="AL2" s="60" t="s">
        <v>810</v>
      </c>
      <c r="AM2" s="59" t="s">
        <v>811</v>
      </c>
      <c r="AN2" s="59" t="s">
        <v>812</v>
      </c>
      <c r="AO2" s="59" t="s">
        <v>813</v>
      </c>
      <c r="AP2" s="59" t="s">
        <v>814</v>
      </c>
      <c r="AQ2" s="59" t="s">
        <v>815</v>
      </c>
      <c r="AR2" s="59" t="s">
        <v>816</v>
      </c>
      <c r="AS2" s="59" t="s">
        <v>817</v>
      </c>
      <c r="AT2" s="60" t="s">
        <v>818</v>
      </c>
      <c r="AU2" s="59" t="s">
        <v>819</v>
      </c>
      <c r="AV2" s="60" t="s">
        <v>820</v>
      </c>
      <c r="AW2" s="59" t="s">
        <v>821</v>
      </c>
      <c r="AX2" s="59" t="s">
        <v>822</v>
      </c>
      <c r="AY2" s="59" t="s">
        <v>823</v>
      </c>
      <c r="AZ2" s="60" t="s">
        <v>824</v>
      </c>
      <c r="BA2" s="60"/>
      <c r="BB2" s="60"/>
      <c r="BC2" s="60"/>
      <c r="BD2" s="60"/>
      <c r="BE2" s="59" t="s">
        <v>825</v>
      </c>
      <c r="BF2" s="60" t="s">
        <v>826</v>
      </c>
      <c r="BG2" s="59" t="s">
        <v>827</v>
      </c>
      <c r="BH2" s="60" t="s">
        <v>828</v>
      </c>
      <c r="BI2" s="59" t="s">
        <v>829</v>
      </c>
      <c r="BJ2" s="59" t="s">
        <v>830</v>
      </c>
      <c r="BK2" s="59" t="s">
        <v>831</v>
      </c>
      <c r="BL2" s="59" t="s">
        <v>832</v>
      </c>
      <c r="BM2" s="59" t="s">
        <v>833</v>
      </c>
      <c r="BN2" s="59" t="s">
        <v>834</v>
      </c>
      <c r="BO2" s="59" t="s">
        <v>835</v>
      </c>
      <c r="BP2" s="59" t="s">
        <v>836</v>
      </c>
      <c r="BQ2" s="59" t="s">
        <v>837</v>
      </c>
      <c r="BR2" s="59" t="s">
        <v>838</v>
      </c>
      <c r="BS2" s="60" t="s">
        <v>839</v>
      </c>
      <c r="BT2" s="60" t="s">
        <v>840</v>
      </c>
      <c r="BU2" s="59" t="s">
        <v>841</v>
      </c>
      <c r="BV2" s="59" t="s">
        <v>842</v>
      </c>
      <c r="BW2" s="59" t="s">
        <v>843</v>
      </c>
      <c r="BX2" s="59" t="s">
        <v>844</v>
      </c>
      <c r="BY2" s="59" t="s">
        <v>845</v>
      </c>
      <c r="BZ2" s="59" t="s">
        <v>846</v>
      </c>
      <c r="CA2" s="60" t="s">
        <v>847</v>
      </c>
      <c r="CB2" s="59" t="s">
        <v>848</v>
      </c>
      <c r="CC2" s="59" t="s">
        <v>849</v>
      </c>
      <c r="CD2" s="59" t="s">
        <v>850</v>
      </c>
      <c r="CE2" s="59" t="s">
        <v>851</v>
      </c>
      <c r="CF2" s="59" t="s">
        <v>852</v>
      </c>
      <c r="CG2" s="59" t="s">
        <v>853</v>
      </c>
      <c r="CH2" s="59" t="s">
        <v>854</v>
      </c>
      <c r="CI2" s="61" t="s">
        <v>855</v>
      </c>
      <c r="CJ2" s="61" t="s">
        <v>856</v>
      </c>
      <c r="CK2" s="61" t="s">
        <v>857</v>
      </c>
      <c r="CL2" s="61" t="s">
        <v>858</v>
      </c>
      <c r="CM2" s="61" t="s">
        <v>859</v>
      </c>
      <c r="CN2" s="61" t="s">
        <v>860</v>
      </c>
      <c r="CO2" s="61"/>
      <c r="CP2" s="61"/>
      <c r="CQ2" s="61"/>
      <c r="CR2" s="61"/>
      <c r="CS2" s="61" t="s">
        <v>861</v>
      </c>
      <c r="CT2" s="61" t="s">
        <v>862</v>
      </c>
      <c r="CU2" s="61" t="s">
        <v>863</v>
      </c>
      <c r="CV2" s="61" t="s">
        <v>864</v>
      </c>
      <c r="CW2" s="61" t="s">
        <v>865</v>
      </c>
      <c r="CX2" s="61" t="s">
        <v>866</v>
      </c>
      <c r="CY2" s="61"/>
      <c r="CZ2" s="61"/>
      <c r="DA2" s="61" t="s">
        <v>867</v>
      </c>
      <c r="DB2" s="61" t="s">
        <v>868</v>
      </c>
      <c r="DC2" s="61" t="s">
        <v>869</v>
      </c>
      <c r="DD2" s="61" t="s">
        <v>870</v>
      </c>
      <c r="DE2" s="61" t="s">
        <v>871</v>
      </c>
      <c r="DF2" s="61" t="s">
        <v>872</v>
      </c>
      <c r="DG2" s="61" t="s">
        <v>873</v>
      </c>
      <c r="DH2" s="61" t="s">
        <v>874</v>
      </c>
      <c r="DI2" s="61" t="s">
        <v>875</v>
      </c>
      <c r="DJ2" s="61" t="s">
        <v>876</v>
      </c>
      <c r="DK2" s="61" t="s">
        <v>877</v>
      </c>
      <c r="DL2" s="61" t="s">
        <v>878</v>
      </c>
      <c r="DM2" s="61" t="s">
        <v>879</v>
      </c>
      <c r="DN2" s="61" t="s">
        <v>880</v>
      </c>
      <c r="DO2" s="61" t="s">
        <v>881</v>
      </c>
      <c r="DP2" s="61" t="s">
        <v>882</v>
      </c>
      <c r="DQ2" s="61" t="s">
        <v>883</v>
      </c>
      <c r="DR2" s="61" t="s">
        <v>884</v>
      </c>
      <c r="DS2" s="61" t="s">
        <v>885</v>
      </c>
      <c r="DT2" s="61" t="s">
        <v>886</v>
      </c>
      <c r="DU2" s="61" t="s">
        <v>887</v>
      </c>
      <c r="DV2" s="61" t="s">
        <v>888</v>
      </c>
      <c r="DW2" s="61" t="s">
        <v>889</v>
      </c>
      <c r="DX2" s="61" t="s">
        <v>890</v>
      </c>
      <c r="DY2" s="61" t="s">
        <v>891</v>
      </c>
      <c r="DZ2" s="61" t="s">
        <v>892</v>
      </c>
      <c r="EA2" s="61" t="s">
        <v>893</v>
      </c>
      <c r="EB2" s="61" t="s">
        <v>894</v>
      </c>
      <c r="EC2" s="61" t="s">
        <v>895</v>
      </c>
      <c r="ED2" s="61" t="s">
        <v>896</v>
      </c>
      <c r="EE2" s="61" t="s">
        <v>897</v>
      </c>
      <c r="EF2" s="61" t="s">
        <v>898</v>
      </c>
      <c r="EG2" s="61" t="s">
        <v>899</v>
      </c>
    </row>
    <row r="3" spans="1:142">
      <c r="A3" s="56" t="s">
        <v>900</v>
      </c>
      <c r="B3" s="56"/>
      <c r="C3" s="56"/>
      <c r="D3" s="59" t="s">
        <v>222</v>
      </c>
      <c r="E3" s="60" t="s">
        <v>223</v>
      </c>
      <c r="F3" s="59" t="s">
        <v>224</v>
      </c>
      <c r="G3" s="59" t="s">
        <v>225</v>
      </c>
      <c r="H3" s="59" t="s">
        <v>226</v>
      </c>
      <c r="I3" s="59" t="s">
        <v>227</v>
      </c>
      <c r="J3" s="59" t="s">
        <v>228</v>
      </c>
      <c r="K3" s="60" t="s">
        <v>229</v>
      </c>
      <c r="L3" s="59" t="s">
        <v>230</v>
      </c>
      <c r="M3" s="59" t="s">
        <v>231</v>
      </c>
      <c r="N3" s="59" t="s">
        <v>232</v>
      </c>
      <c r="O3" s="59" t="s">
        <v>233</v>
      </c>
      <c r="P3" s="59" t="s">
        <v>234</v>
      </c>
      <c r="Q3" s="59" t="s">
        <v>235</v>
      </c>
      <c r="R3" s="60" t="s">
        <v>236</v>
      </c>
      <c r="S3" s="60" t="s">
        <v>237</v>
      </c>
      <c r="T3" s="59" t="s">
        <v>238</v>
      </c>
      <c r="U3" s="59" t="s">
        <v>239</v>
      </c>
      <c r="V3" s="60" t="s">
        <v>240</v>
      </c>
      <c r="W3" s="60" t="s">
        <v>241</v>
      </c>
      <c r="X3" s="60" t="s">
        <v>242</v>
      </c>
      <c r="Y3" s="59" t="s">
        <v>243</v>
      </c>
      <c r="Z3" s="60" t="s">
        <v>244</v>
      </c>
      <c r="AA3" s="59" t="s">
        <v>245</v>
      </c>
      <c r="AB3" s="59" t="s">
        <v>246</v>
      </c>
      <c r="AC3" s="59" t="s">
        <v>247</v>
      </c>
      <c r="AD3" s="59" t="s">
        <v>248</v>
      </c>
      <c r="AE3" s="60" t="s">
        <v>249</v>
      </c>
      <c r="AF3" s="59" t="s">
        <v>250</v>
      </c>
      <c r="AG3" s="60" t="s">
        <v>251</v>
      </c>
      <c r="AH3" s="59" t="s">
        <v>252</v>
      </c>
      <c r="AI3" s="59" t="s">
        <v>253</v>
      </c>
      <c r="AJ3" s="59" t="s">
        <v>254</v>
      </c>
      <c r="AK3" s="59" t="s">
        <v>59</v>
      </c>
      <c r="AL3" s="59" t="s">
        <v>255</v>
      </c>
      <c r="AM3" s="59" t="s">
        <v>256</v>
      </c>
      <c r="AN3" s="59" t="s">
        <v>257</v>
      </c>
      <c r="AO3" s="59" t="s">
        <v>258</v>
      </c>
      <c r="AP3" s="59" t="s">
        <v>259</v>
      </c>
      <c r="AQ3" s="60" t="s">
        <v>260</v>
      </c>
      <c r="AR3" s="59" t="s">
        <v>261</v>
      </c>
      <c r="AS3" s="59" t="s">
        <v>262</v>
      </c>
      <c r="AT3" s="59" t="s">
        <v>263</v>
      </c>
      <c r="AU3" s="59" t="s">
        <v>264</v>
      </c>
      <c r="AV3" s="59" t="s">
        <v>265</v>
      </c>
      <c r="AW3" s="59" t="s">
        <v>266</v>
      </c>
      <c r="AX3" s="60" t="s">
        <v>267</v>
      </c>
      <c r="AY3" s="59" t="s">
        <v>268</v>
      </c>
      <c r="AZ3" s="59" t="s">
        <v>269</v>
      </c>
      <c r="BA3" s="59" t="s">
        <v>42</v>
      </c>
      <c r="BB3" s="59" t="s">
        <v>43</v>
      </c>
      <c r="BC3" s="59" t="s">
        <v>133</v>
      </c>
      <c r="BD3" s="59" t="s">
        <v>134</v>
      </c>
      <c r="BE3" s="59" t="s">
        <v>270</v>
      </c>
      <c r="BF3" s="60" t="s">
        <v>271</v>
      </c>
      <c r="BG3" s="59" t="s">
        <v>272</v>
      </c>
      <c r="BH3" s="59" t="s">
        <v>273</v>
      </c>
      <c r="BI3" s="59" t="s">
        <v>274</v>
      </c>
      <c r="BJ3" s="59" t="s">
        <v>275</v>
      </c>
      <c r="BK3" s="60" t="s">
        <v>276</v>
      </c>
      <c r="BL3" s="59" t="s">
        <v>277</v>
      </c>
      <c r="BM3" s="59" t="s">
        <v>278</v>
      </c>
      <c r="BN3" s="59" t="s">
        <v>279</v>
      </c>
      <c r="BO3" s="59" t="s">
        <v>280</v>
      </c>
      <c r="BP3" s="59" t="s">
        <v>281</v>
      </c>
      <c r="BQ3" s="59" t="s">
        <v>29</v>
      </c>
      <c r="BR3" s="59" t="s">
        <v>282</v>
      </c>
      <c r="BS3" s="59" t="s">
        <v>283</v>
      </c>
      <c r="BT3" s="59" t="s">
        <v>284</v>
      </c>
      <c r="BU3" s="60" t="s">
        <v>285</v>
      </c>
      <c r="BV3" s="59" t="s">
        <v>286</v>
      </c>
      <c r="BW3" s="59" t="s">
        <v>287</v>
      </c>
      <c r="BX3" s="59" t="s">
        <v>288</v>
      </c>
      <c r="BY3" s="59" t="s">
        <v>289</v>
      </c>
      <c r="BZ3" s="59" t="s">
        <v>290</v>
      </c>
      <c r="CA3" s="59" t="s">
        <v>291</v>
      </c>
      <c r="CB3" s="59" t="s">
        <v>292</v>
      </c>
      <c r="CC3" s="59" t="s">
        <v>293</v>
      </c>
      <c r="CD3" s="60" t="s">
        <v>294</v>
      </c>
      <c r="CE3" s="60" t="s">
        <v>295</v>
      </c>
      <c r="CF3" s="60" t="s">
        <v>296</v>
      </c>
      <c r="CG3" s="59" t="s">
        <v>297</v>
      </c>
      <c r="CH3" s="59" t="s">
        <v>298</v>
      </c>
      <c r="CI3" s="61" t="s">
        <v>299</v>
      </c>
      <c r="CJ3" s="61" t="s">
        <v>300</v>
      </c>
      <c r="CK3" s="61" t="s">
        <v>301</v>
      </c>
      <c r="CL3" s="61" t="s">
        <v>302</v>
      </c>
      <c r="CM3" s="61" t="s">
        <v>303</v>
      </c>
      <c r="CN3" s="61" t="s">
        <v>86</v>
      </c>
      <c r="CO3" s="19" t="s">
        <v>149</v>
      </c>
      <c r="CP3" s="19" t="s">
        <v>150</v>
      </c>
      <c r="CQ3" s="19" t="s">
        <v>156</v>
      </c>
      <c r="CR3" s="19" t="s">
        <v>138</v>
      </c>
      <c r="CS3" s="61" t="s">
        <v>304</v>
      </c>
      <c r="CT3" s="61" t="s">
        <v>305</v>
      </c>
      <c r="CU3" s="61" t="s">
        <v>306</v>
      </c>
      <c r="CV3" s="61" t="s">
        <v>307</v>
      </c>
      <c r="CW3" s="61" t="s">
        <v>308</v>
      </c>
      <c r="CX3" s="61" t="s">
        <v>91</v>
      </c>
      <c r="CY3" s="19" t="s">
        <v>92</v>
      </c>
      <c r="CZ3" s="19" t="s">
        <v>161</v>
      </c>
      <c r="DA3" s="61" t="s">
        <v>309</v>
      </c>
      <c r="DB3" s="61" t="s">
        <v>93</v>
      </c>
      <c r="DC3" s="61" t="s">
        <v>36</v>
      </c>
      <c r="DD3" s="61" t="s">
        <v>310</v>
      </c>
      <c r="DE3" s="61" t="s">
        <v>311</v>
      </c>
      <c r="DF3" s="61" t="s">
        <v>312</v>
      </c>
      <c r="DG3" s="61" t="s">
        <v>313</v>
      </c>
      <c r="DH3" s="61" t="s">
        <v>314</v>
      </c>
      <c r="DI3" s="61" t="s">
        <v>315</v>
      </c>
      <c r="DJ3" s="61" t="s">
        <v>316</v>
      </c>
      <c r="DK3" s="61" t="s">
        <v>100</v>
      </c>
      <c r="DL3" s="61" t="s">
        <v>101</v>
      </c>
      <c r="DM3" s="61" t="s">
        <v>317</v>
      </c>
      <c r="DN3" s="61" t="s">
        <v>318</v>
      </c>
      <c r="DO3" s="61" t="s">
        <v>319</v>
      </c>
      <c r="DP3" s="61" t="s">
        <v>320</v>
      </c>
      <c r="DQ3" s="61" t="s">
        <v>321</v>
      </c>
      <c r="DR3" s="61" t="s">
        <v>322</v>
      </c>
      <c r="DS3" s="61" t="s">
        <v>323</v>
      </c>
      <c r="DT3" s="61" t="s">
        <v>324</v>
      </c>
      <c r="DU3" s="61" t="s">
        <v>325</v>
      </c>
      <c r="DV3" s="61" t="s">
        <v>326</v>
      </c>
      <c r="DW3" s="61" t="s">
        <v>327</v>
      </c>
      <c r="DX3" s="61" t="s">
        <v>328</v>
      </c>
      <c r="DY3" s="61" t="s">
        <v>110</v>
      </c>
      <c r="DZ3" s="61" t="s">
        <v>111</v>
      </c>
      <c r="EA3" s="61" t="s">
        <v>112</v>
      </c>
      <c r="EB3" s="61" t="s">
        <v>113</v>
      </c>
      <c r="EC3" s="61" t="s">
        <v>329</v>
      </c>
      <c r="ED3" s="61" t="s">
        <v>330</v>
      </c>
      <c r="EE3" s="61" t="s">
        <v>331</v>
      </c>
      <c r="EF3" s="61" t="s">
        <v>332</v>
      </c>
      <c r="EG3" s="61" t="s">
        <v>116</v>
      </c>
      <c r="EH3" s="61" t="s">
        <v>901</v>
      </c>
      <c r="EJ3" s="66" t="s">
        <v>902</v>
      </c>
    </row>
    <row r="4" spans="1:142">
      <c r="D4">
        <v>1</v>
      </c>
      <c r="E4">
        <v>2</v>
      </c>
      <c r="F4">
        <v>3</v>
      </c>
      <c r="G4">
        <v>4</v>
      </c>
      <c r="H4">
        <v>5</v>
      </c>
      <c r="I4">
        <v>6</v>
      </c>
      <c r="J4">
        <v>7</v>
      </c>
      <c r="K4">
        <v>8</v>
      </c>
      <c r="L4">
        <v>9</v>
      </c>
      <c r="M4">
        <v>10</v>
      </c>
      <c r="N4">
        <v>11</v>
      </c>
      <c r="O4">
        <v>12</v>
      </c>
      <c r="P4">
        <v>13</v>
      </c>
      <c r="Q4">
        <v>14</v>
      </c>
      <c r="R4">
        <v>15</v>
      </c>
      <c r="S4">
        <v>16</v>
      </c>
      <c r="T4">
        <v>17</v>
      </c>
      <c r="U4">
        <v>18</v>
      </c>
      <c r="V4">
        <v>19</v>
      </c>
      <c r="W4">
        <v>20</v>
      </c>
      <c r="X4">
        <v>21</v>
      </c>
      <c r="Y4">
        <v>22</v>
      </c>
      <c r="Z4">
        <v>23</v>
      </c>
      <c r="AA4">
        <v>24</v>
      </c>
      <c r="AB4">
        <v>25</v>
      </c>
      <c r="AC4">
        <v>26</v>
      </c>
      <c r="AD4">
        <v>27</v>
      </c>
      <c r="AE4">
        <v>28</v>
      </c>
      <c r="AF4">
        <v>29</v>
      </c>
      <c r="AG4">
        <v>30</v>
      </c>
      <c r="AH4">
        <v>31</v>
      </c>
      <c r="AI4">
        <v>32</v>
      </c>
      <c r="AJ4">
        <v>33</v>
      </c>
      <c r="AK4">
        <v>34</v>
      </c>
      <c r="AL4">
        <v>35</v>
      </c>
      <c r="AM4">
        <v>36</v>
      </c>
      <c r="AN4">
        <v>37</v>
      </c>
      <c r="AO4">
        <v>38</v>
      </c>
      <c r="AP4">
        <v>39</v>
      </c>
      <c r="AQ4">
        <v>40</v>
      </c>
      <c r="AR4">
        <v>41</v>
      </c>
      <c r="AS4">
        <v>42</v>
      </c>
      <c r="AT4">
        <v>43</v>
      </c>
      <c r="AU4">
        <v>44</v>
      </c>
      <c r="AV4">
        <v>45</v>
      </c>
      <c r="AW4">
        <v>46</v>
      </c>
      <c r="AX4">
        <v>47</v>
      </c>
      <c r="AY4">
        <v>48</v>
      </c>
      <c r="AZ4">
        <v>49</v>
      </c>
      <c r="BA4">
        <v>50</v>
      </c>
      <c r="BB4">
        <v>51</v>
      </c>
      <c r="BC4">
        <v>52</v>
      </c>
      <c r="BD4">
        <v>53</v>
      </c>
      <c r="BE4">
        <v>54</v>
      </c>
      <c r="BF4">
        <v>55</v>
      </c>
      <c r="BG4">
        <v>56</v>
      </c>
      <c r="BH4">
        <v>57</v>
      </c>
      <c r="BI4">
        <v>58</v>
      </c>
      <c r="BJ4">
        <v>59</v>
      </c>
      <c r="BK4">
        <v>60</v>
      </c>
      <c r="BL4">
        <v>61</v>
      </c>
      <c r="BM4">
        <v>62</v>
      </c>
      <c r="BN4">
        <v>63</v>
      </c>
      <c r="BO4">
        <v>64</v>
      </c>
      <c r="BP4">
        <v>65</v>
      </c>
      <c r="BQ4">
        <v>66</v>
      </c>
      <c r="BR4">
        <v>67</v>
      </c>
      <c r="BS4">
        <v>68</v>
      </c>
      <c r="BT4">
        <v>69</v>
      </c>
      <c r="BU4">
        <v>70</v>
      </c>
      <c r="BV4">
        <v>71</v>
      </c>
      <c r="BW4">
        <v>72</v>
      </c>
      <c r="BX4">
        <v>73</v>
      </c>
      <c r="BY4">
        <v>74</v>
      </c>
      <c r="BZ4">
        <v>75</v>
      </c>
      <c r="CA4">
        <v>76</v>
      </c>
      <c r="CB4">
        <v>77</v>
      </c>
      <c r="CC4">
        <v>78</v>
      </c>
      <c r="CD4">
        <v>79</v>
      </c>
      <c r="CE4">
        <v>80</v>
      </c>
      <c r="CF4">
        <v>81</v>
      </c>
      <c r="CG4">
        <v>82</v>
      </c>
      <c r="CH4">
        <v>83</v>
      </c>
      <c r="CI4">
        <v>84</v>
      </c>
      <c r="CJ4">
        <v>85</v>
      </c>
      <c r="CK4">
        <v>86</v>
      </c>
      <c r="CL4">
        <v>87</v>
      </c>
      <c r="CM4">
        <v>88</v>
      </c>
      <c r="CN4">
        <v>89</v>
      </c>
      <c r="CO4">
        <v>90</v>
      </c>
      <c r="CP4">
        <v>91</v>
      </c>
      <c r="CQ4">
        <v>92</v>
      </c>
      <c r="CR4">
        <v>93</v>
      </c>
      <c r="CS4">
        <v>94</v>
      </c>
      <c r="CT4">
        <v>95</v>
      </c>
      <c r="CU4">
        <v>96</v>
      </c>
      <c r="CV4">
        <v>97</v>
      </c>
      <c r="CW4">
        <v>98</v>
      </c>
      <c r="CX4">
        <v>99</v>
      </c>
      <c r="CY4">
        <v>100</v>
      </c>
      <c r="CZ4">
        <v>101</v>
      </c>
      <c r="DA4">
        <v>103</v>
      </c>
      <c r="DB4">
        <v>104</v>
      </c>
      <c r="DC4">
        <v>105</v>
      </c>
      <c r="DD4">
        <v>106</v>
      </c>
      <c r="DE4">
        <v>107</v>
      </c>
      <c r="DF4">
        <v>108</v>
      </c>
      <c r="DG4">
        <v>109</v>
      </c>
      <c r="DH4">
        <v>110</v>
      </c>
      <c r="DI4">
        <v>111</v>
      </c>
      <c r="DJ4">
        <v>112</v>
      </c>
      <c r="DK4">
        <v>113</v>
      </c>
      <c r="DL4">
        <v>114</v>
      </c>
      <c r="DM4">
        <v>115</v>
      </c>
      <c r="DN4">
        <v>116</v>
      </c>
      <c r="DO4">
        <v>117</v>
      </c>
      <c r="DP4">
        <v>118</v>
      </c>
      <c r="DQ4">
        <v>119</v>
      </c>
      <c r="DR4">
        <v>120</v>
      </c>
      <c r="DS4">
        <v>121</v>
      </c>
      <c r="DT4">
        <v>122</v>
      </c>
      <c r="DU4">
        <v>123</v>
      </c>
      <c r="DV4">
        <v>124</v>
      </c>
      <c r="DW4">
        <v>125</v>
      </c>
      <c r="DX4">
        <v>126</v>
      </c>
      <c r="DY4">
        <v>127</v>
      </c>
      <c r="DZ4">
        <v>128</v>
      </c>
      <c r="EA4">
        <v>129</v>
      </c>
      <c r="EB4">
        <v>130</v>
      </c>
      <c r="EC4">
        <v>131</v>
      </c>
      <c r="ED4">
        <v>132</v>
      </c>
      <c r="EE4">
        <v>133</v>
      </c>
      <c r="EF4">
        <v>134</v>
      </c>
      <c r="EG4">
        <v>135</v>
      </c>
      <c r="EH4">
        <v>136</v>
      </c>
    </row>
    <row r="5" spans="1:142">
      <c r="A5" s="48" t="s">
        <v>903</v>
      </c>
      <c r="B5" t="s">
        <v>50</v>
      </c>
      <c r="C5" s="67">
        <v>1</v>
      </c>
      <c r="D5" s="64">
        <v>11560</v>
      </c>
      <c r="E5" s="64">
        <v>32681</v>
      </c>
      <c r="F5" s="64">
        <v>14380</v>
      </c>
      <c r="G5" s="64">
        <v>53496</v>
      </c>
      <c r="H5" s="64">
        <v>153406</v>
      </c>
      <c r="I5" s="64">
        <v>57497</v>
      </c>
      <c r="J5" s="64">
        <v>10048</v>
      </c>
      <c r="K5" s="64">
        <v>22871</v>
      </c>
      <c r="L5" s="64">
        <v>24665</v>
      </c>
      <c r="M5" s="64">
        <v>4868</v>
      </c>
      <c r="N5" s="64">
        <v>2830</v>
      </c>
      <c r="O5" s="64">
        <v>480</v>
      </c>
      <c r="P5" s="64">
        <v>607</v>
      </c>
      <c r="Q5" s="64">
        <v>1002</v>
      </c>
      <c r="R5" s="64">
        <v>466</v>
      </c>
      <c r="S5" s="64">
        <v>0</v>
      </c>
      <c r="T5" s="64">
        <v>47</v>
      </c>
      <c r="U5" s="64">
        <v>0</v>
      </c>
      <c r="V5" s="64">
        <v>0</v>
      </c>
      <c r="W5" s="64">
        <v>0</v>
      </c>
      <c r="X5" s="64">
        <v>109</v>
      </c>
      <c r="Y5" s="64">
        <v>27</v>
      </c>
      <c r="Z5" s="64">
        <v>0</v>
      </c>
      <c r="AA5" s="64">
        <v>0</v>
      </c>
      <c r="AB5" s="64">
        <v>0</v>
      </c>
      <c r="AC5" s="64">
        <v>137</v>
      </c>
      <c r="AD5" s="64">
        <v>147</v>
      </c>
      <c r="AE5" s="64">
        <v>66</v>
      </c>
      <c r="AF5" s="64">
        <v>12</v>
      </c>
      <c r="AG5" s="64">
        <v>130</v>
      </c>
      <c r="AH5" s="64">
        <v>494</v>
      </c>
      <c r="AI5" s="64">
        <v>1863</v>
      </c>
      <c r="AJ5" s="64">
        <v>0</v>
      </c>
      <c r="AK5" s="64">
        <v>18</v>
      </c>
      <c r="AL5" s="64">
        <v>201</v>
      </c>
      <c r="AM5" s="64">
        <v>64</v>
      </c>
      <c r="AN5" s="64">
        <v>1417</v>
      </c>
      <c r="AO5" s="64">
        <v>0</v>
      </c>
      <c r="AP5" s="64">
        <v>0</v>
      </c>
      <c r="AQ5" s="64">
        <v>0</v>
      </c>
      <c r="AR5" s="64">
        <v>0</v>
      </c>
      <c r="AS5" s="64">
        <v>19</v>
      </c>
      <c r="AT5" s="64">
        <v>0</v>
      </c>
      <c r="AU5" s="64">
        <v>0</v>
      </c>
      <c r="AV5" s="64">
        <v>0</v>
      </c>
      <c r="AW5" s="64">
        <v>0</v>
      </c>
      <c r="AX5" s="64">
        <v>0</v>
      </c>
      <c r="AY5" s="64">
        <v>0</v>
      </c>
      <c r="AZ5" s="64">
        <v>0</v>
      </c>
      <c r="BA5" s="64" t="e">
        <f>BA$87*#REF!</f>
        <v>#REF!</v>
      </c>
      <c r="BB5" s="64" t="e">
        <f>BB$87*#REF!</f>
        <v>#REF!</v>
      </c>
      <c r="BC5" s="64" t="e">
        <f>BC$87*#REF!</f>
        <v>#REF!</v>
      </c>
      <c r="BD5" s="64" t="e">
        <f>BD$87*#REF!</f>
        <v>#REF!</v>
      </c>
      <c r="BE5" s="64">
        <v>26</v>
      </c>
      <c r="BF5" s="64">
        <v>0</v>
      </c>
      <c r="BG5" s="64">
        <v>0</v>
      </c>
      <c r="BH5" s="64">
        <v>0</v>
      </c>
      <c r="BI5" s="64">
        <v>0</v>
      </c>
      <c r="BJ5" s="64">
        <v>0</v>
      </c>
      <c r="BK5" s="64">
        <v>0</v>
      </c>
      <c r="BL5" s="64">
        <v>0</v>
      </c>
      <c r="BM5" s="64">
        <v>0</v>
      </c>
      <c r="BN5" s="64">
        <v>0</v>
      </c>
      <c r="BO5" s="64">
        <v>0</v>
      </c>
      <c r="BP5" s="64">
        <v>0</v>
      </c>
      <c r="BQ5" s="64">
        <v>0</v>
      </c>
      <c r="BR5" s="64">
        <v>0</v>
      </c>
      <c r="BS5" s="64">
        <v>0</v>
      </c>
      <c r="BT5" s="64">
        <v>0</v>
      </c>
      <c r="BU5" s="64">
        <v>0</v>
      </c>
      <c r="BV5" s="64">
        <v>0</v>
      </c>
      <c r="BW5" s="64">
        <v>0</v>
      </c>
      <c r="BX5" s="64">
        <v>0</v>
      </c>
      <c r="BY5" s="64">
        <v>0</v>
      </c>
      <c r="BZ5" s="64">
        <v>0</v>
      </c>
      <c r="CA5" s="64">
        <v>0</v>
      </c>
      <c r="CB5" s="64">
        <v>0</v>
      </c>
      <c r="CC5" s="64">
        <v>0</v>
      </c>
      <c r="CD5" s="64">
        <v>0</v>
      </c>
      <c r="CE5" s="64">
        <v>0</v>
      </c>
      <c r="CF5" s="64">
        <v>0</v>
      </c>
      <c r="CG5" s="64">
        <v>0</v>
      </c>
      <c r="CH5" s="64">
        <v>0</v>
      </c>
      <c r="CI5" s="19">
        <v>0</v>
      </c>
      <c r="CJ5" s="19">
        <v>0</v>
      </c>
      <c r="CK5" s="19">
        <v>0</v>
      </c>
      <c r="CL5" s="19">
        <v>0</v>
      </c>
      <c r="CM5" s="19">
        <v>0</v>
      </c>
      <c r="CN5" s="19">
        <v>0</v>
      </c>
      <c r="CO5" s="19" t="e">
        <f>CO$87*#REF!</f>
        <v>#REF!</v>
      </c>
      <c r="CP5" s="19" t="e">
        <f>CP$87*#REF!</f>
        <v>#REF!</v>
      </c>
      <c r="CQ5" s="19" t="e">
        <f>CQ$87*#REF!</f>
        <v>#REF!</v>
      </c>
      <c r="CR5" s="19" t="e">
        <f>CR$87*#REF!</f>
        <v>#REF!</v>
      </c>
      <c r="CS5" s="19">
        <v>0</v>
      </c>
      <c r="CT5" s="19">
        <v>532</v>
      </c>
      <c r="CU5" s="19">
        <v>3</v>
      </c>
      <c r="CV5" s="19">
        <v>1800</v>
      </c>
      <c r="CW5" s="19">
        <v>0</v>
      </c>
      <c r="CX5" s="19">
        <v>0</v>
      </c>
      <c r="CY5" s="19" t="e">
        <f>CY$87*#REF!</f>
        <v>#REF!</v>
      </c>
      <c r="CZ5" s="19" t="e">
        <f>CZ$87*#REF!</f>
        <v>#REF!</v>
      </c>
      <c r="DA5" s="19">
        <v>0</v>
      </c>
      <c r="DB5" s="19">
        <v>0</v>
      </c>
      <c r="DC5" s="19">
        <v>0</v>
      </c>
      <c r="DD5" s="19">
        <v>0</v>
      </c>
      <c r="DE5" s="19">
        <v>0</v>
      </c>
      <c r="DF5" s="19">
        <v>28</v>
      </c>
      <c r="DG5" s="19">
        <v>0</v>
      </c>
      <c r="DH5" s="19">
        <v>0</v>
      </c>
      <c r="DI5" s="19">
        <v>0</v>
      </c>
      <c r="DJ5" s="19">
        <v>0</v>
      </c>
      <c r="DK5" s="19">
        <v>0</v>
      </c>
      <c r="DL5" s="19">
        <v>0</v>
      </c>
      <c r="DM5" s="19">
        <v>40</v>
      </c>
      <c r="DN5" s="19">
        <v>0</v>
      </c>
      <c r="DO5" s="19">
        <v>0</v>
      </c>
      <c r="DP5" s="19">
        <v>0</v>
      </c>
      <c r="DQ5" s="19">
        <v>0</v>
      </c>
      <c r="DR5" s="19">
        <v>0</v>
      </c>
      <c r="DS5" s="19">
        <v>0</v>
      </c>
      <c r="DT5" s="19">
        <v>0</v>
      </c>
      <c r="DU5" s="19">
        <v>0</v>
      </c>
      <c r="DV5" s="19">
        <v>0</v>
      </c>
      <c r="DW5" s="19">
        <v>0</v>
      </c>
      <c r="DX5" s="19">
        <v>0</v>
      </c>
      <c r="DY5" s="19">
        <v>0</v>
      </c>
      <c r="DZ5" s="19">
        <v>0</v>
      </c>
      <c r="EA5" s="19">
        <v>0</v>
      </c>
      <c r="EB5" s="19">
        <v>0</v>
      </c>
      <c r="EC5" s="19">
        <v>0</v>
      </c>
      <c r="ED5" s="19">
        <v>0</v>
      </c>
      <c r="EE5" s="19">
        <v>0</v>
      </c>
      <c r="EF5" s="19">
        <v>0</v>
      </c>
      <c r="EG5" s="19">
        <v>0</v>
      </c>
      <c r="EH5" s="19">
        <v>398037</v>
      </c>
      <c r="EJ5" s="68">
        <v>0</v>
      </c>
      <c r="EL5" s="8">
        <v>398037</v>
      </c>
    </row>
    <row r="6" spans="1:142">
      <c r="A6" s="48" t="s">
        <v>904</v>
      </c>
      <c r="B6" t="s">
        <v>51</v>
      </c>
      <c r="C6" s="69">
        <v>2</v>
      </c>
      <c r="D6" s="64">
        <v>365</v>
      </c>
      <c r="E6" s="64">
        <v>1747</v>
      </c>
      <c r="F6" s="64">
        <v>14</v>
      </c>
      <c r="G6" s="64">
        <v>289</v>
      </c>
      <c r="H6" s="64">
        <v>3723</v>
      </c>
      <c r="I6" s="64">
        <v>2256</v>
      </c>
      <c r="J6" s="64">
        <v>69</v>
      </c>
      <c r="K6" s="64">
        <v>810</v>
      </c>
      <c r="L6" s="64">
        <v>582</v>
      </c>
      <c r="M6" s="64">
        <v>67400</v>
      </c>
      <c r="N6" s="64">
        <v>26177</v>
      </c>
      <c r="O6" s="64">
        <v>7988</v>
      </c>
      <c r="P6" s="64">
        <v>30326</v>
      </c>
      <c r="Q6" s="64">
        <v>1584</v>
      </c>
      <c r="R6" s="64">
        <v>537</v>
      </c>
      <c r="S6" s="64">
        <v>0</v>
      </c>
      <c r="T6" s="64">
        <v>211</v>
      </c>
      <c r="U6" s="64">
        <v>0</v>
      </c>
      <c r="V6" s="64">
        <v>0</v>
      </c>
      <c r="W6" s="64">
        <v>0</v>
      </c>
      <c r="X6" s="64">
        <v>395</v>
      </c>
      <c r="Y6" s="64">
        <v>46</v>
      </c>
      <c r="Z6" s="64">
        <v>27</v>
      </c>
      <c r="AA6" s="64">
        <v>0</v>
      </c>
      <c r="AB6" s="64">
        <v>0</v>
      </c>
      <c r="AC6" s="64">
        <v>1352</v>
      </c>
      <c r="AD6" s="64">
        <v>50</v>
      </c>
      <c r="AE6" s="64">
        <v>31</v>
      </c>
      <c r="AF6" s="64">
        <v>3</v>
      </c>
      <c r="AG6" s="64">
        <v>64</v>
      </c>
      <c r="AH6" s="64">
        <v>30</v>
      </c>
      <c r="AI6" s="64">
        <v>677</v>
      </c>
      <c r="AJ6" s="64">
        <v>0</v>
      </c>
      <c r="AK6" s="64">
        <v>25</v>
      </c>
      <c r="AL6" s="64">
        <v>258</v>
      </c>
      <c r="AM6" s="64">
        <v>39</v>
      </c>
      <c r="AN6" s="64">
        <v>519</v>
      </c>
      <c r="AO6" s="64">
        <v>0</v>
      </c>
      <c r="AP6" s="64">
        <v>0</v>
      </c>
      <c r="AQ6" s="64">
        <v>0</v>
      </c>
      <c r="AR6" s="64">
        <v>0</v>
      </c>
      <c r="AS6" s="64">
        <v>23</v>
      </c>
      <c r="AT6" s="64">
        <v>0</v>
      </c>
      <c r="AU6" s="64">
        <v>0</v>
      </c>
      <c r="AV6" s="64">
        <v>0</v>
      </c>
      <c r="AW6" s="64">
        <v>0</v>
      </c>
      <c r="AX6" s="64">
        <v>0</v>
      </c>
      <c r="AY6" s="64">
        <v>0</v>
      </c>
      <c r="AZ6" s="64">
        <v>0</v>
      </c>
      <c r="BA6" s="64" t="e">
        <f>BA$87*#REF!</f>
        <v>#REF!</v>
      </c>
      <c r="BB6" s="64" t="e">
        <f>BB$87*#REF!</f>
        <v>#REF!</v>
      </c>
      <c r="BC6" s="64" t="e">
        <f>BC$87*#REF!</f>
        <v>#REF!</v>
      </c>
      <c r="BD6" s="64" t="e">
        <f>BD$87*#REF!</f>
        <v>#REF!</v>
      </c>
      <c r="BE6" s="64">
        <v>0</v>
      </c>
      <c r="BF6" s="64">
        <v>0</v>
      </c>
      <c r="BG6" s="64">
        <v>0</v>
      </c>
      <c r="BH6" s="64">
        <v>0</v>
      </c>
      <c r="BI6" s="64">
        <v>0</v>
      </c>
      <c r="BJ6" s="64">
        <v>0</v>
      </c>
      <c r="BK6" s="64">
        <v>0</v>
      </c>
      <c r="BL6" s="64">
        <v>0</v>
      </c>
      <c r="BM6" s="64">
        <v>0</v>
      </c>
      <c r="BN6" s="64">
        <v>0</v>
      </c>
      <c r="BO6" s="64">
        <v>0</v>
      </c>
      <c r="BP6" s="64">
        <v>0</v>
      </c>
      <c r="BQ6" s="64">
        <v>0</v>
      </c>
      <c r="BR6" s="64">
        <v>0</v>
      </c>
      <c r="BS6" s="64">
        <v>0</v>
      </c>
      <c r="BT6" s="64">
        <v>0</v>
      </c>
      <c r="BU6" s="64">
        <v>0</v>
      </c>
      <c r="BV6" s="64">
        <v>0</v>
      </c>
      <c r="BW6" s="64">
        <v>0</v>
      </c>
      <c r="BX6" s="64">
        <v>0</v>
      </c>
      <c r="BY6" s="64">
        <v>0</v>
      </c>
      <c r="BZ6" s="64">
        <v>0</v>
      </c>
      <c r="CA6" s="64">
        <v>0</v>
      </c>
      <c r="CB6" s="64">
        <v>0</v>
      </c>
      <c r="CC6" s="64">
        <v>0</v>
      </c>
      <c r="CD6" s="64">
        <v>0</v>
      </c>
      <c r="CE6" s="64">
        <v>0</v>
      </c>
      <c r="CF6" s="64">
        <v>0</v>
      </c>
      <c r="CG6" s="64">
        <v>0</v>
      </c>
      <c r="CH6" s="64">
        <v>0</v>
      </c>
      <c r="CI6" s="19">
        <v>0</v>
      </c>
      <c r="CJ6" s="19">
        <v>0</v>
      </c>
      <c r="CK6" s="19">
        <v>0</v>
      </c>
      <c r="CL6" s="19">
        <v>0</v>
      </c>
      <c r="CM6" s="19">
        <v>0</v>
      </c>
      <c r="CN6" s="19">
        <v>0</v>
      </c>
      <c r="CO6" s="19" t="e">
        <f>CO$87*#REF!</f>
        <v>#REF!</v>
      </c>
      <c r="CP6" s="19" t="e">
        <f>CP$87*#REF!</f>
        <v>#REF!</v>
      </c>
      <c r="CQ6" s="19" t="e">
        <f>CQ$87*#REF!</f>
        <v>#REF!</v>
      </c>
      <c r="CR6" s="19" t="e">
        <f>CR$87*#REF!</f>
        <v>#REF!</v>
      </c>
      <c r="CS6" s="19">
        <v>0</v>
      </c>
      <c r="CT6" s="19">
        <v>943</v>
      </c>
      <c r="CU6" s="19">
        <v>6</v>
      </c>
      <c r="CV6" s="19">
        <v>3253</v>
      </c>
      <c r="CW6" s="19">
        <v>0</v>
      </c>
      <c r="CX6" s="19">
        <v>0</v>
      </c>
      <c r="CY6" s="19" t="e">
        <f>CY$87*#REF!</f>
        <v>#REF!</v>
      </c>
      <c r="CZ6" s="19" t="e">
        <f>CZ$87*#REF!</f>
        <v>#REF!</v>
      </c>
      <c r="DA6" s="19">
        <v>0</v>
      </c>
      <c r="DB6" s="19">
        <v>0</v>
      </c>
      <c r="DC6" s="19">
        <v>0</v>
      </c>
      <c r="DD6" s="19">
        <v>0</v>
      </c>
      <c r="DE6" s="19">
        <v>0</v>
      </c>
      <c r="DF6" s="19">
        <v>117</v>
      </c>
      <c r="DG6" s="19">
        <v>0</v>
      </c>
      <c r="DH6" s="19">
        <v>0</v>
      </c>
      <c r="DI6" s="19">
        <v>0</v>
      </c>
      <c r="DJ6" s="19">
        <v>0</v>
      </c>
      <c r="DK6" s="19">
        <v>0</v>
      </c>
      <c r="DL6" s="19">
        <v>0</v>
      </c>
      <c r="DM6" s="19">
        <v>23</v>
      </c>
      <c r="DN6" s="19">
        <v>0</v>
      </c>
      <c r="DO6" s="19">
        <v>0</v>
      </c>
      <c r="DP6" s="19">
        <v>0</v>
      </c>
      <c r="DQ6" s="19">
        <v>0</v>
      </c>
      <c r="DR6" s="19">
        <v>0</v>
      </c>
      <c r="DS6" s="19">
        <v>0</v>
      </c>
      <c r="DT6" s="19">
        <v>0</v>
      </c>
      <c r="DU6" s="19">
        <v>0</v>
      </c>
      <c r="DV6" s="19">
        <v>0</v>
      </c>
      <c r="DW6" s="19">
        <v>0</v>
      </c>
      <c r="DX6" s="19">
        <v>0</v>
      </c>
      <c r="DY6" s="19">
        <v>0</v>
      </c>
      <c r="DZ6" s="19">
        <v>0</v>
      </c>
      <c r="EA6" s="19">
        <v>0</v>
      </c>
      <c r="EB6" s="19">
        <v>0</v>
      </c>
      <c r="EC6" s="19">
        <v>0</v>
      </c>
      <c r="ED6" s="19">
        <v>0</v>
      </c>
      <c r="EE6" s="19">
        <v>0</v>
      </c>
      <c r="EF6" s="19">
        <v>0</v>
      </c>
      <c r="EG6" s="19">
        <v>0</v>
      </c>
      <c r="EH6" s="19">
        <v>151959</v>
      </c>
      <c r="EJ6" s="68">
        <v>0</v>
      </c>
      <c r="EL6" s="8">
        <v>151959</v>
      </c>
    </row>
    <row r="7" spans="1:142">
      <c r="A7" s="48" t="s">
        <v>905</v>
      </c>
      <c r="B7" t="s">
        <v>52</v>
      </c>
      <c r="C7" s="69">
        <v>3</v>
      </c>
      <c r="D7" s="64">
        <v>9</v>
      </c>
      <c r="E7" s="64">
        <v>60</v>
      </c>
      <c r="F7" s="64">
        <v>0</v>
      </c>
      <c r="G7" s="64">
        <v>1</v>
      </c>
      <c r="H7" s="64">
        <v>60</v>
      </c>
      <c r="I7" s="64">
        <v>122</v>
      </c>
      <c r="J7" s="64">
        <v>0</v>
      </c>
      <c r="K7" s="64">
        <v>26</v>
      </c>
      <c r="L7" s="64">
        <v>112</v>
      </c>
      <c r="M7" s="64">
        <v>250</v>
      </c>
      <c r="N7" s="64">
        <v>78</v>
      </c>
      <c r="O7" s="64">
        <v>0</v>
      </c>
      <c r="P7" s="64">
        <v>17</v>
      </c>
      <c r="Q7" s="64">
        <v>22506</v>
      </c>
      <c r="R7" s="64">
        <v>13896</v>
      </c>
      <c r="S7" s="64">
        <v>0</v>
      </c>
      <c r="T7" s="64">
        <v>18</v>
      </c>
      <c r="U7" s="64">
        <v>0</v>
      </c>
      <c r="V7" s="64">
        <v>0</v>
      </c>
      <c r="W7" s="64">
        <v>0</v>
      </c>
      <c r="X7" s="64">
        <v>4</v>
      </c>
      <c r="Y7" s="64">
        <v>1</v>
      </c>
      <c r="Z7" s="64">
        <v>0</v>
      </c>
      <c r="AA7" s="64">
        <v>9</v>
      </c>
      <c r="AB7" s="64">
        <v>0</v>
      </c>
      <c r="AC7" s="64">
        <v>4</v>
      </c>
      <c r="AD7" s="64">
        <v>3</v>
      </c>
      <c r="AE7" s="64">
        <v>26</v>
      </c>
      <c r="AF7" s="64">
        <v>2</v>
      </c>
      <c r="AG7" s="64">
        <v>2</v>
      </c>
      <c r="AH7" s="64">
        <v>8</v>
      </c>
      <c r="AI7" s="64">
        <v>312</v>
      </c>
      <c r="AJ7" s="64">
        <v>0</v>
      </c>
      <c r="AK7" s="64">
        <v>3</v>
      </c>
      <c r="AL7" s="64">
        <v>7</v>
      </c>
      <c r="AM7" s="64">
        <v>1</v>
      </c>
      <c r="AN7" s="64">
        <v>6</v>
      </c>
      <c r="AO7" s="64">
        <v>0</v>
      </c>
      <c r="AP7" s="64">
        <v>0</v>
      </c>
      <c r="AQ7" s="64">
        <v>0</v>
      </c>
      <c r="AR7" s="64">
        <v>0</v>
      </c>
      <c r="AS7" s="64">
        <v>4</v>
      </c>
      <c r="AT7" s="64">
        <v>0</v>
      </c>
      <c r="AU7" s="64">
        <v>0</v>
      </c>
      <c r="AV7" s="64">
        <v>0</v>
      </c>
      <c r="AW7" s="64">
        <v>0</v>
      </c>
      <c r="AX7" s="64">
        <v>0</v>
      </c>
      <c r="AY7" s="64">
        <v>0</v>
      </c>
      <c r="AZ7" s="64">
        <v>0</v>
      </c>
      <c r="BA7" s="64" t="e">
        <f>BA$87*#REF!</f>
        <v>#REF!</v>
      </c>
      <c r="BB7" s="64" t="e">
        <f>BB$87*#REF!</f>
        <v>#REF!</v>
      </c>
      <c r="BC7" s="64" t="e">
        <f>BC$87*#REF!</f>
        <v>#REF!</v>
      </c>
      <c r="BD7" s="64" t="e">
        <f>BD$87*#REF!</f>
        <v>#REF!</v>
      </c>
      <c r="BE7" s="64">
        <v>0</v>
      </c>
      <c r="BF7" s="64">
        <v>0</v>
      </c>
      <c r="BG7" s="64">
        <v>0</v>
      </c>
      <c r="BH7" s="64">
        <v>0</v>
      </c>
      <c r="BI7" s="64">
        <v>0</v>
      </c>
      <c r="BJ7" s="64">
        <v>0</v>
      </c>
      <c r="BK7" s="64">
        <v>0</v>
      </c>
      <c r="BL7" s="64">
        <v>0</v>
      </c>
      <c r="BM7" s="64">
        <v>0</v>
      </c>
      <c r="BN7" s="64">
        <v>0</v>
      </c>
      <c r="BO7" s="64">
        <v>0</v>
      </c>
      <c r="BP7" s="64">
        <v>0</v>
      </c>
      <c r="BQ7" s="64">
        <v>0</v>
      </c>
      <c r="BR7" s="64">
        <v>0</v>
      </c>
      <c r="BS7" s="64">
        <v>0</v>
      </c>
      <c r="BT7" s="64">
        <v>0</v>
      </c>
      <c r="BU7" s="64">
        <v>0</v>
      </c>
      <c r="BV7" s="64">
        <v>0</v>
      </c>
      <c r="BW7" s="64">
        <v>0</v>
      </c>
      <c r="BX7" s="64">
        <v>0</v>
      </c>
      <c r="BY7" s="64">
        <v>0</v>
      </c>
      <c r="BZ7" s="64">
        <v>0</v>
      </c>
      <c r="CA7" s="64">
        <v>0</v>
      </c>
      <c r="CB7" s="64">
        <v>0</v>
      </c>
      <c r="CC7" s="64">
        <v>0</v>
      </c>
      <c r="CD7" s="64">
        <v>0</v>
      </c>
      <c r="CE7" s="64">
        <v>0</v>
      </c>
      <c r="CF7" s="64">
        <v>0</v>
      </c>
      <c r="CG7" s="64">
        <v>0</v>
      </c>
      <c r="CH7" s="64">
        <v>0</v>
      </c>
      <c r="CI7" s="19">
        <v>0</v>
      </c>
      <c r="CJ7" s="19">
        <v>0</v>
      </c>
      <c r="CK7" s="19">
        <v>0</v>
      </c>
      <c r="CL7" s="19">
        <v>0</v>
      </c>
      <c r="CM7" s="19">
        <v>0</v>
      </c>
      <c r="CN7" s="19">
        <v>0</v>
      </c>
      <c r="CO7" s="19" t="e">
        <f>CO$87*#REF!</f>
        <v>#REF!</v>
      </c>
      <c r="CP7" s="19" t="e">
        <f>CP$87*#REF!</f>
        <v>#REF!</v>
      </c>
      <c r="CQ7" s="19" t="e">
        <f>CQ$87*#REF!</f>
        <v>#REF!</v>
      </c>
      <c r="CR7" s="19" t="e">
        <f>CR$87*#REF!</f>
        <v>#REF!</v>
      </c>
      <c r="CS7" s="19">
        <v>0</v>
      </c>
      <c r="CT7" s="19">
        <v>68</v>
      </c>
      <c r="CU7" s="19">
        <v>0</v>
      </c>
      <c r="CV7" s="19">
        <v>241</v>
      </c>
      <c r="CW7" s="19">
        <v>0</v>
      </c>
      <c r="CX7" s="19">
        <v>0</v>
      </c>
      <c r="CY7" s="19" t="e">
        <f>CY$87*#REF!</f>
        <v>#REF!</v>
      </c>
      <c r="CZ7" s="19" t="e">
        <f>CZ$87*#REF!</f>
        <v>#REF!</v>
      </c>
      <c r="DA7" s="19">
        <v>0</v>
      </c>
      <c r="DB7" s="19">
        <v>0</v>
      </c>
      <c r="DC7" s="19">
        <v>0</v>
      </c>
      <c r="DD7" s="19">
        <v>0</v>
      </c>
      <c r="DE7" s="19">
        <v>0</v>
      </c>
      <c r="DF7" s="19">
        <v>13</v>
      </c>
      <c r="DG7" s="19">
        <v>0</v>
      </c>
      <c r="DH7" s="19">
        <v>0</v>
      </c>
      <c r="DI7" s="19">
        <v>0</v>
      </c>
      <c r="DJ7" s="19">
        <v>0</v>
      </c>
      <c r="DK7" s="19">
        <v>0</v>
      </c>
      <c r="DL7" s="19">
        <v>0</v>
      </c>
      <c r="DM7" s="19">
        <v>1</v>
      </c>
      <c r="DN7" s="19">
        <v>0</v>
      </c>
      <c r="DO7" s="19">
        <v>0</v>
      </c>
      <c r="DP7" s="19">
        <v>0</v>
      </c>
      <c r="DQ7" s="19">
        <v>0</v>
      </c>
      <c r="DR7" s="19">
        <v>0</v>
      </c>
      <c r="DS7" s="19">
        <v>0</v>
      </c>
      <c r="DT7" s="19">
        <v>0</v>
      </c>
      <c r="DU7" s="19">
        <v>0</v>
      </c>
      <c r="DV7" s="19">
        <v>0</v>
      </c>
      <c r="DW7" s="19">
        <v>0</v>
      </c>
      <c r="DX7" s="19">
        <v>0</v>
      </c>
      <c r="DY7" s="19">
        <v>0</v>
      </c>
      <c r="DZ7" s="19">
        <v>0</v>
      </c>
      <c r="EA7" s="19">
        <v>0</v>
      </c>
      <c r="EB7" s="19">
        <v>0</v>
      </c>
      <c r="EC7" s="19">
        <v>0</v>
      </c>
      <c r="ED7" s="19">
        <v>0</v>
      </c>
      <c r="EE7" s="19">
        <v>0</v>
      </c>
      <c r="EF7" s="19">
        <v>0</v>
      </c>
      <c r="EG7" s="19">
        <v>0</v>
      </c>
      <c r="EH7" s="19">
        <v>37870</v>
      </c>
      <c r="EJ7" s="68">
        <v>0</v>
      </c>
      <c r="EL7" s="8">
        <v>37870</v>
      </c>
    </row>
    <row r="8" spans="1:142">
      <c r="A8" s="48" t="s">
        <v>906</v>
      </c>
      <c r="B8" t="s">
        <v>53</v>
      </c>
      <c r="C8" s="67">
        <v>4</v>
      </c>
      <c r="D8" s="64">
        <v>0</v>
      </c>
      <c r="E8" s="64">
        <v>0</v>
      </c>
      <c r="F8" s="64">
        <v>0</v>
      </c>
      <c r="G8" s="64">
        <v>0</v>
      </c>
      <c r="H8" s="64">
        <v>0</v>
      </c>
      <c r="I8" s="64">
        <v>0</v>
      </c>
      <c r="J8" s="64">
        <v>0</v>
      </c>
      <c r="K8" s="64">
        <v>0</v>
      </c>
      <c r="L8" s="64">
        <v>0</v>
      </c>
      <c r="M8" s="64">
        <v>0</v>
      </c>
      <c r="N8" s="64">
        <v>0</v>
      </c>
      <c r="O8" s="64">
        <v>0</v>
      </c>
      <c r="P8" s="64">
        <v>0</v>
      </c>
      <c r="Q8" s="64">
        <v>0</v>
      </c>
      <c r="R8" s="64">
        <v>0</v>
      </c>
      <c r="S8" s="64">
        <v>1127</v>
      </c>
      <c r="T8" s="64">
        <v>16974</v>
      </c>
      <c r="U8" s="64">
        <v>0</v>
      </c>
      <c r="V8" s="64">
        <v>0</v>
      </c>
      <c r="W8" s="64">
        <v>7</v>
      </c>
      <c r="X8" s="64">
        <v>0</v>
      </c>
      <c r="Y8" s="64">
        <v>0</v>
      </c>
      <c r="Z8" s="64">
        <v>0</v>
      </c>
      <c r="AA8" s="64">
        <v>0</v>
      </c>
      <c r="AB8" s="64">
        <v>0</v>
      </c>
      <c r="AC8" s="64">
        <v>0</v>
      </c>
      <c r="AD8" s="64">
        <v>0</v>
      </c>
      <c r="AE8" s="64">
        <v>0</v>
      </c>
      <c r="AF8" s="64">
        <v>0</v>
      </c>
      <c r="AG8" s="64">
        <v>0</v>
      </c>
      <c r="AH8" s="64">
        <v>0</v>
      </c>
      <c r="AI8" s="64">
        <v>0</v>
      </c>
      <c r="AJ8" s="64">
        <v>0</v>
      </c>
      <c r="AK8" s="64">
        <v>159</v>
      </c>
      <c r="AL8" s="64">
        <v>6</v>
      </c>
      <c r="AM8" s="64">
        <v>0</v>
      </c>
      <c r="AN8" s="64">
        <v>0</v>
      </c>
      <c r="AO8" s="64">
        <v>0</v>
      </c>
      <c r="AP8" s="64">
        <v>0</v>
      </c>
      <c r="AQ8" s="64">
        <v>0</v>
      </c>
      <c r="AR8" s="64">
        <v>0</v>
      </c>
      <c r="AS8" s="64">
        <v>0</v>
      </c>
      <c r="AT8" s="64">
        <v>7</v>
      </c>
      <c r="AU8" s="64">
        <v>0</v>
      </c>
      <c r="AV8" s="64">
        <v>0</v>
      </c>
      <c r="AW8" s="64">
        <v>0</v>
      </c>
      <c r="AX8" s="64">
        <v>0</v>
      </c>
      <c r="AY8" s="64">
        <v>0</v>
      </c>
      <c r="AZ8" s="64">
        <v>0</v>
      </c>
      <c r="BA8" s="64" t="e">
        <f>BA$87*#REF!</f>
        <v>#REF!</v>
      </c>
      <c r="BB8" s="64" t="e">
        <f>BB$87*#REF!</f>
        <v>#REF!</v>
      </c>
      <c r="BC8" s="64" t="e">
        <f>BC$87*#REF!</f>
        <v>#REF!</v>
      </c>
      <c r="BD8" s="64" t="e">
        <f>BD$87*#REF!</f>
        <v>#REF!</v>
      </c>
      <c r="BE8" s="64">
        <v>0</v>
      </c>
      <c r="BF8" s="64">
        <v>177</v>
      </c>
      <c r="BG8" s="64">
        <v>64</v>
      </c>
      <c r="BH8" s="64">
        <v>6</v>
      </c>
      <c r="BI8" s="64">
        <v>0</v>
      </c>
      <c r="BJ8" s="64">
        <v>0</v>
      </c>
      <c r="BK8" s="64">
        <v>8</v>
      </c>
      <c r="BL8" s="64">
        <v>0</v>
      </c>
      <c r="BM8" s="64">
        <v>0</v>
      </c>
      <c r="BN8" s="64">
        <v>0</v>
      </c>
      <c r="BO8" s="64">
        <v>0</v>
      </c>
      <c r="BP8" s="64">
        <v>0</v>
      </c>
      <c r="BQ8" s="64">
        <v>810</v>
      </c>
      <c r="BR8" s="64">
        <v>110</v>
      </c>
      <c r="BS8" s="64">
        <v>459</v>
      </c>
      <c r="BT8" s="64">
        <v>0</v>
      </c>
      <c r="BU8" s="64">
        <v>0</v>
      </c>
      <c r="BV8" s="64">
        <v>0</v>
      </c>
      <c r="BW8" s="64">
        <v>0</v>
      </c>
      <c r="BX8" s="64">
        <v>0</v>
      </c>
      <c r="BY8" s="64">
        <v>0</v>
      </c>
      <c r="BZ8" s="64">
        <v>0</v>
      </c>
      <c r="CA8" s="64">
        <v>0</v>
      </c>
      <c r="CB8" s="64">
        <v>0</v>
      </c>
      <c r="CC8" s="64">
        <v>0</v>
      </c>
      <c r="CD8" s="64">
        <v>0</v>
      </c>
      <c r="CE8" s="64">
        <v>0</v>
      </c>
      <c r="CF8" s="64">
        <v>0</v>
      </c>
      <c r="CG8" s="64">
        <v>0</v>
      </c>
      <c r="CH8" s="64">
        <v>0</v>
      </c>
      <c r="CI8" s="19">
        <v>0</v>
      </c>
      <c r="CJ8" s="19">
        <v>0</v>
      </c>
      <c r="CK8" s="19">
        <v>0</v>
      </c>
      <c r="CL8" s="19">
        <v>0</v>
      </c>
      <c r="CM8" s="19">
        <v>0</v>
      </c>
      <c r="CN8" s="19">
        <v>0</v>
      </c>
      <c r="CO8" s="19" t="e">
        <f>CO$87*#REF!</f>
        <v>#REF!</v>
      </c>
      <c r="CP8" s="19" t="e">
        <f>CP$87*#REF!</f>
        <v>#REF!</v>
      </c>
      <c r="CQ8" s="19" t="e">
        <f>CQ$87*#REF!</f>
        <v>#REF!</v>
      </c>
      <c r="CR8" s="19" t="e">
        <f>CR$87*#REF!</f>
        <v>#REF!</v>
      </c>
      <c r="CS8" s="19">
        <v>0</v>
      </c>
      <c r="CT8" s="19">
        <v>0</v>
      </c>
      <c r="CU8" s="19">
        <v>0</v>
      </c>
      <c r="CV8" s="19">
        <v>0</v>
      </c>
      <c r="CW8" s="19">
        <v>0</v>
      </c>
      <c r="CX8" s="19">
        <v>26</v>
      </c>
      <c r="CY8" s="19" t="e">
        <f>CY$87*#REF!</f>
        <v>#REF!</v>
      </c>
      <c r="CZ8" s="19" t="e">
        <f>CZ$87*#REF!</f>
        <v>#REF!</v>
      </c>
      <c r="DA8" s="19">
        <v>0</v>
      </c>
      <c r="DB8" s="19">
        <v>0</v>
      </c>
      <c r="DC8" s="19">
        <v>0</v>
      </c>
      <c r="DD8" s="19">
        <v>0</v>
      </c>
      <c r="DE8" s="19">
        <v>0</v>
      </c>
      <c r="DF8" s="19">
        <v>0</v>
      </c>
      <c r="DG8" s="19">
        <v>0</v>
      </c>
      <c r="DH8" s="19">
        <v>0</v>
      </c>
      <c r="DI8" s="19">
        <v>0</v>
      </c>
      <c r="DJ8" s="19">
        <v>0</v>
      </c>
      <c r="DK8" s="19">
        <v>0</v>
      </c>
      <c r="DL8" s="19">
        <v>0</v>
      </c>
      <c r="DM8" s="19">
        <v>62</v>
      </c>
      <c r="DN8" s="19">
        <v>0</v>
      </c>
      <c r="DO8" s="19">
        <v>0</v>
      </c>
      <c r="DP8" s="19">
        <v>9</v>
      </c>
      <c r="DQ8" s="19">
        <v>0</v>
      </c>
      <c r="DR8" s="19">
        <v>0</v>
      </c>
      <c r="DS8" s="19">
        <v>0</v>
      </c>
      <c r="DT8" s="19">
        <v>0</v>
      </c>
      <c r="DU8" s="19">
        <v>0</v>
      </c>
      <c r="DV8" s="19">
        <v>0</v>
      </c>
      <c r="DW8" s="19">
        <v>0</v>
      </c>
      <c r="DX8" s="19">
        <v>0</v>
      </c>
      <c r="DY8" s="19">
        <v>0</v>
      </c>
      <c r="DZ8" s="19">
        <v>0</v>
      </c>
      <c r="EA8" s="19">
        <v>0</v>
      </c>
      <c r="EB8" s="19">
        <v>0</v>
      </c>
      <c r="EC8" s="19">
        <v>0</v>
      </c>
      <c r="ED8" s="19">
        <v>0</v>
      </c>
      <c r="EE8" s="19">
        <v>0</v>
      </c>
      <c r="EF8" s="19">
        <v>0</v>
      </c>
      <c r="EG8" s="19">
        <v>0</v>
      </c>
      <c r="EH8" s="19">
        <v>20011</v>
      </c>
      <c r="EJ8" s="68">
        <v>0</v>
      </c>
      <c r="EL8" s="8">
        <v>20011</v>
      </c>
    </row>
    <row r="9" spans="1:142">
      <c r="A9" s="48" t="s">
        <v>907</v>
      </c>
      <c r="B9" t="s">
        <v>54</v>
      </c>
      <c r="C9" s="69">
        <v>5</v>
      </c>
      <c r="D9" s="64">
        <v>0</v>
      </c>
      <c r="E9" s="64">
        <v>0</v>
      </c>
      <c r="F9" s="64">
        <v>0</v>
      </c>
      <c r="G9" s="64">
        <v>0</v>
      </c>
      <c r="H9" s="64">
        <v>0</v>
      </c>
      <c r="I9" s="64">
        <v>0</v>
      </c>
      <c r="J9" s="64">
        <v>0</v>
      </c>
      <c r="K9" s="64">
        <v>0</v>
      </c>
      <c r="L9" s="64">
        <v>0</v>
      </c>
      <c r="M9" s="64">
        <v>0</v>
      </c>
      <c r="N9" s="64">
        <v>0</v>
      </c>
      <c r="O9" s="64">
        <v>0</v>
      </c>
      <c r="P9" s="64">
        <v>0</v>
      </c>
      <c r="Q9" s="64">
        <v>0</v>
      </c>
      <c r="R9" s="64">
        <v>0</v>
      </c>
      <c r="S9" s="64">
        <v>0</v>
      </c>
      <c r="T9" s="64">
        <v>53</v>
      </c>
      <c r="U9" s="64">
        <v>212592</v>
      </c>
      <c r="V9" s="64">
        <v>0</v>
      </c>
      <c r="W9" s="64">
        <v>0</v>
      </c>
      <c r="X9" s="64">
        <v>0</v>
      </c>
      <c r="Y9" s="64">
        <v>0</v>
      </c>
      <c r="Z9" s="64">
        <v>0</v>
      </c>
      <c r="AA9" s="64">
        <v>0</v>
      </c>
      <c r="AB9" s="64">
        <v>0</v>
      </c>
      <c r="AC9" s="64">
        <v>0</v>
      </c>
      <c r="AD9" s="64">
        <v>0</v>
      </c>
      <c r="AE9" s="64">
        <v>0</v>
      </c>
      <c r="AF9" s="64">
        <v>0</v>
      </c>
      <c r="AG9" s="64">
        <v>0</v>
      </c>
      <c r="AH9" s="64">
        <v>0</v>
      </c>
      <c r="AI9" s="64">
        <v>0</v>
      </c>
      <c r="AJ9" s="64">
        <v>0</v>
      </c>
      <c r="AK9" s="64">
        <v>0</v>
      </c>
      <c r="AL9" s="64">
        <v>0</v>
      </c>
      <c r="AM9" s="64">
        <v>0</v>
      </c>
      <c r="AN9" s="64">
        <v>0</v>
      </c>
      <c r="AO9" s="64">
        <v>0</v>
      </c>
      <c r="AP9" s="64">
        <v>0</v>
      </c>
      <c r="AQ9" s="64">
        <v>0</v>
      </c>
      <c r="AR9" s="64">
        <v>0</v>
      </c>
      <c r="AS9" s="64">
        <v>0</v>
      </c>
      <c r="AT9" s="64">
        <v>0</v>
      </c>
      <c r="AU9" s="64">
        <v>0</v>
      </c>
      <c r="AV9" s="64">
        <v>0</v>
      </c>
      <c r="AW9" s="64">
        <v>0</v>
      </c>
      <c r="AX9" s="64">
        <v>0</v>
      </c>
      <c r="AY9" s="64">
        <v>0</v>
      </c>
      <c r="AZ9" s="64">
        <v>0</v>
      </c>
      <c r="BA9" s="64" t="e">
        <f>BA$87*#REF!</f>
        <v>#REF!</v>
      </c>
      <c r="BB9" s="64" t="e">
        <f>BB$87*#REF!</f>
        <v>#REF!</v>
      </c>
      <c r="BC9" s="64" t="e">
        <f>BC$87*#REF!</f>
        <v>#REF!</v>
      </c>
      <c r="BD9" s="64" t="e">
        <f>BD$87*#REF!</f>
        <v>#REF!</v>
      </c>
      <c r="BE9" s="64">
        <v>0</v>
      </c>
      <c r="BF9" s="64">
        <v>27</v>
      </c>
      <c r="BG9" s="64">
        <v>0</v>
      </c>
      <c r="BH9" s="64">
        <v>0</v>
      </c>
      <c r="BI9" s="64">
        <v>0</v>
      </c>
      <c r="BJ9" s="64">
        <v>0</v>
      </c>
      <c r="BK9" s="64">
        <v>0</v>
      </c>
      <c r="BL9" s="64">
        <v>0</v>
      </c>
      <c r="BM9" s="64">
        <v>0</v>
      </c>
      <c r="BN9" s="64">
        <v>0</v>
      </c>
      <c r="BO9" s="64">
        <v>0</v>
      </c>
      <c r="BP9" s="64">
        <v>0</v>
      </c>
      <c r="BQ9" s="64">
        <v>0</v>
      </c>
      <c r="BR9" s="64">
        <v>0</v>
      </c>
      <c r="BS9" s="64">
        <v>0</v>
      </c>
      <c r="BT9" s="64">
        <v>0</v>
      </c>
      <c r="BU9" s="64">
        <v>0</v>
      </c>
      <c r="BV9" s="64">
        <v>0</v>
      </c>
      <c r="BW9" s="64">
        <v>0</v>
      </c>
      <c r="BX9" s="64">
        <v>62</v>
      </c>
      <c r="BY9" s="64">
        <v>0</v>
      </c>
      <c r="BZ9" s="64">
        <v>0</v>
      </c>
      <c r="CA9" s="64">
        <v>0</v>
      </c>
      <c r="CB9" s="64">
        <v>0</v>
      </c>
      <c r="CC9" s="64">
        <v>0</v>
      </c>
      <c r="CD9" s="64">
        <v>0</v>
      </c>
      <c r="CE9" s="64">
        <v>0</v>
      </c>
      <c r="CF9" s="64">
        <v>6</v>
      </c>
      <c r="CG9" s="64">
        <v>0</v>
      </c>
      <c r="CH9" s="64">
        <v>0</v>
      </c>
      <c r="CI9" s="19">
        <v>0</v>
      </c>
      <c r="CJ9" s="19">
        <v>0</v>
      </c>
      <c r="CK9" s="19">
        <v>0</v>
      </c>
      <c r="CL9" s="19">
        <v>0</v>
      </c>
      <c r="CM9" s="19">
        <v>0</v>
      </c>
      <c r="CN9" s="19">
        <v>0</v>
      </c>
      <c r="CO9" s="19" t="e">
        <f>CO$87*#REF!</f>
        <v>#REF!</v>
      </c>
      <c r="CP9" s="19" t="e">
        <f>CP$87*#REF!</f>
        <v>#REF!</v>
      </c>
      <c r="CQ9" s="19" t="e">
        <f>CQ$87*#REF!</f>
        <v>#REF!</v>
      </c>
      <c r="CR9" s="19" t="e">
        <f>CR$87*#REF!</f>
        <v>#REF!</v>
      </c>
      <c r="CS9" s="19">
        <v>0</v>
      </c>
      <c r="CT9" s="19">
        <v>0</v>
      </c>
      <c r="CU9" s="19">
        <v>9961</v>
      </c>
      <c r="CV9" s="19">
        <v>0</v>
      </c>
      <c r="CW9" s="19">
        <v>0</v>
      </c>
      <c r="CX9" s="19">
        <v>0</v>
      </c>
      <c r="CY9" s="19" t="e">
        <f>CY$87*#REF!</f>
        <v>#REF!</v>
      </c>
      <c r="CZ9" s="19" t="e">
        <f>CZ$87*#REF!</f>
        <v>#REF!</v>
      </c>
      <c r="DA9" s="19">
        <v>0</v>
      </c>
      <c r="DB9" s="19">
        <v>0</v>
      </c>
      <c r="DC9" s="19">
        <v>0</v>
      </c>
      <c r="DD9" s="19">
        <v>0</v>
      </c>
      <c r="DE9" s="19">
        <v>0</v>
      </c>
      <c r="DF9" s="19">
        <v>0</v>
      </c>
      <c r="DG9" s="19">
        <v>0</v>
      </c>
      <c r="DH9" s="19">
        <v>0</v>
      </c>
      <c r="DI9" s="19">
        <v>0</v>
      </c>
      <c r="DJ9" s="19">
        <v>0</v>
      </c>
      <c r="DK9" s="19">
        <v>0</v>
      </c>
      <c r="DL9" s="19">
        <v>0</v>
      </c>
      <c r="DM9" s="19">
        <v>543</v>
      </c>
      <c r="DN9" s="19">
        <v>0</v>
      </c>
      <c r="DO9" s="19">
        <v>0</v>
      </c>
      <c r="DP9" s="19">
        <v>50</v>
      </c>
      <c r="DQ9" s="19">
        <v>0</v>
      </c>
      <c r="DR9" s="19">
        <v>0</v>
      </c>
      <c r="DS9" s="19">
        <v>0</v>
      </c>
      <c r="DT9" s="19">
        <v>0</v>
      </c>
      <c r="DU9" s="19">
        <v>0</v>
      </c>
      <c r="DV9" s="19">
        <v>0</v>
      </c>
      <c r="DW9" s="19">
        <v>0</v>
      </c>
      <c r="DX9" s="19">
        <v>0</v>
      </c>
      <c r="DY9" s="19">
        <v>0</v>
      </c>
      <c r="DZ9" s="19">
        <v>0</v>
      </c>
      <c r="EA9" s="19">
        <v>0</v>
      </c>
      <c r="EB9" s="19">
        <v>0</v>
      </c>
      <c r="EC9" s="19">
        <v>0</v>
      </c>
      <c r="ED9" s="19">
        <v>0</v>
      </c>
      <c r="EE9" s="19">
        <v>0</v>
      </c>
      <c r="EF9" s="19">
        <v>0</v>
      </c>
      <c r="EG9" s="19">
        <v>0</v>
      </c>
      <c r="EH9" s="19">
        <v>225938</v>
      </c>
      <c r="EJ9" s="68">
        <v>0</v>
      </c>
      <c r="EL9" s="8">
        <v>225938</v>
      </c>
    </row>
    <row r="10" spans="1:142">
      <c r="A10" s="48" t="s">
        <v>908</v>
      </c>
      <c r="B10" t="s">
        <v>55</v>
      </c>
      <c r="C10" s="69">
        <v>6</v>
      </c>
      <c r="D10" s="64">
        <v>0</v>
      </c>
      <c r="E10" s="64">
        <v>0</v>
      </c>
      <c r="F10" s="64">
        <v>0</v>
      </c>
      <c r="G10" s="64">
        <v>0</v>
      </c>
      <c r="H10" s="64">
        <v>0</v>
      </c>
      <c r="I10" s="64">
        <v>0</v>
      </c>
      <c r="J10" s="64">
        <v>0</v>
      </c>
      <c r="K10" s="64">
        <v>0</v>
      </c>
      <c r="L10" s="64">
        <v>0</v>
      </c>
      <c r="M10" s="64">
        <v>0</v>
      </c>
      <c r="N10" s="64">
        <v>0</v>
      </c>
      <c r="O10" s="64">
        <v>0</v>
      </c>
      <c r="P10" s="64">
        <v>0</v>
      </c>
      <c r="Q10" s="64">
        <v>0</v>
      </c>
      <c r="R10" s="64">
        <v>0</v>
      </c>
      <c r="S10" s="64">
        <v>0</v>
      </c>
      <c r="T10" s="64">
        <v>0</v>
      </c>
      <c r="U10" s="64">
        <v>0</v>
      </c>
      <c r="V10" s="64">
        <v>91741</v>
      </c>
      <c r="W10" s="64">
        <v>400</v>
      </c>
      <c r="X10" s="64">
        <v>0</v>
      </c>
      <c r="Y10" s="64">
        <v>0</v>
      </c>
      <c r="Z10" s="64">
        <v>0</v>
      </c>
      <c r="AA10" s="64">
        <v>0</v>
      </c>
      <c r="AB10" s="64">
        <v>0</v>
      </c>
      <c r="AC10" s="64">
        <v>0</v>
      </c>
      <c r="AD10" s="64">
        <v>0</v>
      </c>
      <c r="AE10" s="64">
        <v>0</v>
      </c>
      <c r="AF10" s="64">
        <v>0</v>
      </c>
      <c r="AG10" s="64">
        <v>0</v>
      </c>
      <c r="AH10" s="64">
        <v>0</v>
      </c>
      <c r="AI10" s="64">
        <v>0</v>
      </c>
      <c r="AJ10" s="64">
        <v>0</v>
      </c>
      <c r="AK10" s="64">
        <v>0</v>
      </c>
      <c r="AL10" s="64">
        <v>0</v>
      </c>
      <c r="AM10" s="64">
        <v>0</v>
      </c>
      <c r="AN10" s="64">
        <v>0</v>
      </c>
      <c r="AO10" s="64">
        <v>0</v>
      </c>
      <c r="AP10" s="64">
        <v>0</v>
      </c>
      <c r="AQ10" s="64">
        <v>0</v>
      </c>
      <c r="AR10" s="64">
        <v>0</v>
      </c>
      <c r="AS10" s="64">
        <v>0</v>
      </c>
      <c r="AT10" s="64">
        <v>0</v>
      </c>
      <c r="AU10" s="64">
        <v>0</v>
      </c>
      <c r="AV10" s="64">
        <v>0</v>
      </c>
      <c r="AW10" s="64">
        <v>0</v>
      </c>
      <c r="AX10" s="64">
        <v>0</v>
      </c>
      <c r="AY10" s="64">
        <v>0</v>
      </c>
      <c r="AZ10" s="64">
        <v>0</v>
      </c>
      <c r="BA10" s="64" t="e">
        <f>BA$87*#REF!</f>
        <v>#REF!</v>
      </c>
      <c r="BB10" s="64" t="e">
        <f>BB$87*#REF!</f>
        <v>#REF!</v>
      </c>
      <c r="BC10" s="64" t="e">
        <f>BC$87*#REF!</f>
        <v>#REF!</v>
      </c>
      <c r="BD10" s="64" t="e">
        <f>BD$87*#REF!</f>
        <v>#REF!</v>
      </c>
      <c r="BE10" s="64">
        <v>0</v>
      </c>
      <c r="BF10" s="64">
        <v>0</v>
      </c>
      <c r="BG10" s="64">
        <v>0</v>
      </c>
      <c r="BH10" s="64">
        <v>0</v>
      </c>
      <c r="BI10" s="64">
        <v>0</v>
      </c>
      <c r="BJ10" s="64">
        <v>0</v>
      </c>
      <c r="BK10" s="64">
        <v>0</v>
      </c>
      <c r="BL10" s="64">
        <v>0</v>
      </c>
      <c r="BM10" s="64">
        <v>0</v>
      </c>
      <c r="BN10" s="64">
        <v>0</v>
      </c>
      <c r="BO10" s="64">
        <v>0</v>
      </c>
      <c r="BP10" s="64">
        <v>0</v>
      </c>
      <c r="BQ10" s="64">
        <v>0</v>
      </c>
      <c r="BR10" s="64">
        <v>0</v>
      </c>
      <c r="BS10" s="64">
        <v>0</v>
      </c>
      <c r="BT10" s="64">
        <v>0</v>
      </c>
      <c r="BU10" s="64">
        <v>0</v>
      </c>
      <c r="BV10" s="64">
        <v>0</v>
      </c>
      <c r="BW10" s="64">
        <v>0</v>
      </c>
      <c r="BX10" s="64">
        <v>0</v>
      </c>
      <c r="BY10" s="64">
        <v>0</v>
      </c>
      <c r="BZ10" s="64">
        <v>0</v>
      </c>
      <c r="CA10" s="64">
        <v>0</v>
      </c>
      <c r="CB10" s="64">
        <v>0</v>
      </c>
      <c r="CC10" s="64">
        <v>0</v>
      </c>
      <c r="CD10" s="64">
        <v>0</v>
      </c>
      <c r="CE10" s="64">
        <v>0</v>
      </c>
      <c r="CF10" s="64">
        <v>0</v>
      </c>
      <c r="CG10" s="64">
        <v>29</v>
      </c>
      <c r="CH10" s="64">
        <v>0</v>
      </c>
      <c r="CI10" s="19">
        <v>0</v>
      </c>
      <c r="CJ10" s="19">
        <v>0</v>
      </c>
      <c r="CK10" s="19">
        <v>0</v>
      </c>
      <c r="CL10" s="19">
        <v>0</v>
      </c>
      <c r="CM10" s="19">
        <v>0</v>
      </c>
      <c r="CN10" s="19">
        <v>0</v>
      </c>
      <c r="CO10" s="19" t="e">
        <f>CO$87*#REF!</f>
        <v>#REF!</v>
      </c>
      <c r="CP10" s="19" t="e">
        <f>CP$87*#REF!</f>
        <v>#REF!</v>
      </c>
      <c r="CQ10" s="19" t="e">
        <f>CQ$87*#REF!</f>
        <v>#REF!</v>
      </c>
      <c r="CR10" s="19" t="e">
        <f>CR$87*#REF!</f>
        <v>#REF!</v>
      </c>
      <c r="CS10" s="19">
        <v>0</v>
      </c>
      <c r="CT10" s="19">
        <v>0</v>
      </c>
      <c r="CU10" s="19">
        <v>0</v>
      </c>
      <c r="CV10" s="19">
        <v>0</v>
      </c>
      <c r="CW10" s="19">
        <v>0</v>
      </c>
      <c r="CX10" s="19">
        <v>7</v>
      </c>
      <c r="CY10" s="19" t="e">
        <f>CY$87*#REF!</f>
        <v>#REF!</v>
      </c>
      <c r="CZ10" s="19" t="e">
        <f>CZ$87*#REF!</f>
        <v>#REF!</v>
      </c>
      <c r="DA10" s="19">
        <v>0</v>
      </c>
      <c r="DB10" s="19">
        <v>0</v>
      </c>
      <c r="DC10" s="19">
        <v>0</v>
      </c>
      <c r="DD10" s="19">
        <v>0</v>
      </c>
      <c r="DE10" s="19">
        <v>0</v>
      </c>
      <c r="DF10" s="19">
        <v>0</v>
      </c>
      <c r="DG10" s="19">
        <v>0</v>
      </c>
      <c r="DH10" s="19">
        <v>0</v>
      </c>
      <c r="DI10" s="19">
        <v>0</v>
      </c>
      <c r="DJ10" s="19">
        <v>0</v>
      </c>
      <c r="DK10" s="19">
        <v>0</v>
      </c>
      <c r="DL10" s="19">
        <v>0</v>
      </c>
      <c r="DM10" s="19">
        <v>6</v>
      </c>
      <c r="DN10" s="19">
        <v>0</v>
      </c>
      <c r="DO10" s="19">
        <v>0</v>
      </c>
      <c r="DP10" s="19">
        <v>143</v>
      </c>
      <c r="DQ10" s="19">
        <v>0</v>
      </c>
      <c r="DR10" s="19">
        <v>0</v>
      </c>
      <c r="DS10" s="19">
        <v>0</v>
      </c>
      <c r="DT10" s="19">
        <v>0</v>
      </c>
      <c r="DU10" s="19">
        <v>0</v>
      </c>
      <c r="DV10" s="19">
        <v>0</v>
      </c>
      <c r="DW10" s="19">
        <v>0</v>
      </c>
      <c r="DX10" s="19">
        <v>0</v>
      </c>
      <c r="DY10" s="19">
        <v>0</v>
      </c>
      <c r="DZ10" s="19">
        <v>0</v>
      </c>
      <c r="EA10" s="19">
        <v>0</v>
      </c>
      <c r="EB10" s="19">
        <v>0</v>
      </c>
      <c r="EC10" s="19">
        <v>0</v>
      </c>
      <c r="ED10" s="19">
        <v>0</v>
      </c>
      <c r="EE10" s="19">
        <v>0</v>
      </c>
      <c r="EF10" s="19">
        <v>0</v>
      </c>
      <c r="EG10" s="19">
        <v>0</v>
      </c>
      <c r="EH10" s="19">
        <v>92326</v>
      </c>
      <c r="EJ10" s="68">
        <v>0</v>
      </c>
      <c r="EL10" s="8">
        <v>92326</v>
      </c>
    </row>
    <row r="11" spans="1:142">
      <c r="A11" s="48" t="s">
        <v>909</v>
      </c>
      <c r="B11" t="s">
        <v>56</v>
      </c>
      <c r="C11" s="67">
        <v>7</v>
      </c>
      <c r="D11" s="64">
        <v>0</v>
      </c>
      <c r="E11" s="64">
        <v>0</v>
      </c>
      <c r="F11" s="64">
        <v>0</v>
      </c>
      <c r="G11" s="64">
        <v>0</v>
      </c>
      <c r="H11" s="64">
        <v>0</v>
      </c>
      <c r="I11" s="64">
        <v>0</v>
      </c>
      <c r="J11" s="64">
        <v>0</v>
      </c>
      <c r="K11" s="64">
        <v>0</v>
      </c>
      <c r="L11" s="64">
        <v>0</v>
      </c>
      <c r="M11" s="64">
        <v>0</v>
      </c>
      <c r="N11" s="64">
        <v>0</v>
      </c>
      <c r="O11" s="64">
        <v>0</v>
      </c>
      <c r="P11" s="64">
        <v>0</v>
      </c>
      <c r="Q11" s="64">
        <v>0</v>
      </c>
      <c r="R11" s="64">
        <v>0</v>
      </c>
      <c r="S11" s="64">
        <v>0</v>
      </c>
      <c r="T11" s="64">
        <v>75</v>
      </c>
      <c r="U11" s="64">
        <v>0</v>
      </c>
      <c r="V11" s="64">
        <v>0</v>
      </c>
      <c r="W11" s="64">
        <v>17095</v>
      </c>
      <c r="X11" s="64">
        <v>0</v>
      </c>
      <c r="Y11" s="64">
        <v>0</v>
      </c>
      <c r="Z11" s="64">
        <v>0</v>
      </c>
      <c r="AA11" s="64">
        <v>0</v>
      </c>
      <c r="AB11" s="64">
        <v>0</v>
      </c>
      <c r="AC11" s="64">
        <v>0</v>
      </c>
      <c r="AD11" s="64">
        <v>0</v>
      </c>
      <c r="AE11" s="64">
        <v>0</v>
      </c>
      <c r="AF11" s="64">
        <v>0</v>
      </c>
      <c r="AG11" s="64">
        <v>0</v>
      </c>
      <c r="AH11" s="64">
        <v>0</v>
      </c>
      <c r="AI11" s="64">
        <v>0</v>
      </c>
      <c r="AJ11" s="64">
        <v>0</v>
      </c>
      <c r="AK11" s="64">
        <v>0</v>
      </c>
      <c r="AL11" s="64">
        <v>0</v>
      </c>
      <c r="AM11" s="64">
        <v>0</v>
      </c>
      <c r="AN11" s="64">
        <v>0</v>
      </c>
      <c r="AO11" s="64">
        <v>0</v>
      </c>
      <c r="AP11" s="64">
        <v>0</v>
      </c>
      <c r="AQ11" s="64">
        <v>0</v>
      </c>
      <c r="AR11" s="64">
        <v>0</v>
      </c>
      <c r="AS11" s="64">
        <v>0</v>
      </c>
      <c r="AT11" s="64">
        <v>0</v>
      </c>
      <c r="AU11" s="64">
        <v>0</v>
      </c>
      <c r="AV11" s="64">
        <v>0</v>
      </c>
      <c r="AW11" s="64">
        <v>0</v>
      </c>
      <c r="AX11" s="64">
        <v>0</v>
      </c>
      <c r="AY11" s="64">
        <v>0</v>
      </c>
      <c r="AZ11" s="64">
        <v>0</v>
      </c>
      <c r="BA11" s="64" t="e">
        <f>BA$87*#REF!</f>
        <v>#REF!</v>
      </c>
      <c r="BB11" s="64" t="e">
        <f>BB$87*#REF!</f>
        <v>#REF!</v>
      </c>
      <c r="BC11" s="64" t="e">
        <f>BC$87*#REF!</f>
        <v>#REF!</v>
      </c>
      <c r="BD11" s="64" t="e">
        <f>BD$87*#REF!</f>
        <v>#REF!</v>
      </c>
      <c r="BE11" s="64">
        <v>0</v>
      </c>
      <c r="BF11" s="64">
        <v>38</v>
      </c>
      <c r="BG11" s="64">
        <v>0</v>
      </c>
      <c r="BH11" s="64">
        <v>0</v>
      </c>
      <c r="BI11" s="64">
        <v>0</v>
      </c>
      <c r="BJ11" s="64">
        <v>0</v>
      </c>
      <c r="BK11" s="64">
        <v>0</v>
      </c>
      <c r="BL11" s="64">
        <v>0</v>
      </c>
      <c r="BM11" s="64">
        <v>0</v>
      </c>
      <c r="BN11" s="64">
        <v>0</v>
      </c>
      <c r="BO11" s="64">
        <v>0</v>
      </c>
      <c r="BP11" s="64">
        <v>40</v>
      </c>
      <c r="BQ11" s="64">
        <v>0</v>
      </c>
      <c r="BR11" s="64">
        <v>0</v>
      </c>
      <c r="BS11" s="64">
        <v>0</v>
      </c>
      <c r="BT11" s="64">
        <v>213</v>
      </c>
      <c r="BU11" s="64">
        <v>0</v>
      </c>
      <c r="BV11" s="64">
        <v>803</v>
      </c>
      <c r="BW11" s="64">
        <v>0</v>
      </c>
      <c r="BX11" s="64">
        <v>0</v>
      </c>
      <c r="BY11" s="64">
        <v>0</v>
      </c>
      <c r="BZ11" s="64">
        <v>0</v>
      </c>
      <c r="CA11" s="64">
        <v>0</v>
      </c>
      <c r="CB11" s="64">
        <v>0</v>
      </c>
      <c r="CC11" s="64">
        <v>0</v>
      </c>
      <c r="CD11" s="64">
        <v>0</v>
      </c>
      <c r="CE11" s="64">
        <v>0</v>
      </c>
      <c r="CF11" s="64">
        <v>0</v>
      </c>
      <c r="CG11" s="64">
        <v>0</v>
      </c>
      <c r="CH11" s="64">
        <v>0</v>
      </c>
      <c r="CI11" s="19">
        <v>0</v>
      </c>
      <c r="CJ11" s="19">
        <v>0</v>
      </c>
      <c r="CK11" s="19">
        <v>0</v>
      </c>
      <c r="CL11" s="19">
        <v>0</v>
      </c>
      <c r="CM11" s="19">
        <v>0</v>
      </c>
      <c r="CN11" s="19">
        <v>0</v>
      </c>
      <c r="CO11" s="19" t="e">
        <f>CO$87*#REF!</f>
        <v>#REF!</v>
      </c>
      <c r="CP11" s="19" t="e">
        <f>CP$87*#REF!</f>
        <v>#REF!</v>
      </c>
      <c r="CQ11" s="19" t="e">
        <f>CQ$87*#REF!</f>
        <v>#REF!</v>
      </c>
      <c r="CR11" s="19" t="e">
        <f>CR$87*#REF!</f>
        <v>#REF!</v>
      </c>
      <c r="CS11" s="19">
        <v>0</v>
      </c>
      <c r="CT11" s="19">
        <v>0</v>
      </c>
      <c r="CU11" s="19">
        <v>0</v>
      </c>
      <c r="CV11" s="19">
        <v>0</v>
      </c>
      <c r="CW11" s="19">
        <v>0</v>
      </c>
      <c r="CX11" s="19">
        <v>0</v>
      </c>
      <c r="CY11" s="19" t="e">
        <f>CY$87*#REF!</f>
        <v>#REF!</v>
      </c>
      <c r="CZ11" s="19" t="e">
        <f>CZ$87*#REF!</f>
        <v>#REF!</v>
      </c>
      <c r="DA11" s="19">
        <v>0</v>
      </c>
      <c r="DB11" s="19">
        <v>0</v>
      </c>
      <c r="DC11" s="19">
        <v>0</v>
      </c>
      <c r="DD11" s="19">
        <v>0</v>
      </c>
      <c r="DE11" s="19">
        <v>0</v>
      </c>
      <c r="DF11" s="19">
        <v>0</v>
      </c>
      <c r="DG11" s="19">
        <v>0</v>
      </c>
      <c r="DH11" s="19">
        <v>0</v>
      </c>
      <c r="DI11" s="19">
        <v>0</v>
      </c>
      <c r="DJ11" s="19">
        <v>0</v>
      </c>
      <c r="DK11" s="19">
        <v>0</v>
      </c>
      <c r="DL11" s="19">
        <v>0</v>
      </c>
      <c r="DM11" s="19">
        <v>0</v>
      </c>
      <c r="DN11" s="19">
        <v>0</v>
      </c>
      <c r="DO11" s="19">
        <v>0</v>
      </c>
      <c r="DP11" s="19">
        <v>9</v>
      </c>
      <c r="DQ11" s="19">
        <v>0</v>
      </c>
      <c r="DR11" s="19">
        <v>0</v>
      </c>
      <c r="DS11" s="19">
        <v>0</v>
      </c>
      <c r="DT11" s="19">
        <v>0</v>
      </c>
      <c r="DU11" s="19">
        <v>0</v>
      </c>
      <c r="DV11" s="19">
        <v>0</v>
      </c>
      <c r="DW11" s="19">
        <v>0</v>
      </c>
      <c r="DX11" s="19">
        <v>0</v>
      </c>
      <c r="DY11" s="19">
        <v>0</v>
      </c>
      <c r="DZ11" s="19">
        <v>0</v>
      </c>
      <c r="EA11" s="19">
        <v>0</v>
      </c>
      <c r="EB11" s="19">
        <v>0</v>
      </c>
      <c r="EC11" s="19">
        <v>0</v>
      </c>
      <c r="ED11" s="19">
        <v>0</v>
      </c>
      <c r="EE11" s="19">
        <v>0</v>
      </c>
      <c r="EF11" s="19">
        <v>0</v>
      </c>
      <c r="EG11" s="19">
        <v>0</v>
      </c>
      <c r="EH11" s="19">
        <v>18273</v>
      </c>
      <c r="EJ11" s="68">
        <v>0</v>
      </c>
      <c r="EL11" s="8">
        <v>18273</v>
      </c>
    </row>
    <row r="12" spans="1:142">
      <c r="A12" s="48" t="s">
        <v>910</v>
      </c>
      <c r="B12" t="s">
        <v>57</v>
      </c>
      <c r="C12" s="69">
        <v>8</v>
      </c>
      <c r="D12" s="64">
        <v>0</v>
      </c>
      <c r="E12" s="64">
        <v>0</v>
      </c>
      <c r="F12" s="64">
        <v>0</v>
      </c>
      <c r="G12" s="64">
        <v>0</v>
      </c>
      <c r="H12" s="64">
        <v>0</v>
      </c>
      <c r="I12" s="64">
        <v>0</v>
      </c>
      <c r="J12" s="64">
        <v>0</v>
      </c>
      <c r="K12" s="64">
        <v>0</v>
      </c>
      <c r="L12" s="64">
        <v>0</v>
      </c>
      <c r="M12" s="64">
        <v>0</v>
      </c>
      <c r="N12" s="64">
        <v>0</v>
      </c>
      <c r="O12" s="64">
        <v>0</v>
      </c>
      <c r="P12" s="64">
        <v>0</v>
      </c>
      <c r="Q12" s="64">
        <v>0</v>
      </c>
      <c r="R12" s="64">
        <v>0</v>
      </c>
      <c r="S12" s="64">
        <v>0</v>
      </c>
      <c r="T12" s="64">
        <v>0</v>
      </c>
      <c r="U12" s="64">
        <v>0</v>
      </c>
      <c r="V12" s="64">
        <v>0</v>
      </c>
      <c r="W12" s="64">
        <v>0</v>
      </c>
      <c r="X12" s="64">
        <v>137443</v>
      </c>
      <c r="Y12" s="64">
        <v>15167</v>
      </c>
      <c r="Z12" s="64">
        <v>55202</v>
      </c>
      <c r="AA12" s="64">
        <v>4729</v>
      </c>
      <c r="AB12" s="64">
        <v>18781</v>
      </c>
      <c r="AC12" s="64">
        <v>53753</v>
      </c>
      <c r="AD12" s="64">
        <v>0</v>
      </c>
      <c r="AE12" s="64">
        <v>292</v>
      </c>
      <c r="AF12" s="64">
        <v>1464</v>
      </c>
      <c r="AG12" s="64">
        <v>0</v>
      </c>
      <c r="AH12" s="64">
        <v>0</v>
      </c>
      <c r="AI12" s="64">
        <v>228</v>
      </c>
      <c r="AJ12" s="64">
        <v>1440</v>
      </c>
      <c r="AK12" s="64">
        <v>1456</v>
      </c>
      <c r="AL12" s="64">
        <v>268</v>
      </c>
      <c r="AM12" s="64">
        <v>0</v>
      </c>
      <c r="AN12" s="64">
        <v>0</v>
      </c>
      <c r="AO12" s="64">
        <v>0</v>
      </c>
      <c r="AP12" s="64">
        <v>0</v>
      </c>
      <c r="AQ12" s="64">
        <v>0</v>
      </c>
      <c r="AR12" s="64">
        <v>53</v>
      </c>
      <c r="AS12" s="64">
        <v>0</v>
      </c>
      <c r="AT12" s="64">
        <v>0</v>
      </c>
      <c r="AU12" s="64">
        <v>0</v>
      </c>
      <c r="AV12" s="64">
        <v>0</v>
      </c>
      <c r="AW12" s="64">
        <v>0</v>
      </c>
      <c r="AX12" s="64">
        <v>0</v>
      </c>
      <c r="AY12" s="64">
        <v>0</v>
      </c>
      <c r="AZ12" s="64">
        <v>0</v>
      </c>
      <c r="BA12" s="64" t="e">
        <f>BA$87*#REF!</f>
        <v>#REF!</v>
      </c>
      <c r="BB12" s="64" t="e">
        <f>BB$87*#REF!</f>
        <v>#REF!</v>
      </c>
      <c r="BC12" s="64" t="e">
        <f>BC$87*#REF!</f>
        <v>#REF!</v>
      </c>
      <c r="BD12" s="64" t="e">
        <f>BD$87*#REF!</f>
        <v>#REF!</v>
      </c>
      <c r="BE12" s="64">
        <v>0</v>
      </c>
      <c r="BF12" s="64">
        <v>0</v>
      </c>
      <c r="BG12" s="64">
        <v>0</v>
      </c>
      <c r="BH12" s="64">
        <v>39</v>
      </c>
      <c r="BI12" s="64">
        <v>0</v>
      </c>
      <c r="BJ12" s="64">
        <v>0</v>
      </c>
      <c r="BK12" s="64">
        <v>130</v>
      </c>
      <c r="BL12" s="64">
        <v>0</v>
      </c>
      <c r="BM12" s="64">
        <v>0</v>
      </c>
      <c r="BN12" s="64">
        <v>0</v>
      </c>
      <c r="BO12" s="64">
        <v>0</v>
      </c>
      <c r="BP12" s="64">
        <v>69</v>
      </c>
      <c r="BQ12" s="64">
        <v>0</v>
      </c>
      <c r="BR12" s="64">
        <v>0</v>
      </c>
      <c r="BS12" s="64">
        <v>0</v>
      </c>
      <c r="BT12" s="64">
        <v>0</v>
      </c>
      <c r="BU12" s="64">
        <v>0</v>
      </c>
      <c r="BV12" s="64">
        <v>0</v>
      </c>
      <c r="BW12" s="64">
        <v>0</v>
      </c>
      <c r="BX12" s="64">
        <v>0</v>
      </c>
      <c r="BY12" s="64">
        <v>0</v>
      </c>
      <c r="BZ12" s="64">
        <v>0</v>
      </c>
      <c r="CA12" s="64">
        <v>0</v>
      </c>
      <c r="CB12" s="64">
        <v>0</v>
      </c>
      <c r="CC12" s="64">
        <v>0</v>
      </c>
      <c r="CD12" s="64">
        <v>0</v>
      </c>
      <c r="CE12" s="64">
        <v>0</v>
      </c>
      <c r="CF12" s="64">
        <v>0</v>
      </c>
      <c r="CG12" s="64">
        <v>359</v>
      </c>
      <c r="CH12" s="64">
        <v>0</v>
      </c>
      <c r="CI12" s="19">
        <v>0</v>
      </c>
      <c r="CJ12" s="19">
        <v>0</v>
      </c>
      <c r="CK12" s="19">
        <v>0</v>
      </c>
      <c r="CL12" s="19">
        <v>0</v>
      </c>
      <c r="CM12" s="19">
        <v>37</v>
      </c>
      <c r="CN12" s="19">
        <v>0</v>
      </c>
      <c r="CO12" s="19" t="e">
        <f>CO$87*#REF!</f>
        <v>#REF!</v>
      </c>
      <c r="CP12" s="19" t="e">
        <f>CP$87*#REF!</f>
        <v>#REF!</v>
      </c>
      <c r="CQ12" s="19" t="e">
        <f>CQ$87*#REF!</f>
        <v>#REF!</v>
      </c>
      <c r="CR12" s="19" t="e">
        <f>CR$87*#REF!</f>
        <v>#REF!</v>
      </c>
      <c r="CS12" s="19">
        <v>0</v>
      </c>
      <c r="CT12" s="19">
        <v>0</v>
      </c>
      <c r="CU12" s="19">
        <v>0</v>
      </c>
      <c r="CV12" s="19">
        <v>0</v>
      </c>
      <c r="CW12" s="19">
        <v>0</v>
      </c>
      <c r="CX12" s="19">
        <v>1095</v>
      </c>
      <c r="CY12" s="19" t="e">
        <f>CY$87*#REF!</f>
        <v>#REF!</v>
      </c>
      <c r="CZ12" s="19" t="e">
        <f>CZ$87*#REF!</f>
        <v>#REF!</v>
      </c>
      <c r="DA12" s="19">
        <v>0</v>
      </c>
      <c r="DB12" s="19">
        <v>0</v>
      </c>
      <c r="DC12" s="19">
        <v>0</v>
      </c>
      <c r="DD12" s="19">
        <v>0</v>
      </c>
      <c r="DE12" s="19">
        <v>0</v>
      </c>
      <c r="DF12" s="19">
        <v>0</v>
      </c>
      <c r="DG12" s="19">
        <v>0</v>
      </c>
      <c r="DH12" s="19">
        <v>0</v>
      </c>
      <c r="DI12" s="19">
        <v>0</v>
      </c>
      <c r="DJ12" s="19">
        <v>0</v>
      </c>
      <c r="DK12" s="19">
        <v>0</v>
      </c>
      <c r="DL12" s="19">
        <v>0</v>
      </c>
      <c r="DM12" s="19">
        <v>183</v>
      </c>
      <c r="DN12" s="19">
        <v>0</v>
      </c>
      <c r="DO12" s="19">
        <v>0</v>
      </c>
      <c r="DP12" s="19">
        <v>218</v>
      </c>
      <c r="DQ12" s="19">
        <v>0</v>
      </c>
      <c r="DR12" s="19">
        <v>0</v>
      </c>
      <c r="DS12" s="19">
        <v>0</v>
      </c>
      <c r="DT12" s="19">
        <v>0</v>
      </c>
      <c r="DU12" s="19">
        <v>0</v>
      </c>
      <c r="DV12" s="19">
        <v>0</v>
      </c>
      <c r="DW12" s="19">
        <v>0</v>
      </c>
      <c r="DX12" s="19">
        <v>0</v>
      </c>
      <c r="DY12" s="19">
        <v>0</v>
      </c>
      <c r="DZ12" s="19">
        <v>0</v>
      </c>
      <c r="EA12" s="19">
        <v>0</v>
      </c>
      <c r="EB12" s="19">
        <v>0</v>
      </c>
      <c r="EC12" s="19">
        <v>0</v>
      </c>
      <c r="ED12" s="19">
        <v>0</v>
      </c>
      <c r="EE12" s="19">
        <v>0</v>
      </c>
      <c r="EF12" s="19">
        <v>0</v>
      </c>
      <c r="EG12" s="19">
        <v>0</v>
      </c>
      <c r="EH12" s="19">
        <v>292406</v>
      </c>
      <c r="EJ12" s="68">
        <v>0</v>
      </c>
      <c r="EL12" s="8">
        <v>292406</v>
      </c>
    </row>
    <row r="13" spans="1:142">
      <c r="A13" s="48" t="s">
        <v>911</v>
      </c>
      <c r="B13" t="s">
        <v>58</v>
      </c>
      <c r="C13" s="69">
        <v>9</v>
      </c>
      <c r="D13" s="64">
        <v>0</v>
      </c>
      <c r="E13" s="64">
        <v>0</v>
      </c>
      <c r="F13" s="64">
        <v>0</v>
      </c>
      <c r="G13" s="64">
        <v>0</v>
      </c>
      <c r="H13" s="64">
        <v>0</v>
      </c>
      <c r="I13" s="64">
        <v>0</v>
      </c>
      <c r="J13" s="64">
        <v>0</v>
      </c>
      <c r="K13" s="64">
        <v>0</v>
      </c>
      <c r="L13" s="64">
        <v>0</v>
      </c>
      <c r="M13" s="64">
        <v>0</v>
      </c>
      <c r="N13" s="64">
        <v>0</v>
      </c>
      <c r="O13" s="64">
        <v>0</v>
      </c>
      <c r="P13" s="64">
        <v>0</v>
      </c>
      <c r="Q13" s="64">
        <v>0</v>
      </c>
      <c r="R13" s="64">
        <v>0</v>
      </c>
      <c r="S13" s="64">
        <v>0</v>
      </c>
      <c r="T13" s="64">
        <v>0</v>
      </c>
      <c r="U13" s="64">
        <v>0</v>
      </c>
      <c r="V13" s="64">
        <v>0</v>
      </c>
      <c r="W13" s="64">
        <v>0</v>
      </c>
      <c r="X13" s="64">
        <v>0</v>
      </c>
      <c r="Y13" s="64">
        <v>0</v>
      </c>
      <c r="Z13" s="64">
        <v>0</v>
      </c>
      <c r="AA13" s="64">
        <v>0</v>
      </c>
      <c r="AB13" s="64">
        <v>0</v>
      </c>
      <c r="AC13" s="64">
        <v>0</v>
      </c>
      <c r="AD13" s="64">
        <v>26606</v>
      </c>
      <c r="AE13" s="64">
        <v>0</v>
      </c>
      <c r="AF13" s="64">
        <v>0</v>
      </c>
      <c r="AG13" s="64">
        <v>17</v>
      </c>
      <c r="AH13" s="64">
        <v>57</v>
      </c>
      <c r="AI13" s="64">
        <v>48</v>
      </c>
      <c r="AJ13" s="64">
        <v>0</v>
      </c>
      <c r="AK13" s="64">
        <v>35</v>
      </c>
      <c r="AL13" s="64">
        <v>37</v>
      </c>
      <c r="AM13" s="64">
        <v>0</v>
      </c>
      <c r="AN13" s="64">
        <v>0</v>
      </c>
      <c r="AO13" s="64">
        <v>0</v>
      </c>
      <c r="AP13" s="64">
        <v>0</v>
      </c>
      <c r="AQ13" s="64">
        <v>0</v>
      </c>
      <c r="AR13" s="64">
        <v>0</v>
      </c>
      <c r="AS13" s="64">
        <v>0</v>
      </c>
      <c r="AT13" s="64">
        <v>0</v>
      </c>
      <c r="AU13" s="64">
        <v>0</v>
      </c>
      <c r="AV13" s="64">
        <v>0</v>
      </c>
      <c r="AW13" s="64">
        <v>0</v>
      </c>
      <c r="AX13" s="64">
        <v>0</v>
      </c>
      <c r="AY13" s="64">
        <v>0</v>
      </c>
      <c r="AZ13" s="64">
        <v>0</v>
      </c>
      <c r="BA13" s="64" t="e">
        <f>BA$87*#REF!</f>
        <v>#REF!</v>
      </c>
      <c r="BB13" s="64" t="e">
        <f>BB$87*#REF!</f>
        <v>#REF!</v>
      </c>
      <c r="BC13" s="64" t="e">
        <f>BC$87*#REF!</f>
        <v>#REF!</v>
      </c>
      <c r="BD13" s="64" t="e">
        <f>BD$87*#REF!</f>
        <v>#REF!</v>
      </c>
      <c r="BE13" s="64">
        <v>23554</v>
      </c>
      <c r="BF13" s="64">
        <v>6</v>
      </c>
      <c r="BG13" s="64">
        <v>0</v>
      </c>
      <c r="BH13" s="64">
        <v>0</v>
      </c>
      <c r="BI13" s="64">
        <v>0</v>
      </c>
      <c r="BJ13" s="64">
        <v>0</v>
      </c>
      <c r="BK13" s="64">
        <v>0</v>
      </c>
      <c r="BL13" s="64">
        <v>0</v>
      </c>
      <c r="BM13" s="64">
        <v>0</v>
      </c>
      <c r="BN13" s="64">
        <v>0</v>
      </c>
      <c r="BO13" s="64">
        <v>0</v>
      </c>
      <c r="BP13" s="64">
        <v>0</v>
      </c>
      <c r="BQ13" s="64">
        <v>0</v>
      </c>
      <c r="BR13" s="64">
        <v>0</v>
      </c>
      <c r="BS13" s="64">
        <v>0</v>
      </c>
      <c r="BT13" s="64">
        <v>0</v>
      </c>
      <c r="BU13" s="64">
        <v>0</v>
      </c>
      <c r="BV13" s="64">
        <v>0</v>
      </c>
      <c r="BW13" s="64">
        <v>0</v>
      </c>
      <c r="BX13" s="64">
        <v>0</v>
      </c>
      <c r="BY13" s="64">
        <v>0</v>
      </c>
      <c r="BZ13" s="64">
        <v>0</v>
      </c>
      <c r="CA13" s="64">
        <v>0</v>
      </c>
      <c r="CB13" s="64">
        <v>0</v>
      </c>
      <c r="CC13" s="64">
        <v>0</v>
      </c>
      <c r="CD13" s="64">
        <v>0</v>
      </c>
      <c r="CE13" s="64">
        <v>0</v>
      </c>
      <c r="CF13" s="64">
        <v>0</v>
      </c>
      <c r="CG13" s="64">
        <v>637</v>
      </c>
      <c r="CH13" s="64">
        <v>0</v>
      </c>
      <c r="CI13" s="19">
        <v>0</v>
      </c>
      <c r="CJ13" s="19">
        <v>0</v>
      </c>
      <c r="CK13" s="19">
        <v>0</v>
      </c>
      <c r="CL13" s="19">
        <v>0</v>
      </c>
      <c r="CM13" s="19">
        <v>0</v>
      </c>
      <c r="CN13" s="19">
        <v>10</v>
      </c>
      <c r="CO13" s="19" t="e">
        <f>CO$87*#REF!</f>
        <v>#REF!</v>
      </c>
      <c r="CP13" s="19" t="e">
        <f>CP$87*#REF!</f>
        <v>#REF!</v>
      </c>
      <c r="CQ13" s="19" t="e">
        <f>CQ$87*#REF!</f>
        <v>#REF!</v>
      </c>
      <c r="CR13" s="19" t="e">
        <f>CR$87*#REF!</f>
        <v>#REF!</v>
      </c>
      <c r="CS13" s="19">
        <v>0</v>
      </c>
      <c r="CT13" s="19">
        <v>0</v>
      </c>
      <c r="CU13" s="19">
        <v>0</v>
      </c>
      <c r="CV13" s="19">
        <v>0</v>
      </c>
      <c r="CW13" s="19">
        <v>0</v>
      </c>
      <c r="CX13" s="19">
        <v>360</v>
      </c>
      <c r="CY13" s="19" t="e">
        <f>CY$87*#REF!</f>
        <v>#REF!</v>
      </c>
      <c r="CZ13" s="19" t="e">
        <f>CZ$87*#REF!</f>
        <v>#REF!</v>
      </c>
      <c r="DA13" s="19">
        <v>0</v>
      </c>
      <c r="DB13" s="19">
        <v>0</v>
      </c>
      <c r="DC13" s="19">
        <v>0</v>
      </c>
      <c r="DD13" s="19">
        <v>0</v>
      </c>
      <c r="DE13" s="19">
        <v>0</v>
      </c>
      <c r="DF13" s="19">
        <v>0</v>
      </c>
      <c r="DG13" s="19">
        <v>0</v>
      </c>
      <c r="DH13" s="19">
        <v>0</v>
      </c>
      <c r="DI13" s="19">
        <v>0</v>
      </c>
      <c r="DJ13" s="19">
        <v>0</v>
      </c>
      <c r="DK13" s="19">
        <v>0</v>
      </c>
      <c r="DL13" s="19">
        <v>0</v>
      </c>
      <c r="DM13" s="19">
        <v>128</v>
      </c>
      <c r="DN13" s="19">
        <v>0</v>
      </c>
      <c r="DO13" s="19">
        <v>0</v>
      </c>
      <c r="DP13" s="19">
        <v>60</v>
      </c>
      <c r="DQ13" s="19">
        <v>0</v>
      </c>
      <c r="DR13" s="19">
        <v>0</v>
      </c>
      <c r="DS13" s="19">
        <v>0</v>
      </c>
      <c r="DT13" s="19">
        <v>0</v>
      </c>
      <c r="DU13" s="19">
        <v>0</v>
      </c>
      <c r="DV13" s="19">
        <v>0</v>
      </c>
      <c r="DW13" s="19">
        <v>0</v>
      </c>
      <c r="DX13" s="19">
        <v>0</v>
      </c>
      <c r="DY13" s="19">
        <v>0</v>
      </c>
      <c r="DZ13" s="19">
        <v>0</v>
      </c>
      <c r="EA13" s="19">
        <v>0</v>
      </c>
      <c r="EB13" s="19">
        <v>0</v>
      </c>
      <c r="EC13" s="19">
        <v>0</v>
      </c>
      <c r="ED13" s="19">
        <v>0</v>
      </c>
      <c r="EE13" s="19">
        <v>0</v>
      </c>
      <c r="EF13" s="19">
        <v>0</v>
      </c>
      <c r="EG13" s="19">
        <v>0</v>
      </c>
      <c r="EH13" s="19">
        <v>51555</v>
      </c>
      <c r="EJ13" s="68">
        <v>0</v>
      </c>
      <c r="EL13" s="8">
        <v>51555</v>
      </c>
    </row>
    <row r="14" spans="1:142">
      <c r="A14" s="48" t="s">
        <v>912</v>
      </c>
      <c r="B14" t="s">
        <v>59</v>
      </c>
      <c r="C14" s="67">
        <v>10</v>
      </c>
      <c r="D14" s="64">
        <v>0</v>
      </c>
      <c r="E14" s="64">
        <v>0</v>
      </c>
      <c r="F14" s="64">
        <v>0</v>
      </c>
      <c r="G14" s="64">
        <v>0</v>
      </c>
      <c r="H14" s="64">
        <v>0</v>
      </c>
      <c r="I14" s="64">
        <v>0</v>
      </c>
      <c r="J14" s="64">
        <v>0</v>
      </c>
      <c r="K14" s="64">
        <v>0</v>
      </c>
      <c r="L14" s="64">
        <v>0</v>
      </c>
      <c r="M14" s="64">
        <v>0</v>
      </c>
      <c r="N14" s="64">
        <v>0</v>
      </c>
      <c r="O14" s="64">
        <v>0</v>
      </c>
      <c r="P14" s="64">
        <v>0</v>
      </c>
      <c r="Q14" s="64">
        <v>0</v>
      </c>
      <c r="R14" s="64">
        <v>0</v>
      </c>
      <c r="S14" s="64">
        <v>0</v>
      </c>
      <c r="T14" s="64">
        <v>104</v>
      </c>
      <c r="U14" s="64">
        <v>0</v>
      </c>
      <c r="V14" s="64">
        <v>0</v>
      </c>
      <c r="W14" s="64">
        <v>0</v>
      </c>
      <c r="X14" s="64">
        <v>976</v>
      </c>
      <c r="Y14" s="64">
        <v>283</v>
      </c>
      <c r="Z14" s="64">
        <v>1623</v>
      </c>
      <c r="AA14" s="64">
        <v>37</v>
      </c>
      <c r="AB14" s="64">
        <v>0</v>
      </c>
      <c r="AC14" s="64">
        <v>1116</v>
      </c>
      <c r="AD14" s="64">
        <v>386</v>
      </c>
      <c r="AE14" s="64">
        <v>26916</v>
      </c>
      <c r="AF14" s="64">
        <v>71593</v>
      </c>
      <c r="AG14" s="64">
        <v>14813</v>
      </c>
      <c r="AH14" s="64">
        <v>15876</v>
      </c>
      <c r="AI14" s="64">
        <v>36394</v>
      </c>
      <c r="AJ14" s="64">
        <v>34710</v>
      </c>
      <c r="AK14" s="64">
        <v>99617</v>
      </c>
      <c r="AL14" s="64">
        <v>2382</v>
      </c>
      <c r="AM14" s="64">
        <v>0</v>
      </c>
      <c r="AN14" s="64">
        <v>0</v>
      </c>
      <c r="AO14" s="64">
        <v>0</v>
      </c>
      <c r="AP14" s="64">
        <v>0</v>
      </c>
      <c r="AQ14" s="64">
        <v>0</v>
      </c>
      <c r="AR14" s="64">
        <v>35</v>
      </c>
      <c r="AS14" s="64">
        <v>16</v>
      </c>
      <c r="AT14" s="64">
        <v>0</v>
      </c>
      <c r="AU14" s="64">
        <v>0</v>
      </c>
      <c r="AV14" s="64">
        <v>0</v>
      </c>
      <c r="AW14" s="64">
        <v>0</v>
      </c>
      <c r="AX14" s="64">
        <v>0</v>
      </c>
      <c r="AY14" s="64">
        <v>0</v>
      </c>
      <c r="AZ14" s="64">
        <v>0</v>
      </c>
      <c r="BA14" s="64" t="e">
        <f>BA$87*#REF!</f>
        <v>#REF!</v>
      </c>
      <c r="BB14" s="64" t="e">
        <f>BB$87*#REF!</f>
        <v>#REF!</v>
      </c>
      <c r="BC14" s="64" t="e">
        <f>BC$87*#REF!</f>
        <v>#REF!</v>
      </c>
      <c r="BD14" s="64" t="e">
        <f>BD$87*#REF!</f>
        <v>#REF!</v>
      </c>
      <c r="BE14" s="64">
        <v>6081</v>
      </c>
      <c r="BF14" s="64">
        <v>106</v>
      </c>
      <c r="BG14" s="64">
        <v>499</v>
      </c>
      <c r="BH14" s="64">
        <v>713</v>
      </c>
      <c r="BI14" s="64">
        <v>0</v>
      </c>
      <c r="BJ14" s="64">
        <v>8</v>
      </c>
      <c r="BK14" s="64">
        <v>1860</v>
      </c>
      <c r="BL14" s="64">
        <v>0</v>
      </c>
      <c r="BM14" s="64">
        <v>246</v>
      </c>
      <c r="BN14" s="64">
        <v>343</v>
      </c>
      <c r="BO14" s="64">
        <v>15</v>
      </c>
      <c r="BP14" s="64">
        <v>44</v>
      </c>
      <c r="BQ14" s="64">
        <v>0</v>
      </c>
      <c r="BR14" s="64">
        <v>0</v>
      </c>
      <c r="BS14" s="64">
        <v>0</v>
      </c>
      <c r="BT14" s="64">
        <v>0</v>
      </c>
      <c r="BU14" s="64">
        <v>0</v>
      </c>
      <c r="BV14" s="64">
        <v>0</v>
      </c>
      <c r="BW14" s="64">
        <v>0</v>
      </c>
      <c r="BX14" s="64">
        <v>248</v>
      </c>
      <c r="BY14" s="64">
        <v>0</v>
      </c>
      <c r="BZ14" s="64">
        <v>0</v>
      </c>
      <c r="CA14" s="64">
        <v>0</v>
      </c>
      <c r="CB14" s="64">
        <v>0</v>
      </c>
      <c r="CC14" s="64">
        <v>0</v>
      </c>
      <c r="CD14" s="64">
        <v>0</v>
      </c>
      <c r="CE14" s="64">
        <v>0</v>
      </c>
      <c r="CF14" s="64">
        <v>0</v>
      </c>
      <c r="CG14" s="64">
        <v>46</v>
      </c>
      <c r="CH14" s="64">
        <v>0</v>
      </c>
      <c r="CI14" s="19">
        <v>0</v>
      </c>
      <c r="CJ14" s="19">
        <v>0</v>
      </c>
      <c r="CK14" s="19">
        <v>0</v>
      </c>
      <c r="CL14" s="19">
        <v>0</v>
      </c>
      <c r="CM14" s="19">
        <v>0</v>
      </c>
      <c r="CN14" s="19">
        <v>0</v>
      </c>
      <c r="CO14" s="19" t="e">
        <f>CO$87*#REF!</f>
        <v>#REF!</v>
      </c>
      <c r="CP14" s="19" t="e">
        <f>CP$87*#REF!</f>
        <v>#REF!</v>
      </c>
      <c r="CQ14" s="19" t="e">
        <f>CQ$87*#REF!</f>
        <v>#REF!</v>
      </c>
      <c r="CR14" s="19" t="e">
        <f>CR$87*#REF!</f>
        <v>#REF!</v>
      </c>
      <c r="CS14" s="19">
        <v>0</v>
      </c>
      <c r="CT14" s="19">
        <v>0</v>
      </c>
      <c r="CU14" s="19">
        <v>0</v>
      </c>
      <c r="CV14" s="19">
        <v>0</v>
      </c>
      <c r="CW14" s="19">
        <v>0</v>
      </c>
      <c r="CX14" s="19">
        <v>6703</v>
      </c>
      <c r="CY14" s="19" t="e">
        <f>CY$87*#REF!</f>
        <v>#REF!</v>
      </c>
      <c r="CZ14" s="19" t="e">
        <f>CZ$87*#REF!</f>
        <v>#REF!</v>
      </c>
      <c r="DA14" s="19">
        <v>0</v>
      </c>
      <c r="DB14" s="19">
        <v>0</v>
      </c>
      <c r="DC14" s="19">
        <v>0</v>
      </c>
      <c r="DD14" s="19">
        <v>0</v>
      </c>
      <c r="DE14" s="19">
        <v>0</v>
      </c>
      <c r="DF14" s="19">
        <v>0</v>
      </c>
      <c r="DG14" s="19">
        <v>0</v>
      </c>
      <c r="DH14" s="19">
        <v>0</v>
      </c>
      <c r="DI14" s="19">
        <v>0</v>
      </c>
      <c r="DJ14" s="19">
        <v>0</v>
      </c>
      <c r="DK14" s="19">
        <v>0</v>
      </c>
      <c r="DL14" s="19">
        <v>0</v>
      </c>
      <c r="DM14" s="19">
        <v>899</v>
      </c>
      <c r="DN14" s="19">
        <v>0</v>
      </c>
      <c r="DO14" s="19">
        <v>0</v>
      </c>
      <c r="DP14" s="19">
        <v>255</v>
      </c>
      <c r="DQ14" s="19">
        <v>0</v>
      </c>
      <c r="DR14" s="19">
        <v>0</v>
      </c>
      <c r="DS14" s="19">
        <v>0</v>
      </c>
      <c r="DT14" s="19">
        <v>0</v>
      </c>
      <c r="DU14" s="19">
        <v>0</v>
      </c>
      <c r="DV14" s="19">
        <v>0</v>
      </c>
      <c r="DW14" s="19">
        <v>0</v>
      </c>
      <c r="DX14" s="19">
        <v>0</v>
      </c>
      <c r="DY14" s="19">
        <v>0</v>
      </c>
      <c r="DZ14" s="19">
        <v>0</v>
      </c>
      <c r="EA14" s="19">
        <v>0</v>
      </c>
      <c r="EB14" s="19">
        <v>0</v>
      </c>
      <c r="EC14" s="19">
        <v>0</v>
      </c>
      <c r="ED14" s="19">
        <v>0</v>
      </c>
      <c r="EE14" s="19">
        <v>0</v>
      </c>
      <c r="EF14" s="19">
        <v>0</v>
      </c>
      <c r="EG14" s="19">
        <v>0</v>
      </c>
      <c r="EH14" s="19">
        <v>324943</v>
      </c>
      <c r="EJ14" s="68">
        <v>0</v>
      </c>
      <c r="EL14" s="8">
        <v>324943</v>
      </c>
    </row>
    <row r="15" spans="1:142">
      <c r="A15" s="48" t="s">
        <v>913</v>
      </c>
      <c r="B15" t="s">
        <v>60</v>
      </c>
      <c r="C15" s="69">
        <v>11</v>
      </c>
      <c r="D15" s="64">
        <v>0</v>
      </c>
      <c r="E15" s="64">
        <v>0</v>
      </c>
      <c r="F15" s="64">
        <v>0</v>
      </c>
      <c r="G15" s="64">
        <v>0</v>
      </c>
      <c r="H15" s="64">
        <v>0</v>
      </c>
      <c r="I15" s="64">
        <v>0</v>
      </c>
      <c r="J15" s="64">
        <v>0</v>
      </c>
      <c r="K15" s="64">
        <v>0</v>
      </c>
      <c r="L15" s="64">
        <v>0</v>
      </c>
      <c r="M15" s="64">
        <v>0</v>
      </c>
      <c r="N15" s="64">
        <v>0</v>
      </c>
      <c r="O15" s="64">
        <v>0</v>
      </c>
      <c r="P15" s="64">
        <v>0</v>
      </c>
      <c r="Q15" s="64">
        <v>0</v>
      </c>
      <c r="R15" s="64">
        <v>0</v>
      </c>
      <c r="S15" s="64">
        <v>0</v>
      </c>
      <c r="T15" s="64">
        <v>0</v>
      </c>
      <c r="U15" s="64">
        <v>0</v>
      </c>
      <c r="V15" s="64">
        <v>0</v>
      </c>
      <c r="W15" s="64">
        <v>0</v>
      </c>
      <c r="X15" s="64">
        <v>0</v>
      </c>
      <c r="Y15" s="64">
        <v>0</v>
      </c>
      <c r="Z15" s="64">
        <v>0</v>
      </c>
      <c r="AA15" s="64">
        <v>0</v>
      </c>
      <c r="AB15" s="64">
        <v>0</v>
      </c>
      <c r="AC15" s="64">
        <v>0</v>
      </c>
      <c r="AD15" s="64">
        <v>8</v>
      </c>
      <c r="AE15" s="64">
        <v>632</v>
      </c>
      <c r="AF15" s="64">
        <v>0</v>
      </c>
      <c r="AG15" s="64">
        <v>0</v>
      </c>
      <c r="AH15" s="64">
        <v>0</v>
      </c>
      <c r="AI15" s="64">
        <v>74</v>
      </c>
      <c r="AJ15" s="64">
        <v>0</v>
      </c>
      <c r="AK15" s="64">
        <v>341</v>
      </c>
      <c r="AL15" s="64">
        <v>75877</v>
      </c>
      <c r="AM15" s="64">
        <v>0</v>
      </c>
      <c r="AN15" s="64">
        <v>0</v>
      </c>
      <c r="AO15" s="64">
        <v>0</v>
      </c>
      <c r="AP15" s="64">
        <v>0</v>
      </c>
      <c r="AQ15" s="64">
        <v>0</v>
      </c>
      <c r="AR15" s="64">
        <v>0</v>
      </c>
      <c r="AS15" s="64">
        <v>0</v>
      </c>
      <c r="AT15" s="64">
        <v>0</v>
      </c>
      <c r="AU15" s="64">
        <v>0</v>
      </c>
      <c r="AV15" s="64">
        <v>0</v>
      </c>
      <c r="AW15" s="64">
        <v>0</v>
      </c>
      <c r="AX15" s="64">
        <v>0</v>
      </c>
      <c r="AY15" s="64">
        <v>0</v>
      </c>
      <c r="AZ15" s="64">
        <v>0</v>
      </c>
      <c r="BA15" s="64" t="e">
        <f>BA$87*#REF!</f>
        <v>#REF!</v>
      </c>
      <c r="BB15" s="64" t="e">
        <f>BB$87*#REF!</f>
        <v>#REF!</v>
      </c>
      <c r="BC15" s="64" t="e">
        <f>BC$87*#REF!</f>
        <v>#REF!</v>
      </c>
      <c r="BD15" s="64" t="e">
        <f>BD$87*#REF!</f>
        <v>#REF!</v>
      </c>
      <c r="BE15" s="64">
        <v>148</v>
      </c>
      <c r="BF15" s="64">
        <v>0</v>
      </c>
      <c r="BG15" s="64">
        <v>0</v>
      </c>
      <c r="BH15" s="64">
        <v>0</v>
      </c>
      <c r="BI15" s="64">
        <v>0</v>
      </c>
      <c r="BJ15" s="64">
        <v>0</v>
      </c>
      <c r="BK15" s="64">
        <v>68</v>
      </c>
      <c r="BL15" s="64">
        <v>0</v>
      </c>
      <c r="BM15" s="64">
        <v>0</v>
      </c>
      <c r="BN15" s="64">
        <v>0</v>
      </c>
      <c r="BO15" s="64">
        <v>0</v>
      </c>
      <c r="BP15" s="64">
        <v>0</v>
      </c>
      <c r="BQ15" s="64">
        <v>0</v>
      </c>
      <c r="BR15" s="64">
        <v>0</v>
      </c>
      <c r="BS15" s="64">
        <v>0</v>
      </c>
      <c r="BT15" s="64">
        <v>0</v>
      </c>
      <c r="BU15" s="64">
        <v>0</v>
      </c>
      <c r="BV15" s="64">
        <v>0</v>
      </c>
      <c r="BW15" s="64">
        <v>0</v>
      </c>
      <c r="BX15" s="64">
        <v>195</v>
      </c>
      <c r="BY15" s="64">
        <v>0</v>
      </c>
      <c r="BZ15" s="64">
        <v>0</v>
      </c>
      <c r="CA15" s="64">
        <v>0</v>
      </c>
      <c r="CB15" s="64">
        <v>0</v>
      </c>
      <c r="CC15" s="64">
        <v>0</v>
      </c>
      <c r="CD15" s="64">
        <v>0</v>
      </c>
      <c r="CE15" s="64">
        <v>0</v>
      </c>
      <c r="CF15" s="64">
        <v>0</v>
      </c>
      <c r="CG15" s="64">
        <v>94</v>
      </c>
      <c r="CH15" s="64">
        <v>0</v>
      </c>
      <c r="CI15" s="19">
        <v>0</v>
      </c>
      <c r="CJ15" s="19">
        <v>0</v>
      </c>
      <c r="CK15" s="19">
        <v>0</v>
      </c>
      <c r="CL15" s="19">
        <v>0</v>
      </c>
      <c r="CM15" s="19">
        <v>0</v>
      </c>
      <c r="CN15" s="19">
        <v>0</v>
      </c>
      <c r="CO15" s="19" t="e">
        <f>CO$87*#REF!</f>
        <v>#REF!</v>
      </c>
      <c r="CP15" s="19" t="e">
        <f>CP$87*#REF!</f>
        <v>#REF!</v>
      </c>
      <c r="CQ15" s="19" t="e">
        <f>CQ$87*#REF!</f>
        <v>#REF!</v>
      </c>
      <c r="CR15" s="19" t="e">
        <f>CR$87*#REF!</f>
        <v>#REF!</v>
      </c>
      <c r="CS15" s="19">
        <v>0</v>
      </c>
      <c r="CT15" s="19">
        <v>7</v>
      </c>
      <c r="CU15" s="19">
        <v>0</v>
      </c>
      <c r="CV15" s="19">
        <v>0</v>
      </c>
      <c r="CW15" s="19">
        <v>0</v>
      </c>
      <c r="CX15" s="19">
        <v>710</v>
      </c>
      <c r="CY15" s="19" t="e">
        <f>CY$87*#REF!</f>
        <v>#REF!</v>
      </c>
      <c r="CZ15" s="19" t="e">
        <f>CZ$87*#REF!</f>
        <v>#REF!</v>
      </c>
      <c r="DA15" s="19">
        <v>0</v>
      </c>
      <c r="DB15" s="19">
        <v>0</v>
      </c>
      <c r="DC15" s="19">
        <v>0</v>
      </c>
      <c r="DD15" s="19">
        <v>0</v>
      </c>
      <c r="DE15" s="19">
        <v>0</v>
      </c>
      <c r="DF15" s="19">
        <v>0</v>
      </c>
      <c r="DG15" s="19">
        <v>0</v>
      </c>
      <c r="DH15" s="19">
        <v>0</v>
      </c>
      <c r="DI15" s="19">
        <v>0</v>
      </c>
      <c r="DJ15" s="19">
        <v>0</v>
      </c>
      <c r="DK15" s="19">
        <v>0</v>
      </c>
      <c r="DL15" s="19">
        <v>0</v>
      </c>
      <c r="DM15" s="19">
        <v>383</v>
      </c>
      <c r="DN15" s="19">
        <v>0</v>
      </c>
      <c r="DO15" s="19">
        <v>0</v>
      </c>
      <c r="DP15" s="19">
        <v>7</v>
      </c>
      <c r="DQ15" s="19">
        <v>0</v>
      </c>
      <c r="DR15" s="19">
        <v>0</v>
      </c>
      <c r="DS15" s="19">
        <v>0</v>
      </c>
      <c r="DT15" s="19">
        <v>0</v>
      </c>
      <c r="DU15" s="19">
        <v>0</v>
      </c>
      <c r="DV15" s="19">
        <v>0</v>
      </c>
      <c r="DW15" s="19">
        <v>0</v>
      </c>
      <c r="DX15" s="19">
        <v>0</v>
      </c>
      <c r="DY15" s="19">
        <v>0</v>
      </c>
      <c r="DZ15" s="19">
        <v>0</v>
      </c>
      <c r="EA15" s="19">
        <v>0</v>
      </c>
      <c r="EB15" s="19">
        <v>0</v>
      </c>
      <c r="EC15" s="19">
        <v>0</v>
      </c>
      <c r="ED15" s="19">
        <v>0</v>
      </c>
      <c r="EE15" s="19">
        <v>0</v>
      </c>
      <c r="EF15" s="19">
        <v>0</v>
      </c>
      <c r="EG15" s="19">
        <v>0</v>
      </c>
      <c r="EH15" s="19">
        <v>78544</v>
      </c>
      <c r="EJ15" s="68">
        <v>0</v>
      </c>
      <c r="EL15" s="8">
        <v>78544</v>
      </c>
    </row>
    <row r="16" spans="1:142">
      <c r="A16" s="48" t="s">
        <v>914</v>
      </c>
      <c r="B16" t="s">
        <v>61</v>
      </c>
      <c r="C16" s="69">
        <v>12</v>
      </c>
      <c r="D16" s="64">
        <v>0</v>
      </c>
      <c r="E16" s="64">
        <v>0</v>
      </c>
      <c r="F16" s="64">
        <v>0</v>
      </c>
      <c r="G16" s="64">
        <v>0</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64">
        <v>0</v>
      </c>
      <c r="AB16" s="64">
        <v>0</v>
      </c>
      <c r="AC16" s="64">
        <v>0</v>
      </c>
      <c r="AD16" s="64">
        <v>0</v>
      </c>
      <c r="AE16" s="64">
        <v>0</v>
      </c>
      <c r="AF16" s="64">
        <v>0</v>
      </c>
      <c r="AG16" s="64">
        <v>0</v>
      </c>
      <c r="AH16" s="64">
        <v>0</v>
      </c>
      <c r="AI16" s="64">
        <v>0</v>
      </c>
      <c r="AJ16" s="64">
        <v>0</v>
      </c>
      <c r="AK16" s="64">
        <v>0</v>
      </c>
      <c r="AL16" s="64">
        <v>0</v>
      </c>
      <c r="AM16" s="64">
        <v>15452</v>
      </c>
      <c r="AN16" s="64">
        <v>0</v>
      </c>
      <c r="AO16" s="64">
        <v>0</v>
      </c>
      <c r="AP16" s="64">
        <v>0</v>
      </c>
      <c r="AQ16" s="64">
        <v>0</v>
      </c>
      <c r="AR16" s="64">
        <v>0</v>
      </c>
      <c r="AS16" s="64">
        <v>0</v>
      </c>
      <c r="AT16" s="64">
        <v>0</v>
      </c>
      <c r="AU16" s="64">
        <v>0</v>
      </c>
      <c r="AV16" s="64">
        <v>0</v>
      </c>
      <c r="AW16" s="64">
        <v>0</v>
      </c>
      <c r="AX16" s="64">
        <v>0</v>
      </c>
      <c r="AY16" s="64">
        <v>0</v>
      </c>
      <c r="AZ16" s="64">
        <v>0</v>
      </c>
      <c r="BA16" s="64" t="e">
        <f>BA$87*#REF!</f>
        <v>#REF!</v>
      </c>
      <c r="BB16" s="64" t="e">
        <f>BB$87*#REF!</f>
        <v>#REF!</v>
      </c>
      <c r="BC16" s="64" t="e">
        <f>BC$87*#REF!</f>
        <v>#REF!</v>
      </c>
      <c r="BD16" s="64" t="e">
        <f>BD$87*#REF!</f>
        <v>#REF!</v>
      </c>
      <c r="BE16" s="64">
        <v>0</v>
      </c>
      <c r="BF16" s="64">
        <v>0</v>
      </c>
      <c r="BG16" s="64">
        <v>0</v>
      </c>
      <c r="BH16" s="64">
        <v>0</v>
      </c>
      <c r="BI16" s="64">
        <v>0</v>
      </c>
      <c r="BJ16" s="64">
        <v>0</v>
      </c>
      <c r="BK16" s="64">
        <v>0</v>
      </c>
      <c r="BL16" s="64">
        <v>0</v>
      </c>
      <c r="BM16" s="64">
        <v>0</v>
      </c>
      <c r="BN16" s="64">
        <v>0</v>
      </c>
      <c r="BO16" s="64">
        <v>0</v>
      </c>
      <c r="BP16" s="64">
        <v>0</v>
      </c>
      <c r="BQ16" s="64">
        <v>0</v>
      </c>
      <c r="BR16" s="64">
        <v>0</v>
      </c>
      <c r="BS16" s="64">
        <v>0</v>
      </c>
      <c r="BT16" s="64">
        <v>0</v>
      </c>
      <c r="BU16" s="64">
        <v>0</v>
      </c>
      <c r="BV16" s="64">
        <v>0</v>
      </c>
      <c r="BW16" s="64">
        <v>0</v>
      </c>
      <c r="BX16" s="64">
        <v>0</v>
      </c>
      <c r="BY16" s="64">
        <v>0</v>
      </c>
      <c r="BZ16" s="64">
        <v>0</v>
      </c>
      <c r="CA16" s="64">
        <v>0</v>
      </c>
      <c r="CB16" s="64">
        <v>0</v>
      </c>
      <c r="CC16" s="64">
        <v>0</v>
      </c>
      <c r="CD16" s="64">
        <v>0</v>
      </c>
      <c r="CE16" s="64">
        <v>0</v>
      </c>
      <c r="CF16" s="64">
        <v>0</v>
      </c>
      <c r="CG16" s="64">
        <v>61</v>
      </c>
      <c r="CH16" s="64">
        <v>0</v>
      </c>
      <c r="CI16" s="19">
        <v>0</v>
      </c>
      <c r="CJ16" s="19">
        <v>0</v>
      </c>
      <c r="CK16" s="19">
        <v>0</v>
      </c>
      <c r="CL16" s="19">
        <v>0</v>
      </c>
      <c r="CM16" s="19">
        <v>0</v>
      </c>
      <c r="CN16" s="19">
        <v>0</v>
      </c>
      <c r="CO16" s="19" t="e">
        <f>CO$87*#REF!</f>
        <v>#REF!</v>
      </c>
      <c r="CP16" s="19" t="e">
        <f>CP$87*#REF!</f>
        <v>#REF!</v>
      </c>
      <c r="CQ16" s="19" t="e">
        <f>CQ$87*#REF!</f>
        <v>#REF!</v>
      </c>
      <c r="CR16" s="19" t="e">
        <f>CR$87*#REF!</f>
        <v>#REF!</v>
      </c>
      <c r="CS16" s="19">
        <v>0</v>
      </c>
      <c r="CT16" s="19">
        <v>0</v>
      </c>
      <c r="CU16" s="19">
        <v>0</v>
      </c>
      <c r="CV16" s="19">
        <v>0</v>
      </c>
      <c r="CW16" s="19">
        <v>0</v>
      </c>
      <c r="CX16" s="19">
        <v>99</v>
      </c>
      <c r="CY16" s="19" t="e">
        <f>CY$87*#REF!</f>
        <v>#REF!</v>
      </c>
      <c r="CZ16" s="19" t="e">
        <f>CZ$87*#REF!</f>
        <v>#REF!</v>
      </c>
      <c r="DA16" s="19">
        <v>0</v>
      </c>
      <c r="DB16" s="19">
        <v>0</v>
      </c>
      <c r="DC16" s="19">
        <v>0</v>
      </c>
      <c r="DD16" s="19">
        <v>0</v>
      </c>
      <c r="DE16" s="19">
        <v>0</v>
      </c>
      <c r="DF16" s="19">
        <v>0</v>
      </c>
      <c r="DG16" s="19">
        <v>0</v>
      </c>
      <c r="DH16" s="19">
        <v>0</v>
      </c>
      <c r="DI16" s="19">
        <v>0</v>
      </c>
      <c r="DJ16" s="19">
        <v>0</v>
      </c>
      <c r="DK16" s="19">
        <v>0</v>
      </c>
      <c r="DL16" s="19">
        <v>0</v>
      </c>
      <c r="DM16" s="19">
        <v>6</v>
      </c>
      <c r="DN16" s="19">
        <v>0</v>
      </c>
      <c r="DO16" s="19">
        <v>0</v>
      </c>
      <c r="DP16" s="19">
        <v>76</v>
      </c>
      <c r="DQ16" s="19">
        <v>0</v>
      </c>
      <c r="DR16" s="19">
        <v>0</v>
      </c>
      <c r="DS16" s="19">
        <v>0</v>
      </c>
      <c r="DT16" s="19">
        <v>0</v>
      </c>
      <c r="DU16" s="19">
        <v>0</v>
      </c>
      <c r="DV16" s="19">
        <v>0</v>
      </c>
      <c r="DW16" s="19">
        <v>0</v>
      </c>
      <c r="DX16" s="19">
        <v>0</v>
      </c>
      <c r="DY16" s="19">
        <v>0</v>
      </c>
      <c r="DZ16" s="19">
        <v>0</v>
      </c>
      <c r="EA16" s="19">
        <v>0</v>
      </c>
      <c r="EB16" s="19">
        <v>0</v>
      </c>
      <c r="EC16" s="19">
        <v>0</v>
      </c>
      <c r="ED16" s="19">
        <v>0</v>
      </c>
      <c r="EE16" s="19">
        <v>0</v>
      </c>
      <c r="EF16" s="19">
        <v>0</v>
      </c>
      <c r="EG16" s="19">
        <v>0</v>
      </c>
      <c r="EH16" s="19">
        <v>15694</v>
      </c>
      <c r="EJ16" s="68">
        <v>0</v>
      </c>
      <c r="EL16" s="8">
        <v>15694</v>
      </c>
    </row>
    <row r="17" spans="1:143">
      <c r="A17" s="48" t="s">
        <v>915</v>
      </c>
      <c r="B17" t="s">
        <v>62</v>
      </c>
      <c r="C17" s="67">
        <v>13</v>
      </c>
      <c r="D17" s="64">
        <v>0</v>
      </c>
      <c r="E17" s="64">
        <v>0</v>
      </c>
      <c r="F17" s="64">
        <v>0</v>
      </c>
      <c r="G17" s="64">
        <v>0</v>
      </c>
      <c r="H17" s="64">
        <v>0</v>
      </c>
      <c r="I17" s="64">
        <v>0</v>
      </c>
      <c r="J17" s="64">
        <v>0</v>
      </c>
      <c r="K17" s="64">
        <v>0</v>
      </c>
      <c r="L17" s="64">
        <v>0</v>
      </c>
      <c r="M17" s="64">
        <v>0</v>
      </c>
      <c r="N17" s="64">
        <v>0</v>
      </c>
      <c r="O17" s="64">
        <v>0</v>
      </c>
      <c r="P17" s="64">
        <v>0</v>
      </c>
      <c r="Q17" s="64">
        <v>0</v>
      </c>
      <c r="R17" s="64">
        <v>0</v>
      </c>
      <c r="S17" s="64">
        <v>0</v>
      </c>
      <c r="T17" s="64">
        <v>0</v>
      </c>
      <c r="U17" s="64">
        <v>0</v>
      </c>
      <c r="V17" s="64">
        <v>0</v>
      </c>
      <c r="W17" s="64">
        <v>0</v>
      </c>
      <c r="X17" s="64">
        <v>0</v>
      </c>
      <c r="Y17" s="64">
        <v>0</v>
      </c>
      <c r="Z17" s="64">
        <v>0</v>
      </c>
      <c r="AA17" s="64">
        <v>0</v>
      </c>
      <c r="AB17" s="64">
        <v>0</v>
      </c>
      <c r="AC17" s="64">
        <v>0</v>
      </c>
      <c r="AD17" s="64">
        <v>0</v>
      </c>
      <c r="AE17" s="64">
        <v>0</v>
      </c>
      <c r="AF17" s="64">
        <v>13</v>
      </c>
      <c r="AG17" s="64">
        <v>0</v>
      </c>
      <c r="AH17" s="64">
        <v>0</v>
      </c>
      <c r="AI17" s="64">
        <v>0</v>
      </c>
      <c r="AJ17" s="64">
        <v>0</v>
      </c>
      <c r="AK17" s="64">
        <v>0</v>
      </c>
      <c r="AL17" s="64">
        <v>0</v>
      </c>
      <c r="AM17" s="64">
        <v>0</v>
      </c>
      <c r="AN17" s="64">
        <v>9690</v>
      </c>
      <c r="AO17" s="64">
        <v>18640</v>
      </c>
      <c r="AP17" s="64">
        <v>23497</v>
      </c>
      <c r="AQ17" s="64">
        <v>406</v>
      </c>
      <c r="AR17" s="64">
        <v>51</v>
      </c>
      <c r="AS17" s="64">
        <v>15</v>
      </c>
      <c r="AT17" s="64">
        <v>0</v>
      </c>
      <c r="AU17" s="64">
        <v>9</v>
      </c>
      <c r="AV17" s="64">
        <v>16</v>
      </c>
      <c r="AW17" s="64">
        <v>0</v>
      </c>
      <c r="AX17" s="64">
        <v>0</v>
      </c>
      <c r="AY17" s="64">
        <v>0</v>
      </c>
      <c r="AZ17" s="64">
        <v>0</v>
      </c>
      <c r="BA17" s="64" t="e">
        <f>BA$87*#REF!</f>
        <v>#REF!</v>
      </c>
      <c r="BB17" s="64" t="e">
        <f>BB$87*#REF!</f>
        <v>#REF!</v>
      </c>
      <c r="BC17" s="64" t="e">
        <f>BC$87*#REF!</f>
        <v>#REF!</v>
      </c>
      <c r="BD17" s="64" t="e">
        <f>BD$87*#REF!</f>
        <v>#REF!</v>
      </c>
      <c r="BE17" s="64">
        <v>0</v>
      </c>
      <c r="BF17" s="64">
        <v>6</v>
      </c>
      <c r="BG17" s="64">
        <v>0</v>
      </c>
      <c r="BH17" s="64">
        <v>10</v>
      </c>
      <c r="BI17" s="64">
        <v>483</v>
      </c>
      <c r="BJ17" s="64">
        <v>0</v>
      </c>
      <c r="BK17" s="64">
        <v>0</v>
      </c>
      <c r="BL17" s="64">
        <v>0</v>
      </c>
      <c r="BM17" s="64">
        <v>0</v>
      </c>
      <c r="BN17" s="64">
        <v>0</v>
      </c>
      <c r="BO17" s="64">
        <v>31</v>
      </c>
      <c r="BP17" s="64">
        <v>346</v>
      </c>
      <c r="BQ17" s="64">
        <v>0</v>
      </c>
      <c r="BR17" s="64">
        <v>0</v>
      </c>
      <c r="BS17" s="64">
        <v>55</v>
      </c>
      <c r="BT17" s="64">
        <v>0</v>
      </c>
      <c r="BU17" s="64">
        <v>8</v>
      </c>
      <c r="BV17" s="64">
        <v>26</v>
      </c>
      <c r="BW17" s="64">
        <v>0</v>
      </c>
      <c r="BX17" s="64">
        <v>131</v>
      </c>
      <c r="BY17" s="64">
        <v>0</v>
      </c>
      <c r="BZ17" s="64">
        <v>0</v>
      </c>
      <c r="CA17" s="64">
        <v>0</v>
      </c>
      <c r="CB17" s="64">
        <v>0</v>
      </c>
      <c r="CC17" s="64">
        <v>44</v>
      </c>
      <c r="CD17" s="64">
        <v>0</v>
      </c>
      <c r="CE17" s="64">
        <v>13</v>
      </c>
      <c r="CF17" s="64">
        <v>7</v>
      </c>
      <c r="CG17" s="64">
        <v>14</v>
      </c>
      <c r="CH17" s="64">
        <v>0</v>
      </c>
      <c r="CI17" s="19">
        <v>63</v>
      </c>
      <c r="CJ17" s="19">
        <v>168</v>
      </c>
      <c r="CK17" s="19">
        <v>0</v>
      </c>
      <c r="CL17" s="19">
        <v>7</v>
      </c>
      <c r="CM17" s="19">
        <v>288</v>
      </c>
      <c r="CN17" s="19">
        <v>0</v>
      </c>
      <c r="CO17" s="19" t="e">
        <f>CO$87*#REF!</f>
        <v>#REF!</v>
      </c>
      <c r="CP17" s="19" t="e">
        <f>CP$87*#REF!</f>
        <v>#REF!</v>
      </c>
      <c r="CQ17" s="19" t="e">
        <f>CQ$87*#REF!</f>
        <v>#REF!</v>
      </c>
      <c r="CR17" s="19" t="e">
        <f>CR$87*#REF!</f>
        <v>#REF!</v>
      </c>
      <c r="CS17" s="19">
        <v>0</v>
      </c>
      <c r="CT17" s="19">
        <v>0</v>
      </c>
      <c r="CU17" s="19">
        <v>0</v>
      </c>
      <c r="CV17" s="19">
        <v>0</v>
      </c>
      <c r="CW17" s="19">
        <v>0</v>
      </c>
      <c r="CX17" s="19">
        <v>275</v>
      </c>
      <c r="CY17" s="19" t="e">
        <f>CY$87*#REF!</f>
        <v>#REF!</v>
      </c>
      <c r="CZ17" s="19" t="e">
        <f>CZ$87*#REF!</f>
        <v>#REF!</v>
      </c>
      <c r="DA17" s="19">
        <v>0</v>
      </c>
      <c r="DB17" s="19">
        <v>0</v>
      </c>
      <c r="DC17" s="19">
        <v>0</v>
      </c>
      <c r="DD17" s="19">
        <v>0</v>
      </c>
      <c r="DE17" s="19">
        <v>0</v>
      </c>
      <c r="DF17" s="19">
        <v>0</v>
      </c>
      <c r="DG17" s="19">
        <v>0</v>
      </c>
      <c r="DH17" s="19">
        <v>0</v>
      </c>
      <c r="DI17" s="19">
        <v>0</v>
      </c>
      <c r="DJ17" s="19">
        <v>0</v>
      </c>
      <c r="DK17" s="19">
        <v>0</v>
      </c>
      <c r="DL17" s="19">
        <v>0</v>
      </c>
      <c r="DM17" s="19">
        <v>442</v>
      </c>
      <c r="DN17" s="19">
        <v>0</v>
      </c>
      <c r="DO17" s="19">
        <v>0</v>
      </c>
      <c r="DP17" s="19">
        <v>39</v>
      </c>
      <c r="DQ17" s="19">
        <v>0</v>
      </c>
      <c r="DR17" s="19">
        <v>0</v>
      </c>
      <c r="DS17" s="19">
        <v>0</v>
      </c>
      <c r="DT17" s="19">
        <v>0</v>
      </c>
      <c r="DU17" s="19">
        <v>0</v>
      </c>
      <c r="DV17" s="19">
        <v>0</v>
      </c>
      <c r="DW17" s="19">
        <v>0</v>
      </c>
      <c r="DX17" s="19">
        <v>0</v>
      </c>
      <c r="DY17" s="19">
        <v>0</v>
      </c>
      <c r="DZ17" s="19">
        <v>0</v>
      </c>
      <c r="EA17" s="19">
        <v>0</v>
      </c>
      <c r="EB17" s="19">
        <v>0</v>
      </c>
      <c r="EC17" s="19">
        <v>0</v>
      </c>
      <c r="ED17" s="19">
        <v>0</v>
      </c>
      <c r="EE17" s="19">
        <v>0</v>
      </c>
      <c r="EF17" s="19">
        <v>0</v>
      </c>
      <c r="EG17" s="19">
        <v>0</v>
      </c>
      <c r="EH17" s="19">
        <v>54793</v>
      </c>
      <c r="EJ17" s="68">
        <v>0</v>
      </c>
      <c r="EL17" s="8">
        <v>54793</v>
      </c>
    </row>
    <row r="18" spans="1:143">
      <c r="A18" s="48" t="s">
        <v>916</v>
      </c>
      <c r="B18" t="s">
        <v>63</v>
      </c>
      <c r="C18" s="69">
        <v>14</v>
      </c>
      <c r="D18" s="64">
        <v>0</v>
      </c>
      <c r="E18" s="64">
        <v>0</v>
      </c>
      <c r="F18" s="64">
        <v>0</v>
      </c>
      <c r="G18" s="64">
        <v>0</v>
      </c>
      <c r="H18" s="64">
        <v>0</v>
      </c>
      <c r="I18" s="64">
        <v>0</v>
      </c>
      <c r="J18" s="64">
        <v>0</v>
      </c>
      <c r="K18" s="64">
        <v>0</v>
      </c>
      <c r="L18" s="64">
        <v>0</v>
      </c>
      <c r="M18" s="64">
        <v>0</v>
      </c>
      <c r="N18" s="64">
        <v>0</v>
      </c>
      <c r="O18" s="64">
        <v>0</v>
      </c>
      <c r="P18" s="64">
        <v>0</v>
      </c>
      <c r="Q18" s="64">
        <v>0</v>
      </c>
      <c r="R18" s="64">
        <v>0</v>
      </c>
      <c r="S18" s="64">
        <v>0</v>
      </c>
      <c r="T18" s="64">
        <v>0</v>
      </c>
      <c r="U18" s="64">
        <v>0</v>
      </c>
      <c r="V18" s="64">
        <v>0</v>
      </c>
      <c r="W18" s="64">
        <v>0</v>
      </c>
      <c r="X18" s="64">
        <v>0</v>
      </c>
      <c r="Y18" s="64">
        <v>0</v>
      </c>
      <c r="Z18" s="64">
        <v>0</v>
      </c>
      <c r="AA18" s="64">
        <v>0</v>
      </c>
      <c r="AB18" s="64">
        <v>0</v>
      </c>
      <c r="AC18" s="64">
        <v>0</v>
      </c>
      <c r="AD18" s="64">
        <v>0</v>
      </c>
      <c r="AE18" s="64">
        <v>0</v>
      </c>
      <c r="AF18" s="64">
        <v>0</v>
      </c>
      <c r="AG18" s="64">
        <v>0</v>
      </c>
      <c r="AH18" s="64">
        <v>0</v>
      </c>
      <c r="AI18" s="64">
        <v>0</v>
      </c>
      <c r="AJ18" s="64">
        <v>0</v>
      </c>
      <c r="AK18" s="64">
        <v>0</v>
      </c>
      <c r="AL18" s="64">
        <v>0</v>
      </c>
      <c r="AM18" s="64">
        <v>0</v>
      </c>
      <c r="AN18" s="64">
        <v>6</v>
      </c>
      <c r="AO18" s="64">
        <v>443</v>
      </c>
      <c r="AP18" s="64">
        <v>126</v>
      </c>
      <c r="AQ18" s="64">
        <v>64788</v>
      </c>
      <c r="AR18" s="64">
        <v>278</v>
      </c>
      <c r="AS18" s="64">
        <v>0</v>
      </c>
      <c r="AT18" s="64">
        <v>0</v>
      </c>
      <c r="AU18" s="64">
        <v>0</v>
      </c>
      <c r="AV18" s="64">
        <v>0</v>
      </c>
      <c r="AW18" s="64">
        <v>0</v>
      </c>
      <c r="AX18" s="64">
        <v>0</v>
      </c>
      <c r="AY18" s="64">
        <v>0</v>
      </c>
      <c r="AZ18" s="64">
        <v>0</v>
      </c>
      <c r="BA18" s="64" t="e">
        <f>BA$87*#REF!</f>
        <v>#REF!</v>
      </c>
      <c r="BB18" s="64" t="e">
        <f>BB$87*#REF!</f>
        <v>#REF!</v>
      </c>
      <c r="BC18" s="64" t="e">
        <f>BC$87*#REF!</f>
        <v>#REF!</v>
      </c>
      <c r="BD18" s="64" t="e">
        <f>BD$87*#REF!</f>
        <v>#REF!</v>
      </c>
      <c r="BE18" s="64">
        <v>0</v>
      </c>
      <c r="BF18" s="64">
        <v>0</v>
      </c>
      <c r="BG18" s="64">
        <v>0</v>
      </c>
      <c r="BH18" s="64">
        <v>0</v>
      </c>
      <c r="BI18" s="64">
        <v>0</v>
      </c>
      <c r="BJ18" s="64">
        <v>0</v>
      </c>
      <c r="BK18" s="64">
        <v>0</v>
      </c>
      <c r="BL18" s="64">
        <v>0</v>
      </c>
      <c r="BM18" s="64">
        <v>0</v>
      </c>
      <c r="BN18" s="64">
        <v>0</v>
      </c>
      <c r="BO18" s="64">
        <v>0</v>
      </c>
      <c r="BP18" s="64">
        <v>12</v>
      </c>
      <c r="BQ18" s="64">
        <v>0</v>
      </c>
      <c r="BR18" s="64">
        <v>0</v>
      </c>
      <c r="BS18" s="64">
        <v>0</v>
      </c>
      <c r="BT18" s="64">
        <v>0</v>
      </c>
      <c r="BU18" s="64">
        <v>0</v>
      </c>
      <c r="BV18" s="64">
        <v>0</v>
      </c>
      <c r="BW18" s="64">
        <v>0</v>
      </c>
      <c r="BX18" s="64">
        <v>0</v>
      </c>
      <c r="BY18" s="64">
        <v>0</v>
      </c>
      <c r="BZ18" s="64">
        <v>0</v>
      </c>
      <c r="CA18" s="64">
        <v>0</v>
      </c>
      <c r="CB18" s="64">
        <v>0</v>
      </c>
      <c r="CC18" s="64">
        <v>0</v>
      </c>
      <c r="CD18" s="64">
        <v>0</v>
      </c>
      <c r="CE18" s="64">
        <v>0</v>
      </c>
      <c r="CF18" s="64">
        <v>0</v>
      </c>
      <c r="CG18" s="64">
        <v>6</v>
      </c>
      <c r="CH18" s="64">
        <v>0</v>
      </c>
      <c r="CI18" s="19">
        <v>0</v>
      </c>
      <c r="CJ18" s="19">
        <v>0</v>
      </c>
      <c r="CK18" s="19">
        <v>0</v>
      </c>
      <c r="CL18" s="19">
        <v>0</v>
      </c>
      <c r="CM18" s="19">
        <v>160</v>
      </c>
      <c r="CN18" s="19">
        <v>0</v>
      </c>
      <c r="CO18" s="19" t="e">
        <f>CO$87*#REF!</f>
        <v>#REF!</v>
      </c>
      <c r="CP18" s="19" t="e">
        <f>CP$87*#REF!</f>
        <v>#REF!</v>
      </c>
      <c r="CQ18" s="19" t="e">
        <f>CQ$87*#REF!</f>
        <v>#REF!</v>
      </c>
      <c r="CR18" s="19" t="e">
        <f>CR$87*#REF!</f>
        <v>#REF!</v>
      </c>
      <c r="CS18" s="19">
        <v>0</v>
      </c>
      <c r="CT18" s="19">
        <v>0</v>
      </c>
      <c r="CU18" s="19">
        <v>0</v>
      </c>
      <c r="CV18" s="19">
        <v>0</v>
      </c>
      <c r="CW18" s="19">
        <v>0</v>
      </c>
      <c r="CX18" s="19">
        <v>449</v>
      </c>
      <c r="CY18" s="19" t="e">
        <f>CY$87*#REF!</f>
        <v>#REF!</v>
      </c>
      <c r="CZ18" s="19" t="e">
        <f>CZ$87*#REF!</f>
        <v>#REF!</v>
      </c>
      <c r="DA18" s="19">
        <v>0</v>
      </c>
      <c r="DB18" s="19">
        <v>0</v>
      </c>
      <c r="DC18" s="19">
        <v>0</v>
      </c>
      <c r="DD18" s="19">
        <v>0</v>
      </c>
      <c r="DE18" s="19">
        <v>0</v>
      </c>
      <c r="DF18" s="19">
        <v>0</v>
      </c>
      <c r="DG18" s="19">
        <v>0</v>
      </c>
      <c r="DH18" s="19">
        <v>0</v>
      </c>
      <c r="DI18" s="19">
        <v>0</v>
      </c>
      <c r="DJ18" s="19">
        <v>0</v>
      </c>
      <c r="DK18" s="19">
        <v>0</v>
      </c>
      <c r="DL18" s="19">
        <v>0</v>
      </c>
      <c r="DM18" s="19">
        <v>80</v>
      </c>
      <c r="DN18" s="19">
        <v>0</v>
      </c>
      <c r="DO18" s="19">
        <v>0</v>
      </c>
      <c r="DP18" s="19">
        <v>84</v>
      </c>
      <c r="DQ18" s="19">
        <v>0</v>
      </c>
      <c r="DR18" s="19">
        <v>0</v>
      </c>
      <c r="DS18" s="19">
        <v>0</v>
      </c>
      <c r="DT18" s="19">
        <v>0</v>
      </c>
      <c r="DU18" s="19">
        <v>0</v>
      </c>
      <c r="DV18" s="19">
        <v>0</v>
      </c>
      <c r="DW18" s="19">
        <v>0</v>
      </c>
      <c r="DX18" s="19">
        <v>0</v>
      </c>
      <c r="DY18" s="19">
        <v>0</v>
      </c>
      <c r="DZ18" s="19">
        <v>0</v>
      </c>
      <c r="EA18" s="19">
        <v>0</v>
      </c>
      <c r="EB18" s="19">
        <v>0</v>
      </c>
      <c r="EC18" s="19">
        <v>0</v>
      </c>
      <c r="ED18" s="19">
        <v>0</v>
      </c>
      <c r="EE18" s="19">
        <v>0</v>
      </c>
      <c r="EF18" s="19">
        <v>0</v>
      </c>
      <c r="EG18" s="19">
        <v>0</v>
      </c>
      <c r="EH18" s="19">
        <v>66432</v>
      </c>
      <c r="EJ18" s="68">
        <v>0</v>
      </c>
      <c r="EL18" s="8">
        <v>66432</v>
      </c>
    </row>
    <row r="19" spans="1:143">
      <c r="A19" s="48" t="s">
        <v>917</v>
      </c>
      <c r="B19" t="s">
        <v>64</v>
      </c>
      <c r="C19" s="69">
        <v>15</v>
      </c>
      <c r="D19" s="64">
        <v>0</v>
      </c>
      <c r="E19" s="64">
        <v>0</v>
      </c>
      <c r="F19" s="64">
        <v>0</v>
      </c>
      <c r="G19" s="64">
        <v>0</v>
      </c>
      <c r="H19" s="64">
        <v>0</v>
      </c>
      <c r="I19" s="64">
        <v>0</v>
      </c>
      <c r="J19" s="64">
        <v>0</v>
      </c>
      <c r="K19" s="64">
        <v>0</v>
      </c>
      <c r="L19" s="64">
        <v>0</v>
      </c>
      <c r="M19" s="64">
        <v>0</v>
      </c>
      <c r="N19" s="64">
        <v>0</v>
      </c>
      <c r="O19" s="64">
        <v>0</v>
      </c>
      <c r="P19" s="64">
        <v>0</v>
      </c>
      <c r="Q19" s="64">
        <v>0</v>
      </c>
      <c r="R19" s="64">
        <v>0</v>
      </c>
      <c r="S19" s="64">
        <v>0</v>
      </c>
      <c r="T19" s="64">
        <v>0</v>
      </c>
      <c r="U19" s="64">
        <v>0</v>
      </c>
      <c r="V19" s="64">
        <v>0</v>
      </c>
      <c r="W19" s="64">
        <v>0</v>
      </c>
      <c r="X19" s="64">
        <v>201</v>
      </c>
      <c r="Y19" s="64">
        <v>0</v>
      </c>
      <c r="Z19" s="64">
        <v>0</v>
      </c>
      <c r="AA19" s="64">
        <v>0</v>
      </c>
      <c r="AB19" s="64">
        <v>0</v>
      </c>
      <c r="AC19" s="64">
        <v>0</v>
      </c>
      <c r="AD19" s="64">
        <v>0</v>
      </c>
      <c r="AE19" s="64">
        <v>0</v>
      </c>
      <c r="AF19" s="64">
        <v>0</v>
      </c>
      <c r="AG19" s="64">
        <v>0</v>
      </c>
      <c r="AH19" s="64">
        <v>0</v>
      </c>
      <c r="AI19" s="64">
        <v>0</v>
      </c>
      <c r="AJ19" s="64">
        <v>0</v>
      </c>
      <c r="AK19" s="64">
        <v>0</v>
      </c>
      <c r="AL19" s="64">
        <v>0</v>
      </c>
      <c r="AM19" s="64">
        <v>0</v>
      </c>
      <c r="AN19" s="64">
        <v>0</v>
      </c>
      <c r="AO19" s="64">
        <v>0</v>
      </c>
      <c r="AP19" s="64">
        <v>56</v>
      </c>
      <c r="AQ19" s="64">
        <v>112</v>
      </c>
      <c r="AR19" s="64">
        <v>42802</v>
      </c>
      <c r="AS19" s="64">
        <v>0</v>
      </c>
      <c r="AT19" s="64">
        <v>0</v>
      </c>
      <c r="AU19" s="64">
        <v>0</v>
      </c>
      <c r="AV19" s="64">
        <v>15</v>
      </c>
      <c r="AW19" s="64">
        <v>0</v>
      </c>
      <c r="AX19" s="64">
        <v>0</v>
      </c>
      <c r="AY19" s="64">
        <v>0</v>
      </c>
      <c r="AZ19" s="64">
        <v>0</v>
      </c>
      <c r="BA19" s="64" t="e">
        <f>BA$87*#REF!</f>
        <v>#REF!</v>
      </c>
      <c r="BB19" s="64" t="e">
        <f>BB$87*#REF!</f>
        <v>#REF!</v>
      </c>
      <c r="BC19" s="64" t="e">
        <f>BC$87*#REF!</f>
        <v>#REF!</v>
      </c>
      <c r="BD19" s="64" t="e">
        <f>BD$87*#REF!</f>
        <v>#REF!</v>
      </c>
      <c r="BE19" s="64">
        <v>0</v>
      </c>
      <c r="BF19" s="64">
        <v>0</v>
      </c>
      <c r="BG19" s="64">
        <v>0</v>
      </c>
      <c r="BH19" s="64">
        <v>0</v>
      </c>
      <c r="BI19" s="64">
        <v>0</v>
      </c>
      <c r="BJ19" s="64">
        <v>0</v>
      </c>
      <c r="BK19" s="64">
        <v>13</v>
      </c>
      <c r="BL19" s="64">
        <v>0</v>
      </c>
      <c r="BM19" s="64">
        <v>0</v>
      </c>
      <c r="BN19" s="64">
        <v>0</v>
      </c>
      <c r="BO19" s="64">
        <v>60</v>
      </c>
      <c r="BP19" s="64">
        <v>98</v>
      </c>
      <c r="BQ19" s="64">
        <v>0</v>
      </c>
      <c r="BR19" s="64">
        <v>0</v>
      </c>
      <c r="BS19" s="64">
        <v>0</v>
      </c>
      <c r="BT19" s="64">
        <v>0</v>
      </c>
      <c r="BU19" s="64">
        <v>0</v>
      </c>
      <c r="BV19" s="64">
        <v>0</v>
      </c>
      <c r="BW19" s="64">
        <v>0</v>
      </c>
      <c r="BX19" s="64">
        <v>7</v>
      </c>
      <c r="BY19" s="64">
        <v>0</v>
      </c>
      <c r="BZ19" s="64">
        <v>0</v>
      </c>
      <c r="CA19" s="64">
        <v>0</v>
      </c>
      <c r="CB19" s="64">
        <v>0</v>
      </c>
      <c r="CC19" s="64">
        <v>0</v>
      </c>
      <c r="CD19" s="64">
        <v>0</v>
      </c>
      <c r="CE19" s="64">
        <v>0</v>
      </c>
      <c r="CF19" s="64">
        <v>0</v>
      </c>
      <c r="CG19" s="64">
        <v>9</v>
      </c>
      <c r="CH19" s="64">
        <v>0</v>
      </c>
      <c r="CI19" s="19">
        <v>0</v>
      </c>
      <c r="CJ19" s="19">
        <v>34</v>
      </c>
      <c r="CK19" s="19">
        <v>0</v>
      </c>
      <c r="CL19" s="19">
        <v>0</v>
      </c>
      <c r="CM19" s="19">
        <v>16</v>
      </c>
      <c r="CN19" s="19">
        <v>0</v>
      </c>
      <c r="CO19" s="19" t="e">
        <f>CO$87*#REF!</f>
        <v>#REF!</v>
      </c>
      <c r="CP19" s="19" t="e">
        <f>CP$87*#REF!</f>
        <v>#REF!</v>
      </c>
      <c r="CQ19" s="19" t="e">
        <f>CQ$87*#REF!</f>
        <v>#REF!</v>
      </c>
      <c r="CR19" s="19" t="e">
        <f>CR$87*#REF!</f>
        <v>#REF!</v>
      </c>
      <c r="CS19" s="19">
        <v>0</v>
      </c>
      <c r="CT19" s="19">
        <v>0</v>
      </c>
      <c r="CU19" s="19">
        <v>0</v>
      </c>
      <c r="CV19" s="19">
        <v>0</v>
      </c>
      <c r="CW19" s="19">
        <v>0</v>
      </c>
      <c r="CX19" s="19">
        <v>36</v>
      </c>
      <c r="CY19" s="19" t="e">
        <f>CY$87*#REF!</f>
        <v>#REF!</v>
      </c>
      <c r="CZ19" s="19" t="e">
        <f>CZ$87*#REF!</f>
        <v>#REF!</v>
      </c>
      <c r="DA19" s="19">
        <v>0</v>
      </c>
      <c r="DB19" s="19">
        <v>0</v>
      </c>
      <c r="DC19" s="19">
        <v>0</v>
      </c>
      <c r="DD19" s="19">
        <v>0</v>
      </c>
      <c r="DE19" s="19">
        <v>0</v>
      </c>
      <c r="DF19" s="19">
        <v>0</v>
      </c>
      <c r="DG19" s="19">
        <v>0</v>
      </c>
      <c r="DH19" s="19">
        <v>0</v>
      </c>
      <c r="DI19" s="19">
        <v>0</v>
      </c>
      <c r="DJ19" s="19">
        <v>0</v>
      </c>
      <c r="DK19" s="19">
        <v>0</v>
      </c>
      <c r="DL19" s="19">
        <v>0</v>
      </c>
      <c r="DM19" s="19">
        <v>14</v>
      </c>
      <c r="DN19" s="19">
        <v>0</v>
      </c>
      <c r="DO19" s="19">
        <v>0</v>
      </c>
      <c r="DP19" s="19">
        <v>375</v>
      </c>
      <c r="DQ19" s="19">
        <v>0</v>
      </c>
      <c r="DR19" s="19">
        <v>0</v>
      </c>
      <c r="DS19" s="19">
        <v>0</v>
      </c>
      <c r="DT19" s="19">
        <v>0</v>
      </c>
      <c r="DU19" s="19">
        <v>0</v>
      </c>
      <c r="DV19" s="19">
        <v>0</v>
      </c>
      <c r="DW19" s="19">
        <v>0</v>
      </c>
      <c r="DX19" s="19">
        <v>0</v>
      </c>
      <c r="DY19" s="19">
        <v>0</v>
      </c>
      <c r="DZ19" s="19">
        <v>0</v>
      </c>
      <c r="EA19" s="19">
        <v>0</v>
      </c>
      <c r="EB19" s="19">
        <v>0</v>
      </c>
      <c r="EC19" s="19">
        <v>0</v>
      </c>
      <c r="ED19" s="19">
        <v>0</v>
      </c>
      <c r="EE19" s="19">
        <v>0</v>
      </c>
      <c r="EF19" s="19">
        <v>0</v>
      </c>
      <c r="EG19" s="19">
        <v>0</v>
      </c>
      <c r="EH19" s="19">
        <v>43848</v>
      </c>
      <c r="EJ19" s="68">
        <v>0</v>
      </c>
      <c r="EL19" s="8">
        <v>43848</v>
      </c>
    </row>
    <row r="20" spans="1:143">
      <c r="A20" s="48" t="s">
        <v>918</v>
      </c>
      <c r="B20" t="s">
        <v>65</v>
      </c>
      <c r="C20" s="67">
        <v>16</v>
      </c>
      <c r="D20" s="64">
        <v>0</v>
      </c>
      <c r="E20" s="64">
        <v>0</v>
      </c>
      <c r="F20" s="64">
        <v>0</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64">
        <v>0</v>
      </c>
      <c r="AA20" s="64">
        <v>0</v>
      </c>
      <c r="AB20" s="64">
        <v>0</v>
      </c>
      <c r="AC20" s="64">
        <v>0</v>
      </c>
      <c r="AD20" s="64">
        <v>0</v>
      </c>
      <c r="AE20" s="64">
        <v>6</v>
      </c>
      <c r="AF20" s="64">
        <v>0</v>
      </c>
      <c r="AG20" s="64">
        <v>0</v>
      </c>
      <c r="AH20" s="64">
        <v>0</v>
      </c>
      <c r="AI20" s="64">
        <v>19</v>
      </c>
      <c r="AJ20" s="64">
        <v>0</v>
      </c>
      <c r="AK20" s="64">
        <v>0</v>
      </c>
      <c r="AL20" s="64">
        <v>0</v>
      </c>
      <c r="AM20" s="64">
        <v>0</v>
      </c>
      <c r="AN20" s="64">
        <v>0</v>
      </c>
      <c r="AO20" s="64">
        <v>0</v>
      </c>
      <c r="AP20" s="64">
        <v>0</v>
      </c>
      <c r="AQ20" s="64">
        <v>0</v>
      </c>
      <c r="AR20" s="64">
        <v>0</v>
      </c>
      <c r="AS20" s="64">
        <v>31532</v>
      </c>
      <c r="AT20" s="64">
        <v>0</v>
      </c>
      <c r="AU20" s="64">
        <v>9</v>
      </c>
      <c r="AV20" s="64">
        <v>0</v>
      </c>
      <c r="AW20" s="64">
        <v>0</v>
      </c>
      <c r="AX20" s="64">
        <v>0</v>
      </c>
      <c r="AY20" s="64">
        <v>0</v>
      </c>
      <c r="AZ20" s="64">
        <v>0</v>
      </c>
      <c r="BA20" s="64" t="e">
        <f>BA$87*#REF!</f>
        <v>#REF!</v>
      </c>
      <c r="BB20" s="64" t="e">
        <f>BB$87*#REF!</f>
        <v>#REF!</v>
      </c>
      <c r="BC20" s="64" t="e">
        <f>BC$87*#REF!</f>
        <v>#REF!</v>
      </c>
      <c r="BD20" s="64" t="e">
        <f>BD$87*#REF!</f>
        <v>#REF!</v>
      </c>
      <c r="BE20" s="64">
        <v>0</v>
      </c>
      <c r="BF20" s="64">
        <v>0</v>
      </c>
      <c r="BG20" s="64">
        <v>0</v>
      </c>
      <c r="BH20" s="64">
        <v>0</v>
      </c>
      <c r="BI20" s="64">
        <v>0</v>
      </c>
      <c r="BJ20" s="64">
        <v>0</v>
      </c>
      <c r="BK20" s="64">
        <v>0</v>
      </c>
      <c r="BL20" s="64">
        <v>0</v>
      </c>
      <c r="BM20" s="64">
        <v>0</v>
      </c>
      <c r="BN20" s="64">
        <v>0</v>
      </c>
      <c r="BO20" s="64">
        <v>0</v>
      </c>
      <c r="BP20" s="64">
        <v>14</v>
      </c>
      <c r="BQ20" s="64">
        <v>0</v>
      </c>
      <c r="BR20" s="64">
        <v>0</v>
      </c>
      <c r="BS20" s="64">
        <v>0</v>
      </c>
      <c r="BT20" s="64">
        <v>0</v>
      </c>
      <c r="BU20" s="64">
        <v>0</v>
      </c>
      <c r="BV20" s="64">
        <v>0</v>
      </c>
      <c r="BW20" s="64">
        <v>0</v>
      </c>
      <c r="BX20" s="64">
        <v>36</v>
      </c>
      <c r="BY20" s="64">
        <v>0</v>
      </c>
      <c r="BZ20" s="64">
        <v>0</v>
      </c>
      <c r="CA20" s="64">
        <v>0</v>
      </c>
      <c r="CB20" s="64">
        <v>0</v>
      </c>
      <c r="CC20" s="64">
        <v>0</v>
      </c>
      <c r="CD20" s="64">
        <v>0</v>
      </c>
      <c r="CE20" s="64">
        <v>0</v>
      </c>
      <c r="CF20" s="64">
        <v>0</v>
      </c>
      <c r="CG20" s="64">
        <v>11</v>
      </c>
      <c r="CH20" s="64">
        <v>0</v>
      </c>
      <c r="CI20" s="19">
        <v>0</v>
      </c>
      <c r="CJ20" s="19">
        <v>0</v>
      </c>
      <c r="CK20" s="19">
        <v>0</v>
      </c>
      <c r="CL20" s="19">
        <v>51</v>
      </c>
      <c r="CM20" s="19">
        <v>25</v>
      </c>
      <c r="CN20" s="19">
        <v>0</v>
      </c>
      <c r="CO20" s="19" t="e">
        <f>CO$87*#REF!</f>
        <v>#REF!</v>
      </c>
      <c r="CP20" s="19" t="e">
        <f>CP$87*#REF!</f>
        <v>#REF!</v>
      </c>
      <c r="CQ20" s="19" t="e">
        <f>CQ$87*#REF!</f>
        <v>#REF!</v>
      </c>
      <c r="CR20" s="19" t="e">
        <f>CR$87*#REF!</f>
        <v>#REF!</v>
      </c>
      <c r="CS20" s="19">
        <v>0</v>
      </c>
      <c r="CT20" s="19">
        <v>0</v>
      </c>
      <c r="CU20" s="19">
        <v>0</v>
      </c>
      <c r="CV20" s="19">
        <v>0</v>
      </c>
      <c r="CW20" s="19">
        <v>0</v>
      </c>
      <c r="CX20" s="19">
        <v>59</v>
      </c>
      <c r="CY20" s="19" t="e">
        <f>CY$87*#REF!</f>
        <v>#REF!</v>
      </c>
      <c r="CZ20" s="19" t="e">
        <f>CZ$87*#REF!</f>
        <v>#REF!</v>
      </c>
      <c r="DA20" s="19">
        <v>0</v>
      </c>
      <c r="DB20" s="19">
        <v>0</v>
      </c>
      <c r="DC20" s="19">
        <v>0</v>
      </c>
      <c r="DD20" s="19">
        <v>0</v>
      </c>
      <c r="DE20" s="19">
        <v>0</v>
      </c>
      <c r="DF20" s="19">
        <v>0</v>
      </c>
      <c r="DG20" s="19">
        <v>0</v>
      </c>
      <c r="DH20" s="19">
        <v>0</v>
      </c>
      <c r="DI20" s="19">
        <v>0</v>
      </c>
      <c r="DJ20" s="19">
        <v>0</v>
      </c>
      <c r="DK20" s="19">
        <v>0</v>
      </c>
      <c r="DL20" s="19">
        <v>0</v>
      </c>
      <c r="DM20" s="19">
        <v>882</v>
      </c>
      <c r="DN20" s="19">
        <v>0</v>
      </c>
      <c r="DO20" s="19">
        <v>0</v>
      </c>
      <c r="DP20" s="19">
        <v>43</v>
      </c>
      <c r="DQ20" s="19">
        <v>0</v>
      </c>
      <c r="DR20" s="19">
        <v>0</v>
      </c>
      <c r="DS20" s="19">
        <v>0</v>
      </c>
      <c r="DT20" s="19">
        <v>0</v>
      </c>
      <c r="DU20" s="19">
        <v>0</v>
      </c>
      <c r="DV20" s="19">
        <v>0</v>
      </c>
      <c r="DW20" s="19">
        <v>0</v>
      </c>
      <c r="DX20" s="19">
        <v>0</v>
      </c>
      <c r="DY20" s="19">
        <v>0</v>
      </c>
      <c r="DZ20" s="19">
        <v>0</v>
      </c>
      <c r="EA20" s="19">
        <v>0</v>
      </c>
      <c r="EB20" s="19">
        <v>0</v>
      </c>
      <c r="EC20" s="19">
        <v>0</v>
      </c>
      <c r="ED20" s="19">
        <v>0</v>
      </c>
      <c r="EE20" s="19">
        <v>0</v>
      </c>
      <c r="EF20" s="19">
        <v>0</v>
      </c>
      <c r="EG20" s="19">
        <v>0</v>
      </c>
      <c r="EH20" s="19">
        <v>32687</v>
      </c>
      <c r="EJ20" s="68">
        <v>0</v>
      </c>
      <c r="EL20" s="8">
        <v>32687</v>
      </c>
    </row>
    <row r="21" spans="1:143">
      <c r="A21" s="48" t="s">
        <v>919</v>
      </c>
      <c r="B21" t="s">
        <v>66</v>
      </c>
      <c r="C21" s="69">
        <v>17</v>
      </c>
      <c r="D21" s="64">
        <v>0</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64">
        <v>0</v>
      </c>
      <c r="W21" s="64">
        <v>0</v>
      </c>
      <c r="X21" s="64">
        <v>0</v>
      </c>
      <c r="Y21" s="64">
        <v>0</v>
      </c>
      <c r="Z21" s="64">
        <v>0</v>
      </c>
      <c r="AA21" s="64">
        <v>0</v>
      </c>
      <c r="AB21" s="64">
        <v>0</v>
      </c>
      <c r="AC21" s="64">
        <v>0</v>
      </c>
      <c r="AD21" s="64">
        <v>0</v>
      </c>
      <c r="AE21" s="64">
        <v>0</v>
      </c>
      <c r="AF21" s="64">
        <v>0</v>
      </c>
      <c r="AG21" s="64">
        <v>0</v>
      </c>
      <c r="AH21" s="64">
        <v>0</v>
      </c>
      <c r="AI21" s="64">
        <v>13</v>
      </c>
      <c r="AJ21" s="64">
        <v>0</v>
      </c>
      <c r="AK21" s="64">
        <v>0</v>
      </c>
      <c r="AL21" s="64">
        <v>0</v>
      </c>
      <c r="AM21" s="64">
        <v>0</v>
      </c>
      <c r="AN21" s="64">
        <v>0</v>
      </c>
      <c r="AO21" s="64">
        <v>0</v>
      </c>
      <c r="AP21" s="64">
        <v>15</v>
      </c>
      <c r="AQ21" s="64">
        <v>0</v>
      </c>
      <c r="AR21" s="64">
        <v>20</v>
      </c>
      <c r="AS21" s="64">
        <v>28</v>
      </c>
      <c r="AT21" s="64">
        <v>38289</v>
      </c>
      <c r="AU21" s="64">
        <v>67845</v>
      </c>
      <c r="AV21" s="64">
        <v>285</v>
      </c>
      <c r="AW21" s="64">
        <v>0</v>
      </c>
      <c r="AX21" s="64">
        <v>0</v>
      </c>
      <c r="AY21" s="64">
        <v>0</v>
      </c>
      <c r="AZ21" s="64">
        <v>0</v>
      </c>
      <c r="BA21" s="64" t="e">
        <f>BA$87*#REF!</f>
        <v>#REF!</v>
      </c>
      <c r="BB21" s="64" t="e">
        <f>BB$87*#REF!</f>
        <v>#REF!</v>
      </c>
      <c r="BC21" s="64" t="e">
        <f>BC$87*#REF!</f>
        <v>#REF!</v>
      </c>
      <c r="BD21" s="64" t="e">
        <f>BD$87*#REF!</f>
        <v>#REF!</v>
      </c>
      <c r="BE21" s="64">
        <v>0</v>
      </c>
      <c r="BF21" s="64">
        <v>9</v>
      </c>
      <c r="BG21" s="64">
        <v>0</v>
      </c>
      <c r="BH21" s="64">
        <v>0</v>
      </c>
      <c r="BI21" s="64">
        <v>6</v>
      </c>
      <c r="BJ21" s="64">
        <v>0</v>
      </c>
      <c r="BK21" s="64">
        <v>23</v>
      </c>
      <c r="BL21" s="64">
        <v>0</v>
      </c>
      <c r="BM21" s="64">
        <v>151</v>
      </c>
      <c r="BN21" s="64">
        <v>0</v>
      </c>
      <c r="BO21" s="64">
        <v>0</v>
      </c>
      <c r="BP21" s="64">
        <v>376</v>
      </c>
      <c r="BQ21" s="64">
        <v>0</v>
      </c>
      <c r="BR21" s="64">
        <v>0</v>
      </c>
      <c r="BS21" s="64">
        <v>0</v>
      </c>
      <c r="BT21" s="64">
        <v>0</v>
      </c>
      <c r="BU21" s="64">
        <v>0</v>
      </c>
      <c r="BV21" s="64">
        <v>25</v>
      </c>
      <c r="BW21" s="64">
        <v>0</v>
      </c>
      <c r="BX21" s="64">
        <v>18</v>
      </c>
      <c r="BY21" s="64">
        <v>0</v>
      </c>
      <c r="BZ21" s="64">
        <v>14</v>
      </c>
      <c r="CA21" s="64">
        <v>0</v>
      </c>
      <c r="CB21" s="64">
        <v>0</v>
      </c>
      <c r="CC21" s="64">
        <v>0</v>
      </c>
      <c r="CD21" s="64">
        <v>0</v>
      </c>
      <c r="CE21" s="64">
        <v>0</v>
      </c>
      <c r="CF21" s="64">
        <v>0</v>
      </c>
      <c r="CG21" s="64">
        <v>35</v>
      </c>
      <c r="CH21" s="64">
        <v>0</v>
      </c>
      <c r="CI21" s="19">
        <v>0</v>
      </c>
      <c r="CJ21" s="19">
        <v>0</v>
      </c>
      <c r="CK21" s="19">
        <v>0</v>
      </c>
      <c r="CL21" s="19">
        <v>0</v>
      </c>
      <c r="CM21" s="19">
        <v>67</v>
      </c>
      <c r="CN21" s="19">
        <v>84</v>
      </c>
      <c r="CO21" s="19" t="e">
        <f>CO$87*#REF!</f>
        <v>#REF!</v>
      </c>
      <c r="CP21" s="19" t="e">
        <f>CP$87*#REF!</f>
        <v>#REF!</v>
      </c>
      <c r="CQ21" s="19" t="e">
        <f>CQ$87*#REF!</f>
        <v>#REF!</v>
      </c>
      <c r="CR21" s="19" t="e">
        <f>CR$87*#REF!</f>
        <v>#REF!</v>
      </c>
      <c r="CS21" s="19">
        <v>0</v>
      </c>
      <c r="CT21" s="19">
        <v>0</v>
      </c>
      <c r="CU21" s="19">
        <v>0</v>
      </c>
      <c r="CV21" s="19">
        <v>0</v>
      </c>
      <c r="CW21" s="19">
        <v>0</v>
      </c>
      <c r="CX21" s="19">
        <v>104</v>
      </c>
      <c r="CY21" s="19" t="e">
        <f>CY$87*#REF!</f>
        <v>#REF!</v>
      </c>
      <c r="CZ21" s="19" t="e">
        <f>CZ$87*#REF!</f>
        <v>#REF!</v>
      </c>
      <c r="DA21" s="19">
        <v>0</v>
      </c>
      <c r="DB21" s="19">
        <v>0</v>
      </c>
      <c r="DC21" s="19">
        <v>0</v>
      </c>
      <c r="DD21" s="19">
        <v>0</v>
      </c>
      <c r="DE21" s="19">
        <v>0</v>
      </c>
      <c r="DF21" s="19">
        <v>0</v>
      </c>
      <c r="DG21" s="19">
        <v>0</v>
      </c>
      <c r="DH21" s="19">
        <v>0</v>
      </c>
      <c r="DI21" s="19">
        <v>0</v>
      </c>
      <c r="DJ21" s="19">
        <v>0</v>
      </c>
      <c r="DK21" s="19">
        <v>0</v>
      </c>
      <c r="DL21" s="19">
        <v>0</v>
      </c>
      <c r="DM21" s="19">
        <v>1999</v>
      </c>
      <c r="DN21" s="19">
        <v>0</v>
      </c>
      <c r="DO21" s="19">
        <v>0</v>
      </c>
      <c r="DP21" s="19">
        <v>189</v>
      </c>
      <c r="DQ21" s="19">
        <v>0</v>
      </c>
      <c r="DR21" s="19">
        <v>0</v>
      </c>
      <c r="DS21" s="19">
        <v>0</v>
      </c>
      <c r="DT21" s="19">
        <v>0</v>
      </c>
      <c r="DU21" s="19">
        <v>0</v>
      </c>
      <c r="DV21" s="19">
        <v>0</v>
      </c>
      <c r="DW21" s="19">
        <v>0</v>
      </c>
      <c r="DX21" s="19">
        <v>0</v>
      </c>
      <c r="DY21" s="19">
        <v>0</v>
      </c>
      <c r="DZ21" s="19">
        <v>0</v>
      </c>
      <c r="EA21" s="19">
        <v>0</v>
      </c>
      <c r="EB21" s="19">
        <v>0</v>
      </c>
      <c r="EC21" s="19">
        <v>0</v>
      </c>
      <c r="ED21" s="19">
        <v>0</v>
      </c>
      <c r="EE21" s="19">
        <v>0</v>
      </c>
      <c r="EF21" s="19">
        <v>0</v>
      </c>
      <c r="EG21" s="19">
        <v>0</v>
      </c>
      <c r="EH21" s="19">
        <v>109595</v>
      </c>
      <c r="EJ21" s="68">
        <v>0</v>
      </c>
      <c r="EL21" s="8">
        <v>109595</v>
      </c>
    </row>
    <row r="22" spans="1:143">
      <c r="A22" s="48" t="s">
        <v>920</v>
      </c>
      <c r="B22" t="s">
        <v>67</v>
      </c>
      <c r="C22" s="69">
        <v>18</v>
      </c>
      <c r="D22" s="64">
        <v>0</v>
      </c>
      <c r="E22" s="64">
        <v>0</v>
      </c>
      <c r="F22" s="64">
        <v>0</v>
      </c>
      <c r="G22" s="64">
        <v>0</v>
      </c>
      <c r="H22" s="64">
        <v>0</v>
      </c>
      <c r="I22" s="64">
        <v>0</v>
      </c>
      <c r="J22" s="64">
        <v>0</v>
      </c>
      <c r="K22" s="64">
        <v>0</v>
      </c>
      <c r="L22" s="64">
        <v>0</v>
      </c>
      <c r="M22" s="64">
        <v>0</v>
      </c>
      <c r="N22" s="64">
        <v>0</v>
      </c>
      <c r="O22" s="64">
        <v>0</v>
      </c>
      <c r="P22" s="64">
        <v>0</v>
      </c>
      <c r="Q22" s="64">
        <v>0</v>
      </c>
      <c r="R22" s="64">
        <v>0</v>
      </c>
      <c r="S22" s="64">
        <v>0</v>
      </c>
      <c r="T22" s="64">
        <v>0</v>
      </c>
      <c r="U22" s="64">
        <v>0</v>
      </c>
      <c r="V22" s="64">
        <v>0</v>
      </c>
      <c r="W22" s="64">
        <v>0</v>
      </c>
      <c r="X22" s="64">
        <v>0</v>
      </c>
      <c r="Y22" s="64">
        <v>0</v>
      </c>
      <c r="Z22" s="64">
        <v>0</v>
      </c>
      <c r="AA22" s="64">
        <v>0</v>
      </c>
      <c r="AB22" s="64">
        <v>0</v>
      </c>
      <c r="AC22" s="64">
        <v>0</v>
      </c>
      <c r="AD22" s="64">
        <v>0</v>
      </c>
      <c r="AE22" s="64">
        <v>0</v>
      </c>
      <c r="AF22" s="64">
        <v>0</v>
      </c>
      <c r="AG22" s="64">
        <v>0</v>
      </c>
      <c r="AH22" s="64">
        <v>0</v>
      </c>
      <c r="AI22" s="64">
        <v>0</v>
      </c>
      <c r="AJ22" s="64">
        <v>0</v>
      </c>
      <c r="AK22" s="64">
        <v>0</v>
      </c>
      <c r="AL22" s="64">
        <v>0</v>
      </c>
      <c r="AM22" s="64">
        <v>0</v>
      </c>
      <c r="AN22" s="64">
        <v>0</v>
      </c>
      <c r="AO22" s="64">
        <v>0</v>
      </c>
      <c r="AP22" s="64">
        <v>8</v>
      </c>
      <c r="AQ22" s="64">
        <v>0</v>
      </c>
      <c r="AR22" s="64">
        <v>0</v>
      </c>
      <c r="AS22" s="64">
        <v>0</v>
      </c>
      <c r="AT22" s="64">
        <v>0</v>
      </c>
      <c r="AU22" s="64">
        <v>612</v>
      </c>
      <c r="AV22" s="64">
        <v>18955</v>
      </c>
      <c r="AW22" s="64">
        <v>0</v>
      </c>
      <c r="AX22" s="64">
        <v>0</v>
      </c>
      <c r="AY22" s="64">
        <v>0</v>
      </c>
      <c r="AZ22" s="64">
        <v>0</v>
      </c>
      <c r="BA22" s="64" t="e">
        <f>BA$87*#REF!</f>
        <v>#REF!</v>
      </c>
      <c r="BB22" s="64" t="e">
        <f>BB$87*#REF!</f>
        <v>#REF!</v>
      </c>
      <c r="BC22" s="64" t="e">
        <f>BC$87*#REF!</f>
        <v>#REF!</v>
      </c>
      <c r="BD22" s="64" t="e">
        <f>BD$87*#REF!</f>
        <v>#REF!</v>
      </c>
      <c r="BE22" s="64">
        <v>0</v>
      </c>
      <c r="BF22" s="64">
        <v>0</v>
      </c>
      <c r="BG22" s="64">
        <v>0</v>
      </c>
      <c r="BH22" s="64">
        <v>0</v>
      </c>
      <c r="BI22" s="64">
        <v>0</v>
      </c>
      <c r="BJ22" s="64">
        <v>0</v>
      </c>
      <c r="BK22" s="64">
        <v>0</v>
      </c>
      <c r="BL22" s="64">
        <v>32</v>
      </c>
      <c r="BM22" s="64">
        <v>0</v>
      </c>
      <c r="BN22" s="64">
        <v>0</v>
      </c>
      <c r="BO22" s="64">
        <v>0</v>
      </c>
      <c r="BP22" s="64">
        <v>104</v>
      </c>
      <c r="BQ22" s="64">
        <v>0</v>
      </c>
      <c r="BR22" s="64">
        <v>0</v>
      </c>
      <c r="BS22" s="64">
        <v>0</v>
      </c>
      <c r="BT22" s="64">
        <v>0</v>
      </c>
      <c r="BU22" s="64">
        <v>0</v>
      </c>
      <c r="BV22" s="64">
        <v>0</v>
      </c>
      <c r="BW22" s="64">
        <v>0</v>
      </c>
      <c r="BX22" s="64">
        <v>0</v>
      </c>
      <c r="BY22" s="64">
        <v>0</v>
      </c>
      <c r="BZ22" s="64">
        <v>0</v>
      </c>
      <c r="CA22" s="64">
        <v>0</v>
      </c>
      <c r="CB22" s="64">
        <v>0</v>
      </c>
      <c r="CC22" s="64">
        <v>0</v>
      </c>
      <c r="CD22" s="64">
        <v>0</v>
      </c>
      <c r="CE22" s="64">
        <v>0</v>
      </c>
      <c r="CF22" s="64">
        <v>0</v>
      </c>
      <c r="CG22" s="64">
        <v>3</v>
      </c>
      <c r="CH22" s="64">
        <v>0</v>
      </c>
      <c r="CI22" s="19">
        <v>0</v>
      </c>
      <c r="CJ22" s="19">
        <v>0</v>
      </c>
      <c r="CK22" s="19">
        <v>0</v>
      </c>
      <c r="CL22" s="19">
        <v>0</v>
      </c>
      <c r="CM22" s="19">
        <v>236</v>
      </c>
      <c r="CN22" s="19">
        <v>0</v>
      </c>
      <c r="CO22" s="19" t="e">
        <f>CO$87*#REF!</f>
        <v>#REF!</v>
      </c>
      <c r="CP22" s="19" t="e">
        <f>CP$87*#REF!</f>
        <v>#REF!</v>
      </c>
      <c r="CQ22" s="19" t="e">
        <f>CQ$87*#REF!</f>
        <v>#REF!</v>
      </c>
      <c r="CR22" s="19" t="e">
        <f>CR$87*#REF!</f>
        <v>#REF!</v>
      </c>
      <c r="CS22" s="19">
        <v>0</v>
      </c>
      <c r="CT22" s="19">
        <v>0</v>
      </c>
      <c r="CU22" s="19">
        <v>0</v>
      </c>
      <c r="CV22" s="19">
        <v>0</v>
      </c>
      <c r="CW22" s="19">
        <v>0</v>
      </c>
      <c r="CX22" s="19">
        <v>134</v>
      </c>
      <c r="CY22" s="19" t="e">
        <f>CY$87*#REF!</f>
        <v>#REF!</v>
      </c>
      <c r="CZ22" s="19" t="e">
        <f>CZ$87*#REF!</f>
        <v>#REF!</v>
      </c>
      <c r="DA22" s="19">
        <v>0</v>
      </c>
      <c r="DB22" s="19">
        <v>0</v>
      </c>
      <c r="DC22" s="19">
        <v>0</v>
      </c>
      <c r="DD22" s="19">
        <v>0</v>
      </c>
      <c r="DE22" s="19">
        <v>0</v>
      </c>
      <c r="DF22" s="19">
        <v>0</v>
      </c>
      <c r="DG22" s="19">
        <v>0</v>
      </c>
      <c r="DH22" s="19">
        <v>0</v>
      </c>
      <c r="DI22" s="19">
        <v>0</v>
      </c>
      <c r="DJ22" s="19">
        <v>0</v>
      </c>
      <c r="DK22" s="19">
        <v>0</v>
      </c>
      <c r="DL22" s="19">
        <v>0</v>
      </c>
      <c r="DM22" s="19">
        <v>1239</v>
      </c>
      <c r="DN22" s="19">
        <v>0</v>
      </c>
      <c r="DO22" s="19">
        <v>0</v>
      </c>
      <c r="DP22" s="19">
        <v>10</v>
      </c>
      <c r="DQ22" s="19">
        <v>0</v>
      </c>
      <c r="DR22" s="19">
        <v>0</v>
      </c>
      <c r="DS22" s="19">
        <v>0</v>
      </c>
      <c r="DT22" s="19">
        <v>0</v>
      </c>
      <c r="DU22" s="19">
        <v>0</v>
      </c>
      <c r="DV22" s="19">
        <v>0</v>
      </c>
      <c r="DW22" s="19">
        <v>0</v>
      </c>
      <c r="DX22" s="19">
        <v>0</v>
      </c>
      <c r="DY22" s="19">
        <v>0</v>
      </c>
      <c r="DZ22" s="19">
        <v>0</v>
      </c>
      <c r="EA22" s="19">
        <v>0</v>
      </c>
      <c r="EB22" s="19">
        <v>0</v>
      </c>
      <c r="EC22" s="19">
        <v>0</v>
      </c>
      <c r="ED22" s="19">
        <v>0</v>
      </c>
      <c r="EE22" s="19">
        <v>0</v>
      </c>
      <c r="EF22" s="19">
        <v>0</v>
      </c>
      <c r="EG22" s="19">
        <v>0</v>
      </c>
      <c r="EH22" s="19">
        <v>21333</v>
      </c>
      <c r="EJ22" s="68">
        <v>0</v>
      </c>
      <c r="EL22" s="8">
        <v>21333</v>
      </c>
    </row>
    <row r="23" spans="1:143">
      <c r="A23" s="48"/>
      <c r="B23" t="s">
        <v>220</v>
      </c>
      <c r="C23" s="67">
        <v>19</v>
      </c>
      <c r="D23" s="64">
        <v>0</v>
      </c>
      <c r="E23" s="64">
        <v>0</v>
      </c>
      <c r="F23" s="64">
        <v>0</v>
      </c>
      <c r="G23" s="64">
        <v>0</v>
      </c>
      <c r="H23" s="64">
        <v>0</v>
      </c>
      <c r="I23" s="64">
        <v>0</v>
      </c>
      <c r="J23" s="64">
        <v>0</v>
      </c>
      <c r="K23" s="64">
        <v>0</v>
      </c>
      <c r="L23" s="64">
        <v>0</v>
      </c>
      <c r="M23" s="64">
        <v>0</v>
      </c>
      <c r="N23" s="64">
        <v>0</v>
      </c>
      <c r="O23" s="64">
        <v>0</v>
      </c>
      <c r="P23" s="64">
        <v>0</v>
      </c>
      <c r="Q23" s="64">
        <v>0</v>
      </c>
      <c r="R23" s="64">
        <v>0</v>
      </c>
      <c r="S23" s="64">
        <v>0</v>
      </c>
      <c r="T23" s="64">
        <v>0</v>
      </c>
      <c r="U23" s="64">
        <v>23.265805722595399</v>
      </c>
      <c r="V23" s="64">
        <v>0</v>
      </c>
      <c r="W23" s="64">
        <v>0</v>
      </c>
      <c r="X23" s="64">
        <v>0</v>
      </c>
      <c r="Y23" s="64">
        <v>0</v>
      </c>
      <c r="Z23" s="64">
        <v>0</v>
      </c>
      <c r="AA23" s="64">
        <v>0</v>
      </c>
      <c r="AB23" s="64">
        <v>0</v>
      </c>
      <c r="AC23" s="64">
        <v>0</v>
      </c>
      <c r="AD23" s="64">
        <v>0</v>
      </c>
      <c r="AE23" s="64">
        <v>0</v>
      </c>
      <c r="AF23" s="64">
        <v>0</v>
      </c>
      <c r="AG23" s="64">
        <v>0</v>
      </c>
      <c r="AH23" s="64">
        <v>0</v>
      </c>
      <c r="AI23" s="64">
        <v>0</v>
      </c>
      <c r="AJ23" s="64">
        <v>0</v>
      </c>
      <c r="AK23" s="64">
        <v>0</v>
      </c>
      <c r="AL23" s="64">
        <v>0</v>
      </c>
      <c r="AM23" s="64">
        <v>0</v>
      </c>
      <c r="AN23" s="64">
        <v>0</v>
      </c>
      <c r="AO23" s="64">
        <v>0</v>
      </c>
      <c r="AP23" s="64">
        <v>0</v>
      </c>
      <c r="AQ23" s="64">
        <v>0</v>
      </c>
      <c r="AR23" s="64">
        <v>0</v>
      </c>
      <c r="AS23" s="64">
        <v>0</v>
      </c>
      <c r="AT23" s="64">
        <v>0</v>
      </c>
      <c r="AU23" s="64">
        <v>0</v>
      </c>
      <c r="AV23" s="64">
        <v>0</v>
      </c>
      <c r="AW23" s="64">
        <v>15347.676508338765</v>
      </c>
      <c r="AX23" s="64">
        <v>101415.64714479334</v>
      </c>
      <c r="AY23" s="64">
        <v>10075.063286455583</v>
      </c>
      <c r="AZ23" s="64">
        <v>18837.547366728075</v>
      </c>
      <c r="BA23" s="64" t="e">
        <f>BA$87*#REF!</f>
        <v>#REF!</v>
      </c>
      <c r="BB23" s="64" t="e">
        <f>BB$87*#REF!</f>
        <v>#REF!</v>
      </c>
      <c r="BC23" s="64" t="e">
        <f>BC$87*#REF!</f>
        <v>#REF!</v>
      </c>
      <c r="BD23" s="64" t="e">
        <f>BD$87*#REF!</f>
        <v>#REF!</v>
      </c>
      <c r="BE23" s="64">
        <v>0</v>
      </c>
      <c r="BF23" s="64">
        <v>99.849082892805257</v>
      </c>
      <c r="BG23" s="64">
        <v>0</v>
      </c>
      <c r="BH23" s="64">
        <v>30.05166572501906</v>
      </c>
      <c r="BI23" s="64">
        <v>0</v>
      </c>
      <c r="BJ23" s="64">
        <v>0</v>
      </c>
      <c r="BK23" s="64">
        <v>226.84160579530516</v>
      </c>
      <c r="BL23" s="64">
        <v>6.7858600024236582</v>
      </c>
      <c r="BM23" s="64">
        <v>0</v>
      </c>
      <c r="BN23" s="64">
        <v>0</v>
      </c>
      <c r="BO23" s="64">
        <v>0</v>
      </c>
      <c r="BP23" s="64">
        <v>0</v>
      </c>
      <c r="BQ23" s="64">
        <v>0</v>
      </c>
      <c r="BR23" s="64">
        <v>0</v>
      </c>
      <c r="BS23" s="64">
        <v>0</v>
      </c>
      <c r="BT23" s="64">
        <v>0</v>
      </c>
      <c r="BU23" s="64">
        <v>0</v>
      </c>
      <c r="BV23" s="64">
        <v>0</v>
      </c>
      <c r="BW23" s="64">
        <v>0</v>
      </c>
      <c r="BX23" s="64">
        <v>0</v>
      </c>
      <c r="BY23" s="64">
        <v>0</v>
      </c>
      <c r="BZ23" s="64">
        <v>0</v>
      </c>
      <c r="CA23" s="64">
        <v>0</v>
      </c>
      <c r="CB23" s="64">
        <v>0</v>
      </c>
      <c r="CC23" s="64">
        <v>0</v>
      </c>
      <c r="CD23" s="64">
        <v>0</v>
      </c>
      <c r="CE23" s="64">
        <v>0</v>
      </c>
      <c r="CF23" s="64">
        <v>0</v>
      </c>
      <c r="CG23" s="64">
        <v>0.96940857177480833</v>
      </c>
      <c r="CH23" s="64">
        <v>0</v>
      </c>
      <c r="CI23" s="64">
        <v>0</v>
      </c>
      <c r="CJ23" s="64">
        <v>0</v>
      </c>
      <c r="CK23" s="64">
        <v>0</v>
      </c>
      <c r="CL23" s="64">
        <v>0</v>
      </c>
      <c r="CM23" s="64">
        <v>0</v>
      </c>
      <c r="CN23" s="64">
        <v>0</v>
      </c>
      <c r="CO23" s="19" t="e">
        <f>CO$87*#REF!</f>
        <v>#REF!</v>
      </c>
      <c r="CP23" s="19" t="e">
        <f>CP$87*#REF!</f>
        <v>#REF!</v>
      </c>
      <c r="CQ23" s="19" t="e">
        <f>CQ$87*#REF!</f>
        <v>#REF!</v>
      </c>
      <c r="CR23" s="19" t="e">
        <f>CR$87*#REF!</f>
        <v>#REF!</v>
      </c>
      <c r="CS23" s="64">
        <v>0</v>
      </c>
      <c r="CT23" s="64">
        <v>0</v>
      </c>
      <c r="CU23" s="64">
        <v>0</v>
      </c>
      <c r="CV23" s="64">
        <v>0</v>
      </c>
      <c r="CW23" s="64">
        <v>0</v>
      </c>
      <c r="CX23" s="64">
        <v>20.357580007270975</v>
      </c>
      <c r="CY23" s="19" t="e">
        <f>CY$87*#REF!</f>
        <v>#REF!</v>
      </c>
      <c r="CZ23" s="19" t="e">
        <f>CZ$87*#REF!</f>
        <v>#REF!</v>
      </c>
      <c r="DA23" s="64">
        <v>0</v>
      </c>
      <c r="DB23" s="64">
        <v>0</v>
      </c>
      <c r="DC23" s="64">
        <v>0</v>
      </c>
      <c r="DD23" s="64">
        <v>0</v>
      </c>
      <c r="DE23" s="64">
        <v>0</v>
      </c>
      <c r="DF23" s="64">
        <v>0</v>
      </c>
      <c r="DG23" s="64">
        <v>0</v>
      </c>
      <c r="DH23" s="64">
        <v>0</v>
      </c>
      <c r="DI23" s="64">
        <v>0</v>
      </c>
      <c r="DJ23" s="64">
        <v>0</v>
      </c>
      <c r="DK23" s="64">
        <v>0</v>
      </c>
      <c r="DL23" s="64">
        <v>0</v>
      </c>
      <c r="DM23" s="64">
        <v>281.12848581469439</v>
      </c>
      <c r="DN23" s="64">
        <v>0</v>
      </c>
      <c r="DO23" s="64">
        <v>0</v>
      </c>
      <c r="DP23" s="64">
        <v>0</v>
      </c>
      <c r="DQ23" s="64">
        <v>0</v>
      </c>
      <c r="DR23" s="64">
        <v>0</v>
      </c>
      <c r="DS23" s="64">
        <v>0</v>
      </c>
      <c r="DT23" s="64">
        <v>0</v>
      </c>
      <c r="DU23" s="64">
        <v>0</v>
      </c>
      <c r="DV23" s="64">
        <v>0</v>
      </c>
      <c r="DW23" s="64">
        <v>0</v>
      </c>
      <c r="DX23" s="64">
        <v>0</v>
      </c>
      <c r="DY23" s="64">
        <v>0</v>
      </c>
      <c r="DZ23" s="64">
        <v>0</v>
      </c>
      <c r="EA23" s="64">
        <v>0</v>
      </c>
      <c r="EB23" s="64">
        <v>0</v>
      </c>
      <c r="EC23" s="64">
        <v>0</v>
      </c>
      <c r="ED23" s="64">
        <v>0</v>
      </c>
      <c r="EE23" s="64">
        <v>0</v>
      </c>
      <c r="EF23" s="64">
        <v>0</v>
      </c>
      <c r="EG23" s="64">
        <v>0</v>
      </c>
      <c r="EH23" s="64">
        <v>433811.3052777985</v>
      </c>
      <c r="EJ23" s="68">
        <v>0</v>
      </c>
      <c r="EL23" s="8">
        <v>433811.30527779856</v>
      </c>
      <c r="EM23" s="65">
        <v>0.96940857177480833</v>
      </c>
    </row>
    <row r="24" spans="1:143">
      <c r="A24" s="48"/>
      <c r="B24" t="s">
        <v>43</v>
      </c>
      <c r="C24" s="69">
        <v>20</v>
      </c>
      <c r="D24" s="64">
        <v>0</v>
      </c>
      <c r="E24" s="64">
        <v>0</v>
      </c>
      <c r="F24" s="64">
        <v>0</v>
      </c>
      <c r="G24" s="64">
        <v>0</v>
      </c>
      <c r="H24" s="64">
        <v>0</v>
      </c>
      <c r="I24" s="64">
        <v>0</v>
      </c>
      <c r="J24" s="64">
        <v>0</v>
      </c>
      <c r="K24" s="64">
        <v>0</v>
      </c>
      <c r="L24" s="64">
        <v>0</v>
      </c>
      <c r="M24" s="64">
        <v>0</v>
      </c>
      <c r="N24" s="64">
        <v>0</v>
      </c>
      <c r="O24" s="64">
        <v>0</v>
      </c>
      <c r="P24" s="64">
        <v>0</v>
      </c>
      <c r="Q24" s="64">
        <v>0</v>
      </c>
      <c r="R24" s="64">
        <v>0</v>
      </c>
      <c r="S24" s="64">
        <v>0</v>
      </c>
      <c r="T24" s="64">
        <v>0</v>
      </c>
      <c r="U24" s="64">
        <v>0.55700440724268818</v>
      </c>
      <c r="V24" s="64">
        <v>0</v>
      </c>
      <c r="W24" s="64">
        <v>0</v>
      </c>
      <c r="X24" s="64">
        <v>0</v>
      </c>
      <c r="Y24" s="64">
        <v>0</v>
      </c>
      <c r="Z24" s="64">
        <v>0</v>
      </c>
      <c r="AA24" s="64">
        <v>0</v>
      </c>
      <c r="AB24" s="64">
        <v>0</v>
      </c>
      <c r="AC24" s="64">
        <v>0</v>
      </c>
      <c r="AD24" s="64">
        <v>0</v>
      </c>
      <c r="AE24" s="64">
        <v>0</v>
      </c>
      <c r="AF24" s="64">
        <v>0</v>
      </c>
      <c r="AG24" s="64">
        <v>0</v>
      </c>
      <c r="AH24" s="64">
        <v>0</v>
      </c>
      <c r="AI24" s="64">
        <v>0</v>
      </c>
      <c r="AJ24" s="64">
        <v>0</v>
      </c>
      <c r="AK24" s="64">
        <v>0</v>
      </c>
      <c r="AL24" s="64">
        <v>0</v>
      </c>
      <c r="AM24" s="64">
        <v>0</v>
      </c>
      <c r="AN24" s="64">
        <v>0</v>
      </c>
      <c r="AO24" s="64">
        <v>0</v>
      </c>
      <c r="AP24" s="64">
        <v>0</v>
      </c>
      <c r="AQ24" s="64">
        <v>0</v>
      </c>
      <c r="AR24" s="64">
        <v>0</v>
      </c>
      <c r="AS24" s="64">
        <v>0</v>
      </c>
      <c r="AT24" s="64">
        <v>0</v>
      </c>
      <c r="AU24" s="64">
        <v>0</v>
      </c>
      <c r="AV24" s="64">
        <v>0</v>
      </c>
      <c r="AW24" s="64">
        <v>367.43724064442659</v>
      </c>
      <c r="AX24" s="64">
        <v>2427.9822111708777</v>
      </c>
      <c r="AY24" s="64">
        <v>241.20611685305241</v>
      </c>
      <c r="AZ24" s="64">
        <v>450.98790173082983</v>
      </c>
      <c r="BA24" s="64" t="e">
        <f>BA$87*#REF!</f>
        <v>#REF!</v>
      </c>
      <c r="BB24" s="64" t="e">
        <f>BB$87*#REF!</f>
        <v>#REF!</v>
      </c>
      <c r="BC24" s="64" t="e">
        <f>BC$87*#REF!</f>
        <v>#REF!</v>
      </c>
      <c r="BD24" s="64" t="e">
        <f>BD$87*#REF!</f>
        <v>#REF!</v>
      </c>
      <c r="BE24" s="64">
        <v>0</v>
      </c>
      <c r="BF24" s="64">
        <v>2.3904772477498701</v>
      </c>
      <c r="BG24" s="64">
        <v>0</v>
      </c>
      <c r="BH24" s="64">
        <v>0.71946402602180548</v>
      </c>
      <c r="BI24" s="64">
        <v>0</v>
      </c>
      <c r="BJ24" s="64">
        <v>0</v>
      </c>
      <c r="BK24" s="64">
        <v>5.4307929706162099</v>
      </c>
      <c r="BL24" s="64">
        <v>0.16245961877911738</v>
      </c>
      <c r="BM24" s="64">
        <v>0</v>
      </c>
      <c r="BN24" s="64">
        <v>0</v>
      </c>
      <c r="BO24" s="64">
        <v>0</v>
      </c>
      <c r="BP24" s="64">
        <v>0</v>
      </c>
      <c r="BQ24" s="64">
        <v>0</v>
      </c>
      <c r="BR24" s="64">
        <v>0</v>
      </c>
      <c r="BS24" s="64">
        <v>0</v>
      </c>
      <c r="BT24" s="64">
        <v>0</v>
      </c>
      <c r="BU24" s="64">
        <v>0</v>
      </c>
      <c r="BV24" s="64">
        <v>0</v>
      </c>
      <c r="BW24" s="64">
        <v>0</v>
      </c>
      <c r="BX24" s="64">
        <v>0</v>
      </c>
      <c r="BY24" s="64">
        <v>0</v>
      </c>
      <c r="BZ24" s="64">
        <v>0</v>
      </c>
      <c r="CA24" s="64">
        <v>0</v>
      </c>
      <c r="CB24" s="64">
        <v>0</v>
      </c>
      <c r="CC24" s="64">
        <v>0</v>
      </c>
      <c r="CD24" s="64">
        <v>0</v>
      </c>
      <c r="CE24" s="64">
        <v>0</v>
      </c>
      <c r="CF24" s="64">
        <v>0</v>
      </c>
      <c r="CG24" s="64">
        <v>2.320851696844534E-2</v>
      </c>
      <c r="CH24" s="64">
        <v>0</v>
      </c>
      <c r="CI24" s="64">
        <v>0</v>
      </c>
      <c r="CJ24" s="64">
        <v>0</v>
      </c>
      <c r="CK24" s="64">
        <v>0</v>
      </c>
      <c r="CL24" s="64">
        <v>0</v>
      </c>
      <c r="CM24" s="64">
        <v>0</v>
      </c>
      <c r="CN24" s="64">
        <v>0</v>
      </c>
      <c r="CO24" s="19" t="e">
        <f>CO$87*#REF!</f>
        <v>#REF!</v>
      </c>
      <c r="CP24" s="19" t="e">
        <f>CP$87*#REF!</f>
        <v>#REF!</v>
      </c>
      <c r="CQ24" s="19" t="e">
        <f>CQ$87*#REF!</f>
        <v>#REF!</v>
      </c>
      <c r="CR24" s="19" t="e">
        <f>CR$87*#REF!</f>
        <v>#REF!</v>
      </c>
      <c r="CS24" s="64">
        <v>0</v>
      </c>
      <c r="CT24" s="64">
        <v>0</v>
      </c>
      <c r="CU24" s="64">
        <v>0</v>
      </c>
      <c r="CV24" s="64">
        <v>0</v>
      </c>
      <c r="CW24" s="64">
        <v>0</v>
      </c>
      <c r="CX24" s="64">
        <v>0.48737885633735212</v>
      </c>
      <c r="CY24" s="19" t="e">
        <f>CY$87*#REF!</f>
        <v>#REF!</v>
      </c>
      <c r="CZ24" s="19" t="e">
        <f>CZ$87*#REF!</f>
        <v>#REF!</v>
      </c>
      <c r="DA24" s="64">
        <v>0</v>
      </c>
      <c r="DB24" s="64">
        <v>0</v>
      </c>
      <c r="DC24" s="64">
        <v>0</v>
      </c>
      <c r="DD24" s="64">
        <v>0</v>
      </c>
      <c r="DE24" s="64">
        <v>0</v>
      </c>
      <c r="DF24" s="64">
        <v>0</v>
      </c>
      <c r="DG24" s="64">
        <v>0</v>
      </c>
      <c r="DH24" s="64">
        <v>0</v>
      </c>
      <c r="DI24" s="64">
        <v>0</v>
      </c>
      <c r="DJ24" s="64">
        <v>0</v>
      </c>
      <c r="DK24" s="64">
        <v>0</v>
      </c>
      <c r="DL24" s="64">
        <v>0</v>
      </c>
      <c r="DM24" s="64">
        <v>6.7304699208491483</v>
      </c>
      <c r="DN24" s="64">
        <v>0</v>
      </c>
      <c r="DO24" s="64">
        <v>0</v>
      </c>
      <c r="DP24" s="64">
        <v>0</v>
      </c>
      <c r="DQ24" s="64">
        <v>0</v>
      </c>
      <c r="DR24" s="64">
        <v>0</v>
      </c>
      <c r="DS24" s="64">
        <v>0</v>
      </c>
      <c r="DT24" s="64">
        <v>0</v>
      </c>
      <c r="DU24" s="64">
        <v>0</v>
      </c>
      <c r="DV24" s="64">
        <v>0</v>
      </c>
      <c r="DW24" s="64">
        <v>0</v>
      </c>
      <c r="DX24" s="64">
        <v>0</v>
      </c>
      <c r="DY24" s="64">
        <v>0</v>
      </c>
      <c r="DZ24" s="64">
        <v>0</v>
      </c>
      <c r="EA24" s="64">
        <v>0</v>
      </c>
      <c r="EB24" s="64">
        <v>0</v>
      </c>
      <c r="EC24" s="64">
        <v>0</v>
      </c>
      <c r="ED24" s="64">
        <v>0</v>
      </c>
      <c r="EE24" s="64">
        <v>0</v>
      </c>
      <c r="EF24" s="64">
        <v>0</v>
      </c>
      <c r="EG24" s="64">
        <v>0</v>
      </c>
      <c r="EH24" s="64">
        <v>10385.834551896258</v>
      </c>
      <c r="EJ24" s="68">
        <v>0</v>
      </c>
      <c r="EL24" s="8">
        <v>10385.83455189626</v>
      </c>
      <c r="EM24" s="65">
        <v>2.320851696844534E-2</v>
      </c>
    </row>
    <row r="25" spans="1:143">
      <c r="A25" s="48"/>
      <c r="B25" t="s">
        <v>221</v>
      </c>
      <c r="C25" s="69">
        <v>21</v>
      </c>
      <c r="D25" s="64">
        <v>0</v>
      </c>
      <c r="E25" s="64">
        <v>0</v>
      </c>
      <c r="F25" s="64">
        <v>0</v>
      </c>
      <c r="G25" s="64">
        <v>0</v>
      </c>
      <c r="H25" s="64">
        <v>0</v>
      </c>
      <c r="I25" s="64">
        <v>0</v>
      </c>
      <c r="J25" s="64">
        <v>0</v>
      </c>
      <c r="K25" s="64">
        <v>0</v>
      </c>
      <c r="L25" s="64">
        <v>0</v>
      </c>
      <c r="M25" s="64">
        <v>0</v>
      </c>
      <c r="N25" s="64">
        <v>0</v>
      </c>
      <c r="O25" s="64">
        <v>0</v>
      </c>
      <c r="P25" s="64">
        <v>0</v>
      </c>
      <c r="Q25" s="64">
        <v>0</v>
      </c>
      <c r="R25" s="64">
        <v>0</v>
      </c>
      <c r="S25" s="64">
        <v>0</v>
      </c>
      <c r="T25" s="64">
        <v>0</v>
      </c>
      <c r="U25" s="64">
        <v>0.17718987016191071</v>
      </c>
      <c r="V25" s="64">
        <v>0</v>
      </c>
      <c r="W25" s="64">
        <v>0</v>
      </c>
      <c r="X25" s="64">
        <v>0</v>
      </c>
      <c r="Y25" s="64">
        <v>0</v>
      </c>
      <c r="Z25" s="64">
        <v>0</v>
      </c>
      <c r="AA25" s="64">
        <v>0</v>
      </c>
      <c r="AB25" s="64">
        <v>0</v>
      </c>
      <c r="AC25" s="64">
        <v>0</v>
      </c>
      <c r="AD25" s="64">
        <v>0</v>
      </c>
      <c r="AE25" s="64">
        <v>0</v>
      </c>
      <c r="AF25" s="64">
        <v>0</v>
      </c>
      <c r="AG25" s="64">
        <v>0</v>
      </c>
      <c r="AH25" s="64">
        <v>0</v>
      </c>
      <c r="AI25" s="64">
        <v>0</v>
      </c>
      <c r="AJ25" s="64">
        <v>0</v>
      </c>
      <c r="AK25" s="64">
        <v>0</v>
      </c>
      <c r="AL25" s="64">
        <v>0</v>
      </c>
      <c r="AM25" s="64">
        <v>0</v>
      </c>
      <c r="AN25" s="64">
        <v>0</v>
      </c>
      <c r="AO25" s="64">
        <v>0</v>
      </c>
      <c r="AP25" s="64">
        <v>0</v>
      </c>
      <c r="AQ25" s="64">
        <v>0</v>
      </c>
      <c r="AR25" s="64">
        <v>0</v>
      </c>
      <c r="AS25" s="64">
        <v>0</v>
      </c>
      <c r="AT25" s="64">
        <v>0</v>
      </c>
      <c r="AU25" s="64">
        <v>0</v>
      </c>
      <c r="AV25" s="64">
        <v>0</v>
      </c>
      <c r="AW25" s="64">
        <v>116.88625101680709</v>
      </c>
      <c r="AX25" s="64">
        <v>772.37064403576881</v>
      </c>
      <c r="AY25" s="64">
        <v>76.730596691364084</v>
      </c>
      <c r="AZ25" s="64">
        <v>143.4647315410937</v>
      </c>
      <c r="BA25" s="64" t="e">
        <f>BA$87*#REF!</f>
        <v>#REF!</v>
      </c>
      <c r="BB25" s="64" t="e">
        <f>BB$87*#REF!</f>
        <v>#REF!</v>
      </c>
      <c r="BC25" s="64" t="e">
        <f>BC$87*#REF!</f>
        <v>#REF!</v>
      </c>
      <c r="BD25" s="64" t="e">
        <f>BD$87*#REF!</f>
        <v>#REF!</v>
      </c>
      <c r="BE25" s="64">
        <v>0</v>
      </c>
      <c r="BF25" s="64">
        <v>0.76043985944486681</v>
      </c>
      <c r="BG25" s="64">
        <v>0</v>
      </c>
      <c r="BH25" s="64">
        <v>0.22887024895913466</v>
      </c>
      <c r="BI25" s="64">
        <v>0</v>
      </c>
      <c r="BJ25" s="64">
        <v>0</v>
      </c>
      <c r="BK25" s="64">
        <v>1.7276012340786293</v>
      </c>
      <c r="BL25" s="64">
        <v>5.1680378797223953E-2</v>
      </c>
      <c r="BM25" s="64">
        <v>0</v>
      </c>
      <c r="BN25" s="64">
        <v>0</v>
      </c>
      <c r="BO25" s="64">
        <v>0</v>
      </c>
      <c r="BP25" s="64">
        <v>0</v>
      </c>
      <c r="BQ25" s="64">
        <v>0</v>
      </c>
      <c r="BR25" s="64">
        <v>0</v>
      </c>
      <c r="BS25" s="64">
        <v>0</v>
      </c>
      <c r="BT25" s="64">
        <v>0</v>
      </c>
      <c r="BU25" s="64">
        <v>0</v>
      </c>
      <c r="BV25" s="64">
        <v>0</v>
      </c>
      <c r="BW25" s="64">
        <v>0</v>
      </c>
      <c r="BX25" s="64">
        <v>0</v>
      </c>
      <c r="BY25" s="64">
        <v>0</v>
      </c>
      <c r="BZ25" s="64">
        <v>0</v>
      </c>
      <c r="CA25" s="64">
        <v>0</v>
      </c>
      <c r="CB25" s="64">
        <v>0</v>
      </c>
      <c r="CC25" s="64">
        <v>0</v>
      </c>
      <c r="CD25" s="64">
        <v>0</v>
      </c>
      <c r="CE25" s="64">
        <v>0</v>
      </c>
      <c r="CF25" s="64">
        <v>0</v>
      </c>
      <c r="CG25" s="64">
        <v>7.3829112567462794E-3</v>
      </c>
      <c r="CH25" s="64">
        <v>0</v>
      </c>
      <c r="CI25" s="64">
        <v>0</v>
      </c>
      <c r="CJ25" s="64">
        <v>0</v>
      </c>
      <c r="CK25" s="64">
        <v>0</v>
      </c>
      <c r="CL25" s="64">
        <v>0</v>
      </c>
      <c r="CM25" s="64">
        <v>0</v>
      </c>
      <c r="CN25" s="64">
        <v>0</v>
      </c>
      <c r="CO25" s="19" t="e">
        <f>CO$87*#REF!</f>
        <v>#REF!</v>
      </c>
      <c r="CP25" s="19" t="e">
        <f>CP$87*#REF!</f>
        <v>#REF!</v>
      </c>
      <c r="CQ25" s="19" t="e">
        <f>CQ$87*#REF!</f>
        <v>#REF!</v>
      </c>
      <c r="CR25" s="19" t="e">
        <f>CR$87*#REF!</f>
        <v>#REF!</v>
      </c>
      <c r="CS25" s="64">
        <v>0</v>
      </c>
      <c r="CT25" s="64">
        <v>0</v>
      </c>
      <c r="CU25" s="64">
        <v>0</v>
      </c>
      <c r="CV25" s="64">
        <v>0</v>
      </c>
      <c r="CW25" s="64">
        <v>0</v>
      </c>
      <c r="CX25" s="64">
        <v>0.15504113639167186</v>
      </c>
      <c r="CY25" s="19" t="e">
        <f>CY$87*#REF!</f>
        <v>#REF!</v>
      </c>
      <c r="CZ25" s="19" t="e">
        <f>CZ$87*#REF!</f>
        <v>#REF!</v>
      </c>
      <c r="DA25" s="64">
        <v>0</v>
      </c>
      <c r="DB25" s="64">
        <v>0</v>
      </c>
      <c r="DC25" s="64">
        <v>0</v>
      </c>
      <c r="DD25" s="64">
        <v>0</v>
      </c>
      <c r="DE25" s="64">
        <v>0</v>
      </c>
      <c r="DF25" s="64">
        <v>0</v>
      </c>
      <c r="DG25" s="64">
        <v>0</v>
      </c>
      <c r="DH25" s="64">
        <v>0</v>
      </c>
      <c r="DI25" s="64">
        <v>0</v>
      </c>
      <c r="DJ25" s="64">
        <v>0</v>
      </c>
      <c r="DK25" s="64">
        <v>0</v>
      </c>
      <c r="DL25" s="64">
        <v>0</v>
      </c>
      <c r="DM25" s="64">
        <v>2.1410442644564212</v>
      </c>
      <c r="DN25" s="64">
        <v>0</v>
      </c>
      <c r="DO25" s="64">
        <v>0</v>
      </c>
      <c r="DP25" s="64">
        <v>0</v>
      </c>
      <c r="DQ25" s="64">
        <v>0</v>
      </c>
      <c r="DR25" s="64">
        <v>0</v>
      </c>
      <c r="DS25" s="64">
        <v>0</v>
      </c>
      <c r="DT25" s="64">
        <v>0</v>
      </c>
      <c r="DU25" s="64">
        <v>0</v>
      </c>
      <c r="DV25" s="64">
        <v>0</v>
      </c>
      <c r="DW25" s="64">
        <v>0</v>
      </c>
      <c r="DX25" s="64">
        <v>0</v>
      </c>
      <c r="DY25" s="64">
        <v>0</v>
      </c>
      <c r="DZ25" s="64">
        <v>0</v>
      </c>
      <c r="EA25" s="64">
        <v>0</v>
      </c>
      <c r="EB25" s="64">
        <v>0</v>
      </c>
      <c r="EC25" s="64">
        <v>0</v>
      </c>
      <c r="ED25" s="64">
        <v>0</v>
      </c>
      <c r="EE25" s="64">
        <v>0</v>
      </c>
      <c r="EF25" s="64">
        <v>0</v>
      </c>
      <c r="EG25" s="64">
        <v>0</v>
      </c>
      <c r="EH25" s="64">
        <v>3303.8601703052168</v>
      </c>
      <c r="EJ25" s="68">
        <v>0</v>
      </c>
      <c r="EL25" s="8">
        <v>3303.8601703052173</v>
      </c>
      <c r="EM25" s="65">
        <v>7.3829112567462794E-3</v>
      </c>
    </row>
    <row r="26" spans="1:143">
      <c r="A26" s="48" t="s">
        <v>921</v>
      </c>
      <c r="B26" t="s">
        <v>69</v>
      </c>
      <c r="C26" s="67">
        <v>22</v>
      </c>
      <c r="D26" s="64">
        <v>0</v>
      </c>
      <c r="E26" s="64">
        <v>0</v>
      </c>
      <c r="F26" s="64">
        <v>0</v>
      </c>
      <c r="G26" s="64">
        <v>0</v>
      </c>
      <c r="H26" s="64">
        <v>0</v>
      </c>
      <c r="I26" s="64">
        <v>0</v>
      </c>
      <c r="J26" s="64">
        <v>0</v>
      </c>
      <c r="K26" s="64">
        <v>0</v>
      </c>
      <c r="L26" s="64">
        <v>0</v>
      </c>
      <c r="M26" s="64">
        <v>0</v>
      </c>
      <c r="N26" s="64">
        <v>0</v>
      </c>
      <c r="O26" s="64">
        <v>0</v>
      </c>
      <c r="P26" s="64">
        <v>0</v>
      </c>
      <c r="Q26" s="64">
        <v>0</v>
      </c>
      <c r="R26" s="64">
        <v>0</v>
      </c>
      <c r="S26" s="64">
        <v>0</v>
      </c>
      <c r="T26" s="64">
        <v>0</v>
      </c>
      <c r="U26" s="64">
        <v>0</v>
      </c>
      <c r="V26" s="64">
        <v>0</v>
      </c>
      <c r="W26" s="64">
        <v>0</v>
      </c>
      <c r="X26" s="64">
        <v>0</v>
      </c>
      <c r="Y26" s="64">
        <v>0</v>
      </c>
      <c r="Z26" s="64">
        <v>0</v>
      </c>
      <c r="AA26" s="64">
        <v>0</v>
      </c>
      <c r="AB26" s="64">
        <v>0</v>
      </c>
      <c r="AC26" s="64">
        <v>0</v>
      </c>
      <c r="AD26" s="64">
        <v>5484</v>
      </c>
      <c r="AE26" s="64">
        <v>0</v>
      </c>
      <c r="AF26" s="64">
        <v>791</v>
      </c>
      <c r="AG26" s="64">
        <v>0</v>
      </c>
      <c r="AH26" s="64">
        <v>0</v>
      </c>
      <c r="AI26" s="64">
        <v>166</v>
      </c>
      <c r="AJ26" s="64">
        <v>0</v>
      </c>
      <c r="AK26" s="64">
        <v>20</v>
      </c>
      <c r="AL26" s="64">
        <v>119</v>
      </c>
      <c r="AM26" s="64">
        <v>0</v>
      </c>
      <c r="AN26" s="64">
        <v>0</v>
      </c>
      <c r="AO26" s="64">
        <v>0</v>
      </c>
      <c r="AP26" s="64">
        <v>0</v>
      </c>
      <c r="AQ26" s="64">
        <v>0</v>
      </c>
      <c r="AR26" s="64">
        <v>0</v>
      </c>
      <c r="AS26" s="64">
        <v>0</v>
      </c>
      <c r="AT26" s="64">
        <v>0</v>
      </c>
      <c r="AU26" s="64">
        <v>0</v>
      </c>
      <c r="AV26" s="64">
        <v>0</v>
      </c>
      <c r="AW26" s="64">
        <v>0</v>
      </c>
      <c r="AX26" s="64">
        <v>0</v>
      </c>
      <c r="AY26" s="64">
        <v>0</v>
      </c>
      <c r="AZ26" s="64">
        <v>0</v>
      </c>
      <c r="BA26" s="64" t="e">
        <f>BA$87*#REF!</f>
        <v>#REF!</v>
      </c>
      <c r="BB26" s="64" t="e">
        <f>BB$87*#REF!</f>
        <v>#REF!</v>
      </c>
      <c r="BC26" s="64" t="e">
        <f>BC$87*#REF!</f>
        <v>#REF!</v>
      </c>
      <c r="BD26" s="64" t="e">
        <f>BD$87*#REF!</f>
        <v>#REF!</v>
      </c>
      <c r="BE26" s="64">
        <v>47445</v>
      </c>
      <c r="BF26" s="64">
        <v>19</v>
      </c>
      <c r="BG26" s="64">
        <v>0</v>
      </c>
      <c r="BH26" s="64">
        <v>39</v>
      </c>
      <c r="BI26" s="64">
        <v>0</v>
      </c>
      <c r="BJ26" s="64">
        <v>0</v>
      </c>
      <c r="BK26" s="64">
        <v>0</v>
      </c>
      <c r="BL26" s="64">
        <v>0</v>
      </c>
      <c r="BM26" s="64">
        <v>183</v>
      </c>
      <c r="BN26" s="64">
        <v>0</v>
      </c>
      <c r="BO26" s="64">
        <v>0</v>
      </c>
      <c r="BP26" s="64">
        <v>31</v>
      </c>
      <c r="BQ26" s="64">
        <v>0</v>
      </c>
      <c r="BR26" s="64">
        <v>0</v>
      </c>
      <c r="BS26" s="64">
        <v>0</v>
      </c>
      <c r="BT26" s="64">
        <v>0</v>
      </c>
      <c r="BU26" s="64">
        <v>0</v>
      </c>
      <c r="BV26" s="64">
        <v>0</v>
      </c>
      <c r="BW26" s="64">
        <v>0</v>
      </c>
      <c r="BX26" s="64">
        <v>0</v>
      </c>
      <c r="BY26" s="64">
        <v>0</v>
      </c>
      <c r="BZ26" s="64">
        <v>0</v>
      </c>
      <c r="CA26" s="64">
        <v>0</v>
      </c>
      <c r="CB26" s="64">
        <v>0</v>
      </c>
      <c r="CC26" s="64">
        <v>0</v>
      </c>
      <c r="CD26" s="64">
        <v>0</v>
      </c>
      <c r="CE26" s="64">
        <v>0</v>
      </c>
      <c r="CF26" s="64">
        <v>0</v>
      </c>
      <c r="CG26" s="64">
        <v>164</v>
      </c>
      <c r="CH26" s="64">
        <v>0</v>
      </c>
      <c r="CI26" s="19">
        <v>0</v>
      </c>
      <c r="CJ26" s="19">
        <v>0</v>
      </c>
      <c r="CK26" s="19">
        <v>0</v>
      </c>
      <c r="CL26" s="19">
        <v>0</v>
      </c>
      <c r="CM26" s="19">
        <v>0</v>
      </c>
      <c r="CN26" s="19">
        <v>18</v>
      </c>
      <c r="CO26" s="19" t="e">
        <f>CO$87*#REF!</f>
        <v>#REF!</v>
      </c>
      <c r="CP26" s="19" t="e">
        <f>CP$87*#REF!</f>
        <v>#REF!</v>
      </c>
      <c r="CQ26" s="19" t="e">
        <f>CQ$87*#REF!</f>
        <v>#REF!</v>
      </c>
      <c r="CR26" s="19" t="e">
        <f>CR$87*#REF!</f>
        <v>#REF!</v>
      </c>
      <c r="CS26" s="19">
        <v>0</v>
      </c>
      <c r="CT26" s="19">
        <v>0</v>
      </c>
      <c r="CU26" s="19">
        <v>0</v>
      </c>
      <c r="CV26" s="19">
        <v>0</v>
      </c>
      <c r="CW26" s="19">
        <v>0</v>
      </c>
      <c r="CX26" s="19">
        <v>87</v>
      </c>
      <c r="CY26" s="19" t="e">
        <f>CY$87*#REF!</f>
        <v>#REF!</v>
      </c>
      <c r="CZ26" s="19" t="e">
        <f>CZ$87*#REF!</f>
        <v>#REF!</v>
      </c>
      <c r="DA26" s="19">
        <v>0</v>
      </c>
      <c r="DB26" s="19">
        <v>0</v>
      </c>
      <c r="DC26" s="19">
        <v>0</v>
      </c>
      <c r="DD26" s="19">
        <v>0</v>
      </c>
      <c r="DE26" s="19">
        <v>0</v>
      </c>
      <c r="DF26" s="19">
        <v>0</v>
      </c>
      <c r="DG26" s="19">
        <v>0</v>
      </c>
      <c r="DH26" s="19">
        <v>0</v>
      </c>
      <c r="DI26" s="19">
        <v>0</v>
      </c>
      <c r="DJ26" s="19">
        <v>0</v>
      </c>
      <c r="DK26" s="19">
        <v>0</v>
      </c>
      <c r="DL26" s="19">
        <v>0</v>
      </c>
      <c r="DM26" s="19">
        <v>71</v>
      </c>
      <c r="DN26" s="19">
        <v>0</v>
      </c>
      <c r="DO26" s="19">
        <v>0</v>
      </c>
      <c r="DP26" s="19">
        <v>0</v>
      </c>
      <c r="DQ26" s="19">
        <v>0</v>
      </c>
      <c r="DR26" s="19">
        <v>0</v>
      </c>
      <c r="DS26" s="19">
        <v>0</v>
      </c>
      <c r="DT26" s="19">
        <v>0</v>
      </c>
      <c r="DU26" s="19">
        <v>0</v>
      </c>
      <c r="DV26" s="19">
        <v>0</v>
      </c>
      <c r="DW26" s="19">
        <v>0</v>
      </c>
      <c r="DX26" s="19">
        <v>0</v>
      </c>
      <c r="DY26" s="19">
        <v>0</v>
      </c>
      <c r="DZ26" s="19">
        <v>0</v>
      </c>
      <c r="EA26" s="19">
        <v>0</v>
      </c>
      <c r="EB26" s="19">
        <v>0</v>
      </c>
      <c r="EC26" s="19">
        <v>0</v>
      </c>
      <c r="ED26" s="19">
        <v>0</v>
      </c>
      <c r="EE26" s="19">
        <v>0</v>
      </c>
      <c r="EF26" s="19">
        <v>0</v>
      </c>
      <c r="EG26" s="19">
        <v>0</v>
      </c>
      <c r="EH26" s="19">
        <v>54637</v>
      </c>
      <c r="EJ26" s="68">
        <v>0</v>
      </c>
      <c r="EL26" s="8">
        <v>54637</v>
      </c>
    </row>
    <row r="27" spans="1:143">
      <c r="A27" s="48" t="s">
        <v>922</v>
      </c>
      <c r="B27" t="s">
        <v>70</v>
      </c>
      <c r="C27" s="69">
        <v>23</v>
      </c>
      <c r="D27" s="64">
        <v>0</v>
      </c>
      <c r="E27" s="64">
        <v>0</v>
      </c>
      <c r="F27" s="64">
        <v>0</v>
      </c>
      <c r="G27" s="64">
        <v>0</v>
      </c>
      <c r="H27" s="64">
        <v>0</v>
      </c>
      <c r="I27" s="64">
        <v>0</v>
      </c>
      <c r="J27" s="64">
        <v>0</v>
      </c>
      <c r="K27" s="64">
        <v>0</v>
      </c>
      <c r="L27" s="64">
        <v>0</v>
      </c>
      <c r="M27" s="64">
        <v>0</v>
      </c>
      <c r="N27" s="64">
        <v>0</v>
      </c>
      <c r="O27" s="64">
        <v>0</v>
      </c>
      <c r="P27" s="64">
        <v>0</v>
      </c>
      <c r="Q27" s="64">
        <v>0</v>
      </c>
      <c r="R27" s="64">
        <v>0</v>
      </c>
      <c r="S27" s="64">
        <v>0</v>
      </c>
      <c r="T27" s="64">
        <v>254</v>
      </c>
      <c r="U27" s="64">
        <v>0</v>
      </c>
      <c r="V27" s="64">
        <v>9</v>
      </c>
      <c r="W27" s="64">
        <v>18</v>
      </c>
      <c r="X27" s="64">
        <v>95</v>
      </c>
      <c r="Y27" s="64">
        <v>0</v>
      </c>
      <c r="Z27" s="64">
        <v>0</v>
      </c>
      <c r="AA27" s="64">
        <v>0</v>
      </c>
      <c r="AB27" s="64">
        <v>10</v>
      </c>
      <c r="AC27" s="64">
        <v>0</v>
      </c>
      <c r="AD27" s="64">
        <v>0</v>
      </c>
      <c r="AE27" s="64">
        <v>0</v>
      </c>
      <c r="AF27" s="64">
        <v>138</v>
      </c>
      <c r="AG27" s="64">
        <v>0</v>
      </c>
      <c r="AH27" s="64">
        <v>0</v>
      </c>
      <c r="AI27" s="64">
        <v>79</v>
      </c>
      <c r="AJ27" s="64">
        <v>32</v>
      </c>
      <c r="AK27" s="64">
        <v>130</v>
      </c>
      <c r="AL27" s="64">
        <v>0</v>
      </c>
      <c r="AM27" s="64">
        <v>0</v>
      </c>
      <c r="AN27" s="64">
        <v>34</v>
      </c>
      <c r="AO27" s="64">
        <v>0</v>
      </c>
      <c r="AP27" s="64">
        <v>11</v>
      </c>
      <c r="AQ27" s="64">
        <v>0</v>
      </c>
      <c r="AR27" s="64">
        <v>14</v>
      </c>
      <c r="AS27" s="64">
        <v>0</v>
      </c>
      <c r="AT27" s="64">
        <v>0</v>
      </c>
      <c r="AU27" s="64">
        <v>0</v>
      </c>
      <c r="AV27" s="64">
        <v>7</v>
      </c>
      <c r="AW27" s="64">
        <v>0</v>
      </c>
      <c r="AX27" s="64">
        <v>0</v>
      </c>
      <c r="AY27" s="64">
        <v>0</v>
      </c>
      <c r="AZ27" s="64">
        <v>0</v>
      </c>
      <c r="BA27" s="64" t="e">
        <f>BA$87*#REF!</f>
        <v>#REF!</v>
      </c>
      <c r="BB27" s="64" t="e">
        <f>BB$87*#REF!</f>
        <v>#REF!</v>
      </c>
      <c r="BC27" s="64" t="e">
        <f>BC$87*#REF!</f>
        <v>#REF!</v>
      </c>
      <c r="BD27" s="64" t="e">
        <f>BD$87*#REF!</f>
        <v>#REF!</v>
      </c>
      <c r="BE27" s="64">
        <v>77</v>
      </c>
      <c r="BF27" s="64">
        <v>30475</v>
      </c>
      <c r="BG27" s="64">
        <v>49230</v>
      </c>
      <c r="BH27" s="64">
        <v>42722</v>
      </c>
      <c r="BI27" s="64">
        <v>42746</v>
      </c>
      <c r="BJ27" s="64">
        <v>232</v>
      </c>
      <c r="BK27" s="64">
        <v>2732</v>
      </c>
      <c r="BL27" s="64">
        <v>471</v>
      </c>
      <c r="BM27" s="64">
        <v>1127</v>
      </c>
      <c r="BN27" s="64">
        <v>121</v>
      </c>
      <c r="BO27" s="64">
        <v>105</v>
      </c>
      <c r="BP27" s="64">
        <v>409</v>
      </c>
      <c r="BQ27" s="64">
        <v>0</v>
      </c>
      <c r="BR27" s="64">
        <v>0</v>
      </c>
      <c r="BS27" s="64">
        <v>88</v>
      </c>
      <c r="BT27" s="64">
        <v>105</v>
      </c>
      <c r="BU27" s="64">
        <v>0</v>
      </c>
      <c r="BV27" s="64">
        <v>9</v>
      </c>
      <c r="BW27" s="64">
        <v>0</v>
      </c>
      <c r="BX27" s="64">
        <v>0</v>
      </c>
      <c r="BY27" s="64">
        <v>0</v>
      </c>
      <c r="BZ27" s="64">
        <v>0</v>
      </c>
      <c r="CA27" s="64">
        <v>0</v>
      </c>
      <c r="CB27" s="64">
        <v>0</v>
      </c>
      <c r="CC27" s="64">
        <v>0</v>
      </c>
      <c r="CD27" s="64">
        <v>0</v>
      </c>
      <c r="CE27" s="64">
        <v>0</v>
      </c>
      <c r="CF27" s="64">
        <v>0</v>
      </c>
      <c r="CG27" s="64">
        <v>139</v>
      </c>
      <c r="CH27" s="64">
        <v>0</v>
      </c>
      <c r="CI27" s="19">
        <v>0</v>
      </c>
      <c r="CJ27" s="19">
        <v>19</v>
      </c>
      <c r="CK27" s="19">
        <v>0</v>
      </c>
      <c r="CL27" s="19">
        <v>0</v>
      </c>
      <c r="CM27" s="19">
        <v>76</v>
      </c>
      <c r="CN27" s="19">
        <v>0</v>
      </c>
      <c r="CO27" s="19" t="e">
        <f>CO$87*#REF!</f>
        <v>#REF!</v>
      </c>
      <c r="CP27" s="19" t="e">
        <f>CP$87*#REF!</f>
        <v>#REF!</v>
      </c>
      <c r="CQ27" s="19" t="e">
        <f>CQ$87*#REF!</f>
        <v>#REF!</v>
      </c>
      <c r="CR27" s="19" t="e">
        <f>CR$87*#REF!</f>
        <v>#REF!</v>
      </c>
      <c r="CS27" s="19">
        <v>0</v>
      </c>
      <c r="CT27" s="19">
        <v>0</v>
      </c>
      <c r="CU27" s="19">
        <v>0</v>
      </c>
      <c r="CV27" s="19">
        <v>0</v>
      </c>
      <c r="CW27" s="19">
        <v>0</v>
      </c>
      <c r="CX27" s="19">
        <v>665</v>
      </c>
      <c r="CY27" s="19" t="e">
        <f>CY$87*#REF!</f>
        <v>#REF!</v>
      </c>
      <c r="CZ27" s="19" t="e">
        <f>CZ$87*#REF!</f>
        <v>#REF!</v>
      </c>
      <c r="DA27" s="19">
        <v>0</v>
      </c>
      <c r="DB27" s="19">
        <v>0</v>
      </c>
      <c r="DC27" s="19">
        <v>0</v>
      </c>
      <c r="DD27" s="19">
        <v>0</v>
      </c>
      <c r="DE27" s="19">
        <v>0</v>
      </c>
      <c r="DF27" s="19">
        <v>0</v>
      </c>
      <c r="DG27" s="19">
        <v>0</v>
      </c>
      <c r="DH27" s="19">
        <v>0</v>
      </c>
      <c r="DI27" s="19">
        <v>0</v>
      </c>
      <c r="DJ27" s="19">
        <v>0</v>
      </c>
      <c r="DK27" s="19">
        <v>0</v>
      </c>
      <c r="DL27" s="19">
        <v>0</v>
      </c>
      <c r="DM27" s="19">
        <v>3023</v>
      </c>
      <c r="DN27" s="19">
        <v>0</v>
      </c>
      <c r="DO27" s="19">
        <v>0</v>
      </c>
      <c r="DP27" s="19">
        <v>658</v>
      </c>
      <c r="DQ27" s="19">
        <v>0</v>
      </c>
      <c r="DR27" s="19">
        <v>0</v>
      </c>
      <c r="DS27" s="19">
        <v>0</v>
      </c>
      <c r="DT27" s="19">
        <v>0</v>
      </c>
      <c r="DU27" s="19">
        <v>0</v>
      </c>
      <c r="DV27" s="19">
        <v>0</v>
      </c>
      <c r="DW27" s="19">
        <v>0</v>
      </c>
      <c r="DX27" s="19">
        <v>0</v>
      </c>
      <c r="DY27" s="19">
        <v>0</v>
      </c>
      <c r="DZ27" s="19">
        <v>0</v>
      </c>
      <c r="EA27" s="19">
        <v>0</v>
      </c>
      <c r="EB27" s="19">
        <v>0</v>
      </c>
      <c r="EC27" s="19">
        <v>0</v>
      </c>
      <c r="ED27" s="19">
        <v>0</v>
      </c>
      <c r="EE27" s="19">
        <v>0</v>
      </c>
      <c r="EF27" s="19">
        <v>0</v>
      </c>
      <c r="EG27" s="19">
        <v>0</v>
      </c>
      <c r="EH27" s="19">
        <v>179506</v>
      </c>
      <c r="EJ27" s="68">
        <v>0</v>
      </c>
      <c r="EL27" s="8">
        <v>179506</v>
      </c>
    </row>
    <row r="28" spans="1:143">
      <c r="A28" s="48" t="s">
        <v>923</v>
      </c>
      <c r="B28" t="s">
        <v>71</v>
      </c>
      <c r="C28" s="69">
        <v>24</v>
      </c>
      <c r="D28" s="64">
        <v>0</v>
      </c>
      <c r="E28" s="64">
        <v>0</v>
      </c>
      <c r="F28" s="64">
        <v>0</v>
      </c>
      <c r="G28" s="64">
        <v>0</v>
      </c>
      <c r="H28" s="64">
        <v>0</v>
      </c>
      <c r="I28" s="64">
        <v>0</v>
      </c>
      <c r="J28" s="64">
        <v>0</v>
      </c>
      <c r="K28" s="64">
        <v>0</v>
      </c>
      <c r="L28" s="64">
        <v>0</v>
      </c>
      <c r="M28" s="64">
        <v>0</v>
      </c>
      <c r="N28" s="64">
        <v>0</v>
      </c>
      <c r="O28" s="64">
        <v>0</v>
      </c>
      <c r="P28" s="64">
        <v>0</v>
      </c>
      <c r="Q28" s="64">
        <v>0</v>
      </c>
      <c r="R28" s="64">
        <v>0</v>
      </c>
      <c r="S28" s="64">
        <v>0</v>
      </c>
      <c r="T28" s="64">
        <v>18</v>
      </c>
      <c r="U28" s="64">
        <v>0</v>
      </c>
      <c r="V28" s="64">
        <v>0</v>
      </c>
      <c r="W28" s="64">
        <v>0</v>
      </c>
      <c r="X28" s="64">
        <v>0</v>
      </c>
      <c r="Y28" s="64">
        <v>0</v>
      </c>
      <c r="Z28" s="64">
        <v>0</v>
      </c>
      <c r="AA28" s="64">
        <v>0</v>
      </c>
      <c r="AB28" s="64">
        <v>0</v>
      </c>
      <c r="AC28" s="64">
        <v>0</v>
      </c>
      <c r="AD28" s="64">
        <v>8</v>
      </c>
      <c r="AE28" s="64">
        <v>56</v>
      </c>
      <c r="AF28" s="64">
        <v>21</v>
      </c>
      <c r="AG28" s="64">
        <v>0</v>
      </c>
      <c r="AH28" s="64">
        <v>0</v>
      </c>
      <c r="AI28" s="64">
        <v>0</v>
      </c>
      <c r="AJ28" s="64">
        <v>16</v>
      </c>
      <c r="AK28" s="64">
        <v>407</v>
      </c>
      <c r="AL28" s="64">
        <v>27</v>
      </c>
      <c r="AM28" s="64">
        <v>0</v>
      </c>
      <c r="AN28" s="64">
        <v>0</v>
      </c>
      <c r="AO28" s="64">
        <v>0</v>
      </c>
      <c r="AP28" s="64">
        <v>20</v>
      </c>
      <c r="AQ28" s="64">
        <v>0</v>
      </c>
      <c r="AR28" s="64">
        <v>67</v>
      </c>
      <c r="AS28" s="64">
        <v>13</v>
      </c>
      <c r="AT28" s="64">
        <v>0</v>
      </c>
      <c r="AU28" s="64">
        <v>0</v>
      </c>
      <c r="AV28" s="64">
        <v>15</v>
      </c>
      <c r="AW28" s="64">
        <v>0</v>
      </c>
      <c r="AX28" s="64">
        <v>0</v>
      </c>
      <c r="AY28" s="64">
        <v>0</v>
      </c>
      <c r="AZ28" s="64">
        <v>0</v>
      </c>
      <c r="BA28" s="64" t="e">
        <f>BA$87*#REF!</f>
        <v>#REF!</v>
      </c>
      <c r="BB28" s="64" t="e">
        <f>BB$87*#REF!</f>
        <v>#REF!</v>
      </c>
      <c r="BC28" s="64" t="e">
        <f>BC$87*#REF!</f>
        <v>#REF!</v>
      </c>
      <c r="BD28" s="64" t="e">
        <f>BD$87*#REF!</f>
        <v>#REF!</v>
      </c>
      <c r="BE28" s="64">
        <v>20</v>
      </c>
      <c r="BF28" s="64">
        <v>1161</v>
      </c>
      <c r="BG28" s="64">
        <v>407</v>
      </c>
      <c r="BH28" s="64">
        <v>2198</v>
      </c>
      <c r="BI28" s="64">
        <v>1877</v>
      </c>
      <c r="BJ28" s="64">
        <v>38273</v>
      </c>
      <c r="BK28" s="64">
        <v>22797</v>
      </c>
      <c r="BL28" s="64">
        <v>15747</v>
      </c>
      <c r="BM28" s="64">
        <v>828</v>
      </c>
      <c r="BN28" s="64">
        <v>178</v>
      </c>
      <c r="BO28" s="64">
        <v>80</v>
      </c>
      <c r="BP28" s="64">
        <v>53</v>
      </c>
      <c r="BQ28" s="64">
        <v>14</v>
      </c>
      <c r="BR28" s="64">
        <v>21</v>
      </c>
      <c r="BS28" s="64">
        <v>159</v>
      </c>
      <c r="BT28" s="64">
        <v>173</v>
      </c>
      <c r="BU28" s="64">
        <v>0</v>
      </c>
      <c r="BV28" s="64">
        <v>32</v>
      </c>
      <c r="BW28" s="64">
        <v>0</v>
      </c>
      <c r="BX28" s="64">
        <v>43</v>
      </c>
      <c r="BY28" s="64">
        <v>0</v>
      </c>
      <c r="BZ28" s="64">
        <v>0</v>
      </c>
      <c r="CA28" s="64">
        <v>0</v>
      </c>
      <c r="CB28" s="64">
        <v>0</v>
      </c>
      <c r="CC28" s="64">
        <v>9</v>
      </c>
      <c r="CD28" s="64">
        <v>0</v>
      </c>
      <c r="CE28" s="64">
        <v>10</v>
      </c>
      <c r="CF28" s="64">
        <v>0</v>
      </c>
      <c r="CG28" s="64">
        <v>22</v>
      </c>
      <c r="CH28" s="64">
        <v>0</v>
      </c>
      <c r="CI28" s="19">
        <v>0</v>
      </c>
      <c r="CJ28" s="19">
        <v>83</v>
      </c>
      <c r="CK28" s="19">
        <v>0</v>
      </c>
      <c r="CL28" s="19">
        <v>0</v>
      </c>
      <c r="CM28" s="19">
        <v>76</v>
      </c>
      <c r="CN28" s="19">
        <v>0</v>
      </c>
      <c r="CO28" s="19" t="e">
        <f>CO$87*#REF!</f>
        <v>#REF!</v>
      </c>
      <c r="CP28" s="19" t="e">
        <f>CP$87*#REF!</f>
        <v>#REF!</v>
      </c>
      <c r="CQ28" s="19" t="e">
        <f>CQ$87*#REF!</f>
        <v>#REF!</v>
      </c>
      <c r="CR28" s="19" t="e">
        <f>CR$87*#REF!</f>
        <v>#REF!</v>
      </c>
      <c r="CS28" s="19">
        <v>0</v>
      </c>
      <c r="CT28" s="19">
        <v>0</v>
      </c>
      <c r="CU28" s="19">
        <v>0</v>
      </c>
      <c r="CV28" s="19">
        <v>0</v>
      </c>
      <c r="CW28" s="19">
        <v>0</v>
      </c>
      <c r="CX28" s="19">
        <v>781</v>
      </c>
      <c r="CY28" s="19" t="e">
        <f>CY$87*#REF!</f>
        <v>#REF!</v>
      </c>
      <c r="CZ28" s="19" t="e">
        <f>CZ$87*#REF!</f>
        <v>#REF!</v>
      </c>
      <c r="DA28" s="19">
        <v>0</v>
      </c>
      <c r="DB28" s="19">
        <v>0</v>
      </c>
      <c r="DC28" s="19">
        <v>0</v>
      </c>
      <c r="DD28" s="19">
        <v>0</v>
      </c>
      <c r="DE28" s="19">
        <v>0</v>
      </c>
      <c r="DF28" s="19">
        <v>0</v>
      </c>
      <c r="DG28" s="19">
        <v>0</v>
      </c>
      <c r="DH28" s="19">
        <v>0</v>
      </c>
      <c r="DI28" s="19">
        <v>0</v>
      </c>
      <c r="DJ28" s="19">
        <v>0</v>
      </c>
      <c r="DK28" s="19">
        <v>0</v>
      </c>
      <c r="DL28" s="19">
        <v>0</v>
      </c>
      <c r="DM28" s="19">
        <v>1447</v>
      </c>
      <c r="DN28" s="19">
        <v>0</v>
      </c>
      <c r="DO28" s="19">
        <v>0</v>
      </c>
      <c r="DP28" s="19">
        <v>1018</v>
      </c>
      <c r="DQ28" s="19">
        <v>0</v>
      </c>
      <c r="DR28" s="19">
        <v>0</v>
      </c>
      <c r="DS28" s="19">
        <v>0</v>
      </c>
      <c r="DT28" s="19">
        <v>0</v>
      </c>
      <c r="DU28" s="19">
        <v>0</v>
      </c>
      <c r="DV28" s="19">
        <v>0</v>
      </c>
      <c r="DW28" s="19">
        <v>0</v>
      </c>
      <c r="DX28" s="19">
        <v>0</v>
      </c>
      <c r="DY28" s="19">
        <v>0</v>
      </c>
      <c r="DZ28" s="19">
        <v>0</v>
      </c>
      <c r="EA28" s="19">
        <v>0</v>
      </c>
      <c r="EB28" s="19">
        <v>0</v>
      </c>
      <c r="EC28" s="19">
        <v>0</v>
      </c>
      <c r="ED28" s="19">
        <v>0</v>
      </c>
      <c r="EE28" s="19">
        <v>0</v>
      </c>
      <c r="EF28" s="19">
        <v>0</v>
      </c>
      <c r="EG28" s="19">
        <v>0</v>
      </c>
      <c r="EH28" s="19">
        <v>88308</v>
      </c>
      <c r="EJ28" s="68">
        <v>0</v>
      </c>
      <c r="EL28" s="8">
        <v>88308</v>
      </c>
    </row>
    <row r="29" spans="1:143">
      <c r="A29" s="48" t="s">
        <v>924</v>
      </c>
      <c r="B29" t="s">
        <v>72</v>
      </c>
      <c r="C29" s="67">
        <v>25</v>
      </c>
      <c r="D29" s="64">
        <v>0</v>
      </c>
      <c r="E29" s="64">
        <v>0</v>
      </c>
      <c r="F29" s="64">
        <v>0</v>
      </c>
      <c r="G29" s="64">
        <v>0</v>
      </c>
      <c r="H29" s="64">
        <v>0</v>
      </c>
      <c r="I29" s="64">
        <v>0</v>
      </c>
      <c r="J29" s="64">
        <v>0</v>
      </c>
      <c r="K29" s="64">
        <v>0</v>
      </c>
      <c r="L29" s="64">
        <v>0</v>
      </c>
      <c r="M29" s="64">
        <v>0</v>
      </c>
      <c r="N29" s="64">
        <v>0</v>
      </c>
      <c r="O29" s="64">
        <v>0</v>
      </c>
      <c r="P29" s="64">
        <v>0</v>
      </c>
      <c r="Q29" s="64">
        <v>0</v>
      </c>
      <c r="R29" s="64">
        <v>0</v>
      </c>
      <c r="S29" s="64">
        <v>0</v>
      </c>
      <c r="T29" s="64">
        <v>0</v>
      </c>
      <c r="U29" s="64">
        <v>0</v>
      </c>
      <c r="V29" s="64">
        <v>0</v>
      </c>
      <c r="W29" s="64">
        <v>0</v>
      </c>
      <c r="X29" s="64">
        <v>55</v>
      </c>
      <c r="Y29" s="64">
        <v>0</v>
      </c>
      <c r="Z29" s="64">
        <v>0</v>
      </c>
      <c r="AA29" s="64">
        <v>0</v>
      </c>
      <c r="AB29" s="64">
        <v>0</v>
      </c>
      <c r="AC29" s="64">
        <v>0</v>
      </c>
      <c r="AD29" s="64">
        <v>0</v>
      </c>
      <c r="AE29" s="64">
        <v>0</v>
      </c>
      <c r="AF29" s="64">
        <v>36</v>
      </c>
      <c r="AG29" s="64">
        <v>0</v>
      </c>
      <c r="AH29" s="64">
        <v>0</v>
      </c>
      <c r="AI29" s="64">
        <v>42</v>
      </c>
      <c r="AJ29" s="64">
        <v>13</v>
      </c>
      <c r="AK29" s="64">
        <v>163</v>
      </c>
      <c r="AL29" s="64">
        <v>0</v>
      </c>
      <c r="AM29" s="64">
        <v>0</v>
      </c>
      <c r="AN29" s="64">
        <v>0</v>
      </c>
      <c r="AO29" s="64">
        <v>0</v>
      </c>
      <c r="AP29" s="64">
        <v>60</v>
      </c>
      <c r="AQ29" s="64">
        <v>0</v>
      </c>
      <c r="AR29" s="64">
        <v>42</v>
      </c>
      <c r="AS29" s="64">
        <v>0</v>
      </c>
      <c r="AT29" s="64">
        <v>0</v>
      </c>
      <c r="AU29" s="64">
        <v>305</v>
      </c>
      <c r="AV29" s="64">
        <v>199</v>
      </c>
      <c r="AW29" s="64">
        <v>0</v>
      </c>
      <c r="AX29" s="64">
        <v>0</v>
      </c>
      <c r="AY29" s="64">
        <v>0</v>
      </c>
      <c r="AZ29" s="64">
        <v>0</v>
      </c>
      <c r="BA29" s="64" t="e">
        <f>BA$87*#REF!</f>
        <v>#REF!</v>
      </c>
      <c r="BB29" s="64" t="e">
        <f>BB$87*#REF!</f>
        <v>#REF!</v>
      </c>
      <c r="BC29" s="64" t="e">
        <f>BC$87*#REF!</f>
        <v>#REF!</v>
      </c>
      <c r="BD29" s="64" t="e">
        <f>BD$87*#REF!</f>
        <v>#REF!</v>
      </c>
      <c r="BE29" s="64">
        <v>168</v>
      </c>
      <c r="BF29" s="64">
        <v>380</v>
      </c>
      <c r="BG29" s="64">
        <v>0</v>
      </c>
      <c r="BH29" s="64">
        <v>621</v>
      </c>
      <c r="BI29" s="64">
        <v>156</v>
      </c>
      <c r="BJ29" s="64">
        <v>1184</v>
      </c>
      <c r="BK29" s="64">
        <v>368</v>
      </c>
      <c r="BL29" s="64">
        <v>108</v>
      </c>
      <c r="BM29" s="64">
        <v>44059</v>
      </c>
      <c r="BN29" s="64">
        <v>423</v>
      </c>
      <c r="BO29" s="64">
        <v>0</v>
      </c>
      <c r="BP29" s="64">
        <v>93</v>
      </c>
      <c r="BQ29" s="64">
        <v>0</v>
      </c>
      <c r="BR29" s="64">
        <v>0</v>
      </c>
      <c r="BS29" s="64">
        <v>10</v>
      </c>
      <c r="BT29" s="64">
        <v>0</v>
      </c>
      <c r="BU29" s="64">
        <v>0</v>
      </c>
      <c r="BV29" s="64">
        <v>6</v>
      </c>
      <c r="BW29" s="64">
        <v>0</v>
      </c>
      <c r="BX29" s="64">
        <v>259</v>
      </c>
      <c r="BY29" s="64">
        <v>0</v>
      </c>
      <c r="BZ29" s="64">
        <v>0</v>
      </c>
      <c r="CA29" s="64">
        <v>0</v>
      </c>
      <c r="CB29" s="64">
        <v>0</v>
      </c>
      <c r="CC29" s="64">
        <v>0</v>
      </c>
      <c r="CD29" s="64">
        <v>0</v>
      </c>
      <c r="CE29" s="64">
        <v>0</v>
      </c>
      <c r="CF29" s="64">
        <v>0</v>
      </c>
      <c r="CG29" s="64">
        <v>46</v>
      </c>
      <c r="CH29" s="64">
        <v>0</v>
      </c>
      <c r="CI29" s="19">
        <v>0</v>
      </c>
      <c r="CJ29" s="19">
        <v>0</v>
      </c>
      <c r="CK29" s="19">
        <v>0</v>
      </c>
      <c r="CL29" s="19">
        <v>0</v>
      </c>
      <c r="CM29" s="19">
        <v>547</v>
      </c>
      <c r="CN29" s="19">
        <v>0</v>
      </c>
      <c r="CO29" s="19" t="e">
        <f>CO$87*#REF!</f>
        <v>#REF!</v>
      </c>
      <c r="CP29" s="19" t="e">
        <f>CP$87*#REF!</f>
        <v>#REF!</v>
      </c>
      <c r="CQ29" s="19" t="e">
        <f>CQ$87*#REF!</f>
        <v>#REF!</v>
      </c>
      <c r="CR29" s="19" t="e">
        <f>CR$87*#REF!</f>
        <v>#REF!</v>
      </c>
      <c r="CS29" s="19">
        <v>0</v>
      </c>
      <c r="CT29" s="19">
        <v>0</v>
      </c>
      <c r="CU29" s="19">
        <v>0</v>
      </c>
      <c r="CV29" s="19">
        <v>0</v>
      </c>
      <c r="CW29" s="19">
        <v>0</v>
      </c>
      <c r="CX29" s="19">
        <v>285</v>
      </c>
      <c r="CY29" s="19" t="e">
        <f>CY$87*#REF!</f>
        <v>#REF!</v>
      </c>
      <c r="CZ29" s="19" t="e">
        <f>CZ$87*#REF!</f>
        <v>#REF!</v>
      </c>
      <c r="DA29" s="19">
        <v>0</v>
      </c>
      <c r="DB29" s="19">
        <v>0</v>
      </c>
      <c r="DC29" s="19">
        <v>0</v>
      </c>
      <c r="DD29" s="19">
        <v>0</v>
      </c>
      <c r="DE29" s="19">
        <v>0</v>
      </c>
      <c r="DF29" s="19">
        <v>0</v>
      </c>
      <c r="DG29" s="19">
        <v>0</v>
      </c>
      <c r="DH29" s="19">
        <v>0</v>
      </c>
      <c r="DI29" s="19">
        <v>0</v>
      </c>
      <c r="DJ29" s="19">
        <v>0</v>
      </c>
      <c r="DK29" s="19">
        <v>0</v>
      </c>
      <c r="DL29" s="19">
        <v>0</v>
      </c>
      <c r="DM29" s="19">
        <v>38</v>
      </c>
      <c r="DN29" s="19">
        <v>0</v>
      </c>
      <c r="DO29" s="19">
        <v>0</v>
      </c>
      <c r="DP29" s="19">
        <v>450</v>
      </c>
      <c r="DQ29" s="19">
        <v>0</v>
      </c>
      <c r="DR29" s="19">
        <v>0</v>
      </c>
      <c r="DS29" s="19">
        <v>0</v>
      </c>
      <c r="DT29" s="19">
        <v>0</v>
      </c>
      <c r="DU29" s="19">
        <v>0</v>
      </c>
      <c r="DV29" s="19">
        <v>0</v>
      </c>
      <c r="DW29" s="19">
        <v>0</v>
      </c>
      <c r="DX29" s="19">
        <v>0</v>
      </c>
      <c r="DY29" s="19">
        <v>0</v>
      </c>
      <c r="DZ29" s="19">
        <v>0</v>
      </c>
      <c r="EA29" s="19">
        <v>0</v>
      </c>
      <c r="EB29" s="19">
        <v>0</v>
      </c>
      <c r="EC29" s="19">
        <v>0</v>
      </c>
      <c r="ED29" s="19">
        <v>0</v>
      </c>
      <c r="EE29" s="19">
        <v>0</v>
      </c>
      <c r="EF29" s="19">
        <v>0</v>
      </c>
      <c r="EG29" s="19">
        <v>0</v>
      </c>
      <c r="EH29" s="19">
        <v>50176</v>
      </c>
      <c r="EJ29" s="68">
        <v>0</v>
      </c>
      <c r="EL29" s="8">
        <v>50176</v>
      </c>
    </row>
    <row r="30" spans="1:143">
      <c r="A30" s="48" t="s">
        <v>925</v>
      </c>
      <c r="B30" t="s">
        <v>73</v>
      </c>
      <c r="C30" s="69">
        <v>26</v>
      </c>
      <c r="D30" s="64">
        <v>0</v>
      </c>
      <c r="E30" s="64">
        <v>0</v>
      </c>
      <c r="F30" s="64">
        <v>0</v>
      </c>
      <c r="G30" s="64">
        <v>0</v>
      </c>
      <c r="H30" s="64">
        <v>0</v>
      </c>
      <c r="I30" s="64">
        <v>0</v>
      </c>
      <c r="J30" s="64">
        <v>0</v>
      </c>
      <c r="K30" s="64">
        <v>0</v>
      </c>
      <c r="L30" s="64">
        <v>0</v>
      </c>
      <c r="M30" s="64">
        <v>0</v>
      </c>
      <c r="N30" s="64">
        <v>0</v>
      </c>
      <c r="O30" s="64">
        <v>0</v>
      </c>
      <c r="P30" s="64">
        <v>0</v>
      </c>
      <c r="Q30" s="64">
        <v>0</v>
      </c>
      <c r="R30" s="64">
        <v>0</v>
      </c>
      <c r="S30" s="64">
        <v>0</v>
      </c>
      <c r="T30" s="64">
        <v>0</v>
      </c>
      <c r="U30" s="64">
        <v>0</v>
      </c>
      <c r="V30" s="64">
        <v>0</v>
      </c>
      <c r="W30" s="64">
        <v>0</v>
      </c>
      <c r="X30" s="64">
        <v>0</v>
      </c>
      <c r="Y30" s="64">
        <v>0</v>
      </c>
      <c r="Z30" s="64">
        <v>0</v>
      </c>
      <c r="AA30" s="64">
        <v>0</v>
      </c>
      <c r="AB30" s="64">
        <v>0</v>
      </c>
      <c r="AC30" s="64">
        <v>0</v>
      </c>
      <c r="AD30" s="64">
        <v>0</v>
      </c>
      <c r="AE30" s="64">
        <v>0</v>
      </c>
      <c r="AF30" s="64">
        <v>0</v>
      </c>
      <c r="AG30" s="64">
        <v>0</v>
      </c>
      <c r="AH30" s="64">
        <v>0</v>
      </c>
      <c r="AI30" s="64">
        <v>0</v>
      </c>
      <c r="AJ30" s="64">
        <v>106</v>
      </c>
      <c r="AK30" s="64">
        <v>699</v>
      </c>
      <c r="AL30" s="64">
        <v>42</v>
      </c>
      <c r="AM30" s="64">
        <v>0</v>
      </c>
      <c r="AN30" s="64">
        <v>0</v>
      </c>
      <c r="AO30" s="64">
        <v>0</v>
      </c>
      <c r="AP30" s="64">
        <v>0</v>
      </c>
      <c r="AQ30" s="64">
        <v>0</v>
      </c>
      <c r="AR30" s="64">
        <v>0</v>
      </c>
      <c r="AS30" s="64">
        <v>0</v>
      </c>
      <c r="AT30" s="64">
        <v>0</v>
      </c>
      <c r="AU30" s="64">
        <v>0</v>
      </c>
      <c r="AV30" s="64">
        <v>0</v>
      </c>
      <c r="AW30" s="64">
        <v>0</v>
      </c>
      <c r="AX30" s="64">
        <v>0</v>
      </c>
      <c r="AY30" s="64">
        <v>0</v>
      </c>
      <c r="AZ30" s="64">
        <v>0</v>
      </c>
      <c r="BA30" s="64" t="e">
        <f>BA$87*#REF!</f>
        <v>#REF!</v>
      </c>
      <c r="BB30" s="64" t="e">
        <f>BB$87*#REF!</f>
        <v>#REF!</v>
      </c>
      <c r="BC30" s="64" t="e">
        <f>BC$87*#REF!</f>
        <v>#REF!</v>
      </c>
      <c r="BD30" s="64" t="e">
        <f>BD$87*#REF!</f>
        <v>#REF!</v>
      </c>
      <c r="BE30" s="64">
        <v>0</v>
      </c>
      <c r="BF30" s="64">
        <v>41</v>
      </c>
      <c r="BG30" s="64">
        <v>0</v>
      </c>
      <c r="BH30" s="64">
        <v>314</v>
      </c>
      <c r="BI30" s="64">
        <v>22</v>
      </c>
      <c r="BJ30" s="64">
        <v>342</v>
      </c>
      <c r="BK30" s="64">
        <v>313</v>
      </c>
      <c r="BL30" s="64">
        <v>0</v>
      </c>
      <c r="BM30" s="64">
        <v>633</v>
      </c>
      <c r="BN30" s="64">
        <v>69831</v>
      </c>
      <c r="BO30" s="64">
        <v>10</v>
      </c>
      <c r="BP30" s="64">
        <v>0</v>
      </c>
      <c r="BQ30" s="64">
        <v>0</v>
      </c>
      <c r="BR30" s="64">
        <v>0</v>
      </c>
      <c r="BS30" s="64">
        <v>0</v>
      </c>
      <c r="BT30" s="64">
        <v>0</v>
      </c>
      <c r="BU30" s="64">
        <v>0</v>
      </c>
      <c r="BV30" s="64">
        <v>0</v>
      </c>
      <c r="BW30" s="64">
        <v>0</v>
      </c>
      <c r="BX30" s="64">
        <v>0</v>
      </c>
      <c r="BY30" s="64">
        <v>0</v>
      </c>
      <c r="BZ30" s="64">
        <v>0</v>
      </c>
      <c r="CA30" s="64">
        <v>0</v>
      </c>
      <c r="CB30" s="64">
        <v>0</v>
      </c>
      <c r="CC30" s="64">
        <v>0</v>
      </c>
      <c r="CD30" s="64">
        <v>0</v>
      </c>
      <c r="CE30" s="64">
        <v>0</v>
      </c>
      <c r="CF30" s="64">
        <v>0</v>
      </c>
      <c r="CG30" s="64">
        <v>9</v>
      </c>
      <c r="CH30" s="64">
        <v>0</v>
      </c>
      <c r="CI30" s="19">
        <v>0</v>
      </c>
      <c r="CJ30" s="19">
        <v>0</v>
      </c>
      <c r="CK30" s="19">
        <v>0</v>
      </c>
      <c r="CL30" s="19">
        <v>0</v>
      </c>
      <c r="CM30" s="19">
        <v>1813</v>
      </c>
      <c r="CN30" s="19">
        <v>0</v>
      </c>
      <c r="CO30" s="19" t="e">
        <f>CO$87*#REF!</f>
        <v>#REF!</v>
      </c>
      <c r="CP30" s="19" t="e">
        <f>CP$87*#REF!</f>
        <v>#REF!</v>
      </c>
      <c r="CQ30" s="19" t="e">
        <f>CQ$87*#REF!</f>
        <v>#REF!</v>
      </c>
      <c r="CR30" s="19" t="e">
        <f>CR$87*#REF!</f>
        <v>#REF!</v>
      </c>
      <c r="CS30" s="19">
        <v>0</v>
      </c>
      <c r="CT30" s="19">
        <v>0</v>
      </c>
      <c r="CU30" s="19">
        <v>0</v>
      </c>
      <c r="CV30" s="19">
        <v>0</v>
      </c>
      <c r="CW30" s="19">
        <v>0</v>
      </c>
      <c r="CX30" s="19">
        <v>400</v>
      </c>
      <c r="CY30" s="19" t="e">
        <f>CY$87*#REF!</f>
        <v>#REF!</v>
      </c>
      <c r="CZ30" s="19" t="e">
        <f>CZ$87*#REF!</f>
        <v>#REF!</v>
      </c>
      <c r="DA30" s="19">
        <v>0</v>
      </c>
      <c r="DB30" s="19">
        <v>0</v>
      </c>
      <c r="DC30" s="19">
        <v>0</v>
      </c>
      <c r="DD30" s="19">
        <v>0</v>
      </c>
      <c r="DE30" s="19">
        <v>0</v>
      </c>
      <c r="DF30" s="19">
        <v>0</v>
      </c>
      <c r="DG30" s="19">
        <v>0</v>
      </c>
      <c r="DH30" s="19">
        <v>0</v>
      </c>
      <c r="DI30" s="19">
        <v>0</v>
      </c>
      <c r="DJ30" s="19">
        <v>0</v>
      </c>
      <c r="DK30" s="19">
        <v>0</v>
      </c>
      <c r="DL30" s="19">
        <v>0</v>
      </c>
      <c r="DM30" s="19">
        <v>442</v>
      </c>
      <c r="DN30" s="19">
        <v>0</v>
      </c>
      <c r="DO30" s="19">
        <v>0</v>
      </c>
      <c r="DP30" s="19">
        <v>1227</v>
      </c>
      <c r="DQ30" s="19">
        <v>0</v>
      </c>
      <c r="DR30" s="19">
        <v>0</v>
      </c>
      <c r="DS30" s="19">
        <v>0</v>
      </c>
      <c r="DT30" s="19">
        <v>0</v>
      </c>
      <c r="DU30" s="19">
        <v>0</v>
      </c>
      <c r="DV30" s="19">
        <v>0</v>
      </c>
      <c r="DW30" s="19">
        <v>0</v>
      </c>
      <c r="DX30" s="19">
        <v>0</v>
      </c>
      <c r="DY30" s="19">
        <v>0</v>
      </c>
      <c r="DZ30" s="19">
        <v>0</v>
      </c>
      <c r="EA30" s="19">
        <v>0</v>
      </c>
      <c r="EB30" s="19">
        <v>0</v>
      </c>
      <c r="EC30" s="19">
        <v>0</v>
      </c>
      <c r="ED30" s="19">
        <v>0</v>
      </c>
      <c r="EE30" s="19">
        <v>0</v>
      </c>
      <c r="EF30" s="19">
        <v>0</v>
      </c>
      <c r="EG30" s="19">
        <v>0</v>
      </c>
      <c r="EH30" s="19">
        <v>76244</v>
      </c>
      <c r="EJ30" s="68">
        <v>0</v>
      </c>
      <c r="EL30" s="8">
        <v>76244</v>
      </c>
    </row>
    <row r="31" spans="1:143">
      <c r="A31" s="48" t="s">
        <v>926</v>
      </c>
      <c r="B31" t="s">
        <v>74</v>
      </c>
      <c r="C31" s="69">
        <v>27</v>
      </c>
      <c r="D31" s="64">
        <v>0</v>
      </c>
      <c r="E31" s="64">
        <v>0</v>
      </c>
      <c r="F31" s="64">
        <v>0</v>
      </c>
      <c r="G31" s="64">
        <v>0</v>
      </c>
      <c r="H31" s="64">
        <v>0</v>
      </c>
      <c r="I31" s="64">
        <v>0</v>
      </c>
      <c r="J31" s="64">
        <v>0</v>
      </c>
      <c r="K31" s="64">
        <v>0</v>
      </c>
      <c r="L31" s="64">
        <v>0</v>
      </c>
      <c r="M31" s="64">
        <v>0</v>
      </c>
      <c r="N31" s="64">
        <v>0</v>
      </c>
      <c r="O31" s="64">
        <v>0</v>
      </c>
      <c r="P31" s="64">
        <v>0</v>
      </c>
      <c r="Q31" s="64">
        <v>0</v>
      </c>
      <c r="R31" s="64">
        <v>0</v>
      </c>
      <c r="S31" s="64">
        <v>0</v>
      </c>
      <c r="T31" s="64">
        <v>0</v>
      </c>
      <c r="U31" s="64">
        <v>0</v>
      </c>
      <c r="V31" s="64">
        <v>0</v>
      </c>
      <c r="W31" s="64">
        <v>0</v>
      </c>
      <c r="X31" s="64">
        <v>0</v>
      </c>
      <c r="Y31" s="64">
        <v>0</v>
      </c>
      <c r="Z31" s="64">
        <v>0</v>
      </c>
      <c r="AA31" s="64">
        <v>0</v>
      </c>
      <c r="AB31" s="64">
        <v>0</v>
      </c>
      <c r="AC31" s="64">
        <v>0</v>
      </c>
      <c r="AD31" s="64">
        <v>0</v>
      </c>
      <c r="AE31" s="64">
        <v>0</v>
      </c>
      <c r="AF31" s="64">
        <v>0</v>
      </c>
      <c r="AG31" s="64">
        <v>0</v>
      </c>
      <c r="AH31" s="64">
        <v>0</v>
      </c>
      <c r="AI31" s="64">
        <v>0</v>
      </c>
      <c r="AJ31" s="64">
        <v>0</v>
      </c>
      <c r="AK31" s="64">
        <v>8</v>
      </c>
      <c r="AL31" s="64">
        <v>0</v>
      </c>
      <c r="AM31" s="64">
        <v>0</v>
      </c>
      <c r="AN31" s="64">
        <v>0</v>
      </c>
      <c r="AO31" s="64">
        <v>160</v>
      </c>
      <c r="AP31" s="64">
        <v>1055</v>
      </c>
      <c r="AQ31" s="64">
        <v>12</v>
      </c>
      <c r="AR31" s="64">
        <v>192</v>
      </c>
      <c r="AS31" s="64">
        <v>32</v>
      </c>
      <c r="AT31" s="64">
        <v>0</v>
      </c>
      <c r="AU31" s="64">
        <v>484</v>
      </c>
      <c r="AV31" s="64">
        <v>90</v>
      </c>
      <c r="AW31" s="64">
        <v>0</v>
      </c>
      <c r="AX31" s="64">
        <v>0</v>
      </c>
      <c r="AY31" s="64">
        <v>0</v>
      </c>
      <c r="AZ31" s="64">
        <v>0</v>
      </c>
      <c r="BA31" s="64" t="e">
        <f>BA$87*#REF!</f>
        <v>#REF!</v>
      </c>
      <c r="BB31" s="64" t="e">
        <f>BB$87*#REF!</f>
        <v>#REF!</v>
      </c>
      <c r="BC31" s="64" t="e">
        <f>BC$87*#REF!</f>
        <v>#REF!</v>
      </c>
      <c r="BD31" s="64" t="e">
        <f>BD$87*#REF!</f>
        <v>#REF!</v>
      </c>
      <c r="BE31" s="64">
        <v>0</v>
      </c>
      <c r="BF31" s="64">
        <v>51</v>
      </c>
      <c r="BG31" s="64">
        <v>6</v>
      </c>
      <c r="BH31" s="64">
        <v>36</v>
      </c>
      <c r="BI31" s="64">
        <v>744</v>
      </c>
      <c r="BJ31" s="64">
        <v>0</v>
      </c>
      <c r="BK31" s="64">
        <v>150</v>
      </c>
      <c r="BL31" s="64">
        <v>11</v>
      </c>
      <c r="BM31" s="64">
        <v>21</v>
      </c>
      <c r="BN31" s="64">
        <v>19</v>
      </c>
      <c r="BO31" s="64">
        <v>29361</v>
      </c>
      <c r="BP31" s="64">
        <v>79753</v>
      </c>
      <c r="BQ31" s="64">
        <v>0</v>
      </c>
      <c r="BR31" s="64">
        <v>39</v>
      </c>
      <c r="BS31" s="64">
        <v>106</v>
      </c>
      <c r="BT31" s="64">
        <v>0</v>
      </c>
      <c r="BU31" s="64">
        <v>415</v>
      </c>
      <c r="BV31" s="64">
        <v>153</v>
      </c>
      <c r="BW31" s="64">
        <v>20</v>
      </c>
      <c r="BX31" s="64">
        <v>469</v>
      </c>
      <c r="BY31" s="64">
        <v>0</v>
      </c>
      <c r="BZ31" s="64">
        <v>0</v>
      </c>
      <c r="CA31" s="64">
        <v>201</v>
      </c>
      <c r="CB31" s="64">
        <v>19</v>
      </c>
      <c r="CC31" s="64">
        <v>259</v>
      </c>
      <c r="CD31" s="64">
        <v>351</v>
      </c>
      <c r="CE31" s="64">
        <v>74</v>
      </c>
      <c r="CF31" s="64">
        <v>8</v>
      </c>
      <c r="CG31" s="64">
        <v>821</v>
      </c>
      <c r="CH31" s="64">
        <v>0</v>
      </c>
      <c r="CI31" s="19">
        <v>177</v>
      </c>
      <c r="CJ31" s="19">
        <v>1126</v>
      </c>
      <c r="CK31" s="19">
        <v>149</v>
      </c>
      <c r="CL31" s="19">
        <v>313</v>
      </c>
      <c r="CM31" s="19">
        <v>850</v>
      </c>
      <c r="CN31" s="19">
        <v>22</v>
      </c>
      <c r="CO31" s="19" t="e">
        <f>CO$87*#REF!</f>
        <v>#REF!</v>
      </c>
      <c r="CP31" s="19" t="e">
        <f>CP$87*#REF!</f>
        <v>#REF!</v>
      </c>
      <c r="CQ31" s="19" t="e">
        <f>CQ$87*#REF!</f>
        <v>#REF!</v>
      </c>
      <c r="CR31" s="19" t="e">
        <f>CR$87*#REF!</f>
        <v>#REF!</v>
      </c>
      <c r="CS31" s="19">
        <v>0</v>
      </c>
      <c r="CT31" s="19">
        <v>0</v>
      </c>
      <c r="CU31" s="19">
        <v>0</v>
      </c>
      <c r="CV31" s="19">
        <v>0</v>
      </c>
      <c r="CW31" s="19">
        <v>0</v>
      </c>
      <c r="CX31" s="19">
        <v>622</v>
      </c>
      <c r="CY31" s="19" t="e">
        <f>CY$87*#REF!</f>
        <v>#REF!</v>
      </c>
      <c r="CZ31" s="19" t="e">
        <f>CZ$87*#REF!</f>
        <v>#REF!</v>
      </c>
      <c r="DA31" s="19">
        <v>0</v>
      </c>
      <c r="DB31" s="19">
        <v>0</v>
      </c>
      <c r="DC31" s="19">
        <v>0</v>
      </c>
      <c r="DD31" s="19">
        <v>0</v>
      </c>
      <c r="DE31" s="19">
        <v>0</v>
      </c>
      <c r="DF31" s="19">
        <v>0</v>
      </c>
      <c r="DG31" s="19">
        <v>0</v>
      </c>
      <c r="DH31" s="19">
        <v>0</v>
      </c>
      <c r="DI31" s="19">
        <v>0</v>
      </c>
      <c r="DJ31" s="19">
        <v>0</v>
      </c>
      <c r="DK31" s="19">
        <v>0</v>
      </c>
      <c r="DL31" s="19">
        <v>0</v>
      </c>
      <c r="DM31" s="19">
        <v>2336</v>
      </c>
      <c r="DN31" s="19">
        <v>0</v>
      </c>
      <c r="DO31" s="19">
        <v>0</v>
      </c>
      <c r="DP31" s="19">
        <v>502</v>
      </c>
      <c r="DQ31" s="19">
        <v>0</v>
      </c>
      <c r="DR31" s="19">
        <v>0</v>
      </c>
      <c r="DS31" s="19">
        <v>0</v>
      </c>
      <c r="DT31" s="19">
        <v>0</v>
      </c>
      <c r="DU31" s="19">
        <v>0</v>
      </c>
      <c r="DV31" s="19">
        <v>0</v>
      </c>
      <c r="DW31" s="19">
        <v>0</v>
      </c>
      <c r="DX31" s="19">
        <v>0</v>
      </c>
      <c r="DY31" s="19">
        <v>0</v>
      </c>
      <c r="DZ31" s="19">
        <v>0</v>
      </c>
      <c r="EA31" s="19">
        <v>0</v>
      </c>
      <c r="EB31" s="19">
        <v>0</v>
      </c>
      <c r="EC31" s="19">
        <v>0</v>
      </c>
      <c r="ED31" s="19">
        <v>0</v>
      </c>
      <c r="EE31" s="19">
        <v>0</v>
      </c>
      <c r="EF31" s="19">
        <v>0</v>
      </c>
      <c r="EG31" s="19">
        <v>0</v>
      </c>
      <c r="EH31" s="19">
        <v>121217</v>
      </c>
      <c r="EJ31" s="68">
        <v>0</v>
      </c>
      <c r="EL31" s="8">
        <v>121217</v>
      </c>
    </row>
    <row r="32" spans="1:143">
      <c r="A32" s="48" t="s">
        <v>927</v>
      </c>
      <c r="B32" t="s">
        <v>75</v>
      </c>
      <c r="C32" s="67">
        <v>28</v>
      </c>
      <c r="D32" s="64">
        <v>0</v>
      </c>
      <c r="E32" s="64">
        <v>0</v>
      </c>
      <c r="F32" s="64">
        <v>0</v>
      </c>
      <c r="G32" s="64">
        <v>0</v>
      </c>
      <c r="H32" s="64">
        <v>0</v>
      </c>
      <c r="I32" s="64">
        <v>0</v>
      </c>
      <c r="J32" s="64">
        <v>0</v>
      </c>
      <c r="K32" s="64">
        <v>0</v>
      </c>
      <c r="L32" s="64">
        <v>0</v>
      </c>
      <c r="M32" s="64">
        <v>0</v>
      </c>
      <c r="N32" s="64">
        <v>0</v>
      </c>
      <c r="O32" s="64">
        <v>0</v>
      </c>
      <c r="P32" s="64">
        <v>0</v>
      </c>
      <c r="Q32" s="64">
        <v>0</v>
      </c>
      <c r="R32" s="64">
        <v>0</v>
      </c>
      <c r="S32" s="64">
        <v>0</v>
      </c>
      <c r="T32" s="64">
        <v>817</v>
      </c>
      <c r="U32" s="64">
        <v>0</v>
      </c>
      <c r="V32" s="64">
        <v>7</v>
      </c>
      <c r="W32" s="64">
        <v>10</v>
      </c>
      <c r="X32" s="64">
        <v>0</v>
      </c>
      <c r="Y32" s="64">
        <v>0</v>
      </c>
      <c r="Z32" s="64">
        <v>0</v>
      </c>
      <c r="AA32" s="64">
        <v>0</v>
      </c>
      <c r="AB32" s="64">
        <v>0</v>
      </c>
      <c r="AC32" s="64">
        <v>0</v>
      </c>
      <c r="AD32" s="64">
        <v>0</v>
      </c>
      <c r="AE32" s="64">
        <v>0</v>
      </c>
      <c r="AF32" s="64">
        <v>0</v>
      </c>
      <c r="AG32" s="64">
        <v>0</v>
      </c>
      <c r="AH32" s="64">
        <v>0</v>
      </c>
      <c r="AI32" s="64">
        <v>0</v>
      </c>
      <c r="AJ32" s="64">
        <v>0</v>
      </c>
      <c r="AK32" s="64">
        <v>0</v>
      </c>
      <c r="AL32" s="64">
        <v>0</v>
      </c>
      <c r="AM32" s="64">
        <v>0</v>
      </c>
      <c r="AN32" s="64">
        <v>0</v>
      </c>
      <c r="AO32" s="64">
        <v>16</v>
      </c>
      <c r="AP32" s="64">
        <v>79</v>
      </c>
      <c r="AQ32" s="64">
        <v>0</v>
      </c>
      <c r="AR32" s="64">
        <v>0</v>
      </c>
      <c r="AS32" s="64">
        <v>0</v>
      </c>
      <c r="AT32" s="64">
        <v>0</v>
      </c>
      <c r="AU32" s="64">
        <v>61</v>
      </c>
      <c r="AV32" s="64">
        <v>0</v>
      </c>
      <c r="AW32" s="64">
        <v>0</v>
      </c>
      <c r="AX32" s="64">
        <v>0</v>
      </c>
      <c r="AY32" s="64">
        <v>0</v>
      </c>
      <c r="AZ32" s="64">
        <v>0</v>
      </c>
      <c r="BA32" s="64" t="e">
        <f>BA$87*#REF!</f>
        <v>#REF!</v>
      </c>
      <c r="BB32" s="64" t="e">
        <f>BB$87*#REF!</f>
        <v>#REF!</v>
      </c>
      <c r="BC32" s="64" t="e">
        <f>BC$87*#REF!</f>
        <v>#REF!</v>
      </c>
      <c r="BD32" s="64" t="e">
        <f>BD$87*#REF!</f>
        <v>#REF!</v>
      </c>
      <c r="BE32" s="64">
        <v>0</v>
      </c>
      <c r="BF32" s="64">
        <v>220</v>
      </c>
      <c r="BG32" s="64">
        <v>28</v>
      </c>
      <c r="BH32" s="64">
        <v>76</v>
      </c>
      <c r="BI32" s="64">
        <v>35</v>
      </c>
      <c r="BJ32" s="64">
        <v>0</v>
      </c>
      <c r="BK32" s="64">
        <v>399</v>
      </c>
      <c r="BL32" s="64">
        <v>357</v>
      </c>
      <c r="BM32" s="64">
        <v>15</v>
      </c>
      <c r="BN32" s="64">
        <v>241</v>
      </c>
      <c r="BO32" s="64">
        <v>0</v>
      </c>
      <c r="BP32" s="64">
        <v>303</v>
      </c>
      <c r="BQ32" s="64">
        <v>11338</v>
      </c>
      <c r="BR32" s="64">
        <v>19337</v>
      </c>
      <c r="BS32" s="64">
        <v>47191</v>
      </c>
      <c r="BT32" s="64">
        <v>0</v>
      </c>
      <c r="BU32" s="64">
        <v>17</v>
      </c>
      <c r="BV32" s="64">
        <v>14</v>
      </c>
      <c r="BW32" s="64">
        <v>0</v>
      </c>
      <c r="BX32" s="64">
        <v>87</v>
      </c>
      <c r="BY32" s="64">
        <v>0</v>
      </c>
      <c r="BZ32" s="64">
        <v>0</v>
      </c>
      <c r="CA32" s="64">
        <v>0</v>
      </c>
      <c r="CB32" s="64">
        <v>36</v>
      </c>
      <c r="CC32" s="64">
        <v>81</v>
      </c>
      <c r="CD32" s="64">
        <v>45</v>
      </c>
      <c r="CE32" s="64">
        <v>38</v>
      </c>
      <c r="CF32" s="64">
        <v>0</v>
      </c>
      <c r="CG32" s="64">
        <v>164</v>
      </c>
      <c r="CH32" s="64">
        <v>0</v>
      </c>
      <c r="CI32" s="19">
        <v>192</v>
      </c>
      <c r="CJ32" s="19">
        <v>94</v>
      </c>
      <c r="CK32" s="19">
        <v>0</v>
      </c>
      <c r="CL32" s="19">
        <v>8</v>
      </c>
      <c r="CM32" s="19">
        <v>106</v>
      </c>
      <c r="CN32" s="19">
        <v>0</v>
      </c>
      <c r="CO32" s="19" t="e">
        <f>CO$87*#REF!</f>
        <v>#REF!</v>
      </c>
      <c r="CP32" s="19" t="e">
        <f>CP$87*#REF!</f>
        <v>#REF!</v>
      </c>
      <c r="CQ32" s="19" t="e">
        <f>CQ$87*#REF!</f>
        <v>#REF!</v>
      </c>
      <c r="CR32" s="19" t="e">
        <f>CR$87*#REF!</f>
        <v>#REF!</v>
      </c>
      <c r="CS32" s="19">
        <v>0</v>
      </c>
      <c r="CT32" s="19">
        <v>0</v>
      </c>
      <c r="CU32" s="19">
        <v>0</v>
      </c>
      <c r="CV32" s="19">
        <v>0</v>
      </c>
      <c r="CW32" s="19">
        <v>0</v>
      </c>
      <c r="CX32" s="19">
        <v>468</v>
      </c>
      <c r="CY32" s="19" t="e">
        <f>CY$87*#REF!</f>
        <v>#REF!</v>
      </c>
      <c r="CZ32" s="19" t="e">
        <f>CZ$87*#REF!</f>
        <v>#REF!</v>
      </c>
      <c r="DA32" s="19">
        <v>0</v>
      </c>
      <c r="DB32" s="19">
        <v>0</v>
      </c>
      <c r="DC32" s="19">
        <v>0</v>
      </c>
      <c r="DD32" s="19">
        <v>0</v>
      </c>
      <c r="DE32" s="19">
        <v>0</v>
      </c>
      <c r="DF32" s="19">
        <v>0</v>
      </c>
      <c r="DG32" s="19">
        <v>0</v>
      </c>
      <c r="DH32" s="19">
        <v>0</v>
      </c>
      <c r="DI32" s="19">
        <v>0</v>
      </c>
      <c r="DJ32" s="19">
        <v>0</v>
      </c>
      <c r="DK32" s="19">
        <v>0</v>
      </c>
      <c r="DL32" s="19">
        <v>0</v>
      </c>
      <c r="DM32" s="19">
        <v>1406</v>
      </c>
      <c r="DN32" s="19">
        <v>0</v>
      </c>
      <c r="DO32" s="19">
        <v>0</v>
      </c>
      <c r="DP32" s="19">
        <v>587</v>
      </c>
      <c r="DQ32" s="19">
        <v>0</v>
      </c>
      <c r="DR32" s="19">
        <v>0</v>
      </c>
      <c r="DS32" s="19">
        <v>0</v>
      </c>
      <c r="DT32" s="19">
        <v>0</v>
      </c>
      <c r="DU32" s="19">
        <v>0</v>
      </c>
      <c r="DV32" s="19">
        <v>0</v>
      </c>
      <c r="DW32" s="19">
        <v>0</v>
      </c>
      <c r="DX32" s="19">
        <v>0</v>
      </c>
      <c r="DY32" s="19">
        <v>0</v>
      </c>
      <c r="DZ32" s="19">
        <v>0</v>
      </c>
      <c r="EA32" s="19">
        <v>0</v>
      </c>
      <c r="EB32" s="19">
        <v>0</v>
      </c>
      <c r="EC32" s="19">
        <v>0</v>
      </c>
      <c r="ED32" s="19">
        <v>0</v>
      </c>
      <c r="EE32" s="19">
        <v>0</v>
      </c>
      <c r="EF32" s="19">
        <v>0</v>
      </c>
      <c r="EG32" s="19">
        <v>0</v>
      </c>
      <c r="EH32" s="19">
        <v>83888</v>
      </c>
      <c r="EJ32" s="68">
        <v>0</v>
      </c>
      <c r="EL32" s="8">
        <v>83888</v>
      </c>
    </row>
    <row r="33" spans="1:143">
      <c r="A33" s="48" t="s">
        <v>928</v>
      </c>
      <c r="B33" t="s">
        <v>76</v>
      </c>
      <c r="C33" s="69">
        <v>29</v>
      </c>
      <c r="D33" s="64">
        <v>0</v>
      </c>
      <c r="E33" s="64">
        <v>0</v>
      </c>
      <c r="F33" s="64">
        <v>0</v>
      </c>
      <c r="G33" s="64">
        <v>0</v>
      </c>
      <c r="H33" s="64">
        <v>0</v>
      </c>
      <c r="I33" s="64">
        <v>0</v>
      </c>
      <c r="J33" s="64">
        <v>0</v>
      </c>
      <c r="K33" s="64">
        <v>0</v>
      </c>
      <c r="L33" s="64">
        <v>0</v>
      </c>
      <c r="M33" s="64">
        <v>0</v>
      </c>
      <c r="N33" s="64">
        <v>0</v>
      </c>
      <c r="O33" s="64">
        <v>0</v>
      </c>
      <c r="P33" s="64">
        <v>0</v>
      </c>
      <c r="Q33" s="64">
        <v>0</v>
      </c>
      <c r="R33" s="64">
        <v>0</v>
      </c>
      <c r="S33" s="64">
        <v>0</v>
      </c>
      <c r="T33" s="64">
        <v>0</v>
      </c>
      <c r="U33" s="64">
        <v>0</v>
      </c>
      <c r="V33" s="64">
        <v>346</v>
      </c>
      <c r="W33" s="64">
        <v>0</v>
      </c>
      <c r="X33" s="64">
        <v>0</v>
      </c>
      <c r="Y33" s="64">
        <v>0</v>
      </c>
      <c r="Z33" s="64">
        <v>0</v>
      </c>
      <c r="AA33" s="64">
        <v>0</v>
      </c>
      <c r="AB33" s="64">
        <v>0</v>
      </c>
      <c r="AC33" s="64">
        <v>0</v>
      </c>
      <c r="AD33" s="64">
        <v>0</v>
      </c>
      <c r="AE33" s="64">
        <v>0</v>
      </c>
      <c r="AF33" s="64">
        <v>0</v>
      </c>
      <c r="AG33" s="64">
        <v>0</v>
      </c>
      <c r="AH33" s="64">
        <v>0</v>
      </c>
      <c r="AI33" s="64">
        <v>0</v>
      </c>
      <c r="AJ33" s="64">
        <v>0</v>
      </c>
      <c r="AK33" s="64">
        <v>0</v>
      </c>
      <c r="AL33" s="64">
        <v>0</v>
      </c>
      <c r="AM33" s="64">
        <v>0</v>
      </c>
      <c r="AN33" s="64">
        <v>0</v>
      </c>
      <c r="AO33" s="64">
        <v>0</v>
      </c>
      <c r="AP33" s="64">
        <v>0</v>
      </c>
      <c r="AQ33" s="64">
        <v>0</v>
      </c>
      <c r="AR33" s="64">
        <v>0</v>
      </c>
      <c r="AS33" s="64">
        <v>20</v>
      </c>
      <c r="AT33" s="64">
        <v>0</v>
      </c>
      <c r="AU33" s="64">
        <v>0</v>
      </c>
      <c r="AV33" s="64">
        <v>0</v>
      </c>
      <c r="AW33" s="64">
        <v>0</v>
      </c>
      <c r="AX33" s="64">
        <v>0</v>
      </c>
      <c r="AY33" s="64">
        <v>0</v>
      </c>
      <c r="AZ33" s="64">
        <v>0</v>
      </c>
      <c r="BA33" s="64" t="e">
        <f>BA$87*#REF!</f>
        <v>#REF!</v>
      </c>
      <c r="BB33" s="64" t="e">
        <f>BB$87*#REF!</f>
        <v>#REF!</v>
      </c>
      <c r="BC33" s="64" t="e">
        <f>BC$87*#REF!</f>
        <v>#REF!</v>
      </c>
      <c r="BD33" s="64" t="e">
        <f>BD$87*#REF!</f>
        <v>#REF!</v>
      </c>
      <c r="BE33" s="64">
        <v>0</v>
      </c>
      <c r="BF33" s="64">
        <v>182</v>
      </c>
      <c r="BG33" s="64">
        <v>0</v>
      </c>
      <c r="BH33" s="64">
        <v>46</v>
      </c>
      <c r="BI33" s="64">
        <v>335</v>
      </c>
      <c r="BJ33" s="64">
        <v>0</v>
      </c>
      <c r="BK33" s="64">
        <v>275</v>
      </c>
      <c r="BL33" s="64">
        <v>0</v>
      </c>
      <c r="BM33" s="64">
        <v>0</v>
      </c>
      <c r="BN33" s="64">
        <v>0</v>
      </c>
      <c r="BO33" s="64">
        <v>9</v>
      </c>
      <c r="BP33" s="64">
        <v>147</v>
      </c>
      <c r="BQ33" s="64">
        <v>437</v>
      </c>
      <c r="BR33" s="64">
        <v>0</v>
      </c>
      <c r="BS33" s="64">
        <v>0</v>
      </c>
      <c r="BT33" s="64">
        <v>18969</v>
      </c>
      <c r="BU33" s="64">
        <v>121464</v>
      </c>
      <c r="BV33" s="64">
        <v>516</v>
      </c>
      <c r="BW33" s="64">
        <v>0</v>
      </c>
      <c r="BX33" s="64">
        <v>3794</v>
      </c>
      <c r="BY33" s="64">
        <v>0</v>
      </c>
      <c r="BZ33" s="64">
        <v>0</v>
      </c>
      <c r="CA33" s="64">
        <v>0</v>
      </c>
      <c r="CB33" s="64">
        <v>0</v>
      </c>
      <c r="CC33" s="64">
        <v>9</v>
      </c>
      <c r="CD33" s="64">
        <v>0</v>
      </c>
      <c r="CE33" s="64">
        <v>62</v>
      </c>
      <c r="CF33" s="64">
        <v>122</v>
      </c>
      <c r="CG33" s="64">
        <v>216</v>
      </c>
      <c r="CH33" s="64">
        <v>0</v>
      </c>
      <c r="CI33" s="19">
        <v>0</v>
      </c>
      <c r="CJ33" s="19">
        <v>132</v>
      </c>
      <c r="CK33" s="19">
        <v>0</v>
      </c>
      <c r="CL33" s="19">
        <v>0</v>
      </c>
      <c r="CM33" s="19">
        <v>6</v>
      </c>
      <c r="CN33" s="19">
        <v>11</v>
      </c>
      <c r="CO33" s="19" t="e">
        <f>CO$87*#REF!</f>
        <v>#REF!</v>
      </c>
      <c r="CP33" s="19" t="e">
        <f>CP$87*#REF!</f>
        <v>#REF!</v>
      </c>
      <c r="CQ33" s="19" t="e">
        <f>CQ$87*#REF!</f>
        <v>#REF!</v>
      </c>
      <c r="CR33" s="19" t="e">
        <f>CR$87*#REF!</f>
        <v>#REF!</v>
      </c>
      <c r="CS33" s="19">
        <v>0</v>
      </c>
      <c r="CT33" s="19">
        <v>0</v>
      </c>
      <c r="CU33" s="19">
        <v>0</v>
      </c>
      <c r="CV33" s="19">
        <v>0</v>
      </c>
      <c r="CW33" s="19">
        <v>0</v>
      </c>
      <c r="CX33" s="19">
        <v>70</v>
      </c>
      <c r="CY33" s="19" t="e">
        <f>CY$87*#REF!</f>
        <v>#REF!</v>
      </c>
      <c r="CZ33" s="19" t="e">
        <f>CZ$87*#REF!</f>
        <v>#REF!</v>
      </c>
      <c r="DA33" s="19">
        <v>0</v>
      </c>
      <c r="DB33" s="19">
        <v>0</v>
      </c>
      <c r="DC33" s="19">
        <v>0</v>
      </c>
      <c r="DD33" s="19">
        <v>0</v>
      </c>
      <c r="DE33" s="19">
        <v>0</v>
      </c>
      <c r="DF33" s="19">
        <v>0</v>
      </c>
      <c r="DG33" s="19">
        <v>0</v>
      </c>
      <c r="DH33" s="19">
        <v>0</v>
      </c>
      <c r="DI33" s="19">
        <v>0</v>
      </c>
      <c r="DJ33" s="19">
        <v>0</v>
      </c>
      <c r="DK33" s="19">
        <v>0</v>
      </c>
      <c r="DL33" s="19">
        <v>0</v>
      </c>
      <c r="DM33" s="19">
        <v>2534</v>
      </c>
      <c r="DN33" s="19">
        <v>0</v>
      </c>
      <c r="DO33" s="19">
        <v>0</v>
      </c>
      <c r="DP33" s="19">
        <v>296</v>
      </c>
      <c r="DQ33" s="19">
        <v>0</v>
      </c>
      <c r="DR33" s="19">
        <v>0</v>
      </c>
      <c r="DS33" s="19">
        <v>0</v>
      </c>
      <c r="DT33" s="19">
        <v>0</v>
      </c>
      <c r="DU33" s="19">
        <v>0</v>
      </c>
      <c r="DV33" s="19">
        <v>0</v>
      </c>
      <c r="DW33" s="19">
        <v>0</v>
      </c>
      <c r="DX33" s="19">
        <v>0</v>
      </c>
      <c r="DY33" s="19">
        <v>0</v>
      </c>
      <c r="DZ33" s="19">
        <v>0</v>
      </c>
      <c r="EA33" s="19">
        <v>0</v>
      </c>
      <c r="EB33" s="19">
        <v>0</v>
      </c>
      <c r="EC33" s="19">
        <v>0</v>
      </c>
      <c r="ED33" s="19">
        <v>0</v>
      </c>
      <c r="EE33" s="19">
        <v>0</v>
      </c>
      <c r="EF33" s="19">
        <v>0</v>
      </c>
      <c r="EG33" s="19">
        <v>0</v>
      </c>
      <c r="EH33" s="19">
        <v>150065</v>
      </c>
      <c r="EJ33" s="68">
        <v>0</v>
      </c>
      <c r="EL33" s="8">
        <v>150065</v>
      </c>
    </row>
    <row r="34" spans="1:143">
      <c r="A34" s="48" t="s">
        <v>929</v>
      </c>
      <c r="B34" t="s">
        <v>77</v>
      </c>
      <c r="C34" s="69">
        <v>30</v>
      </c>
      <c r="D34" s="64">
        <v>0</v>
      </c>
      <c r="E34" s="64">
        <v>0</v>
      </c>
      <c r="F34" s="64">
        <v>0</v>
      </c>
      <c r="G34" s="64">
        <v>0</v>
      </c>
      <c r="H34" s="64">
        <v>0</v>
      </c>
      <c r="I34" s="64">
        <v>0</v>
      </c>
      <c r="J34" s="64">
        <v>0</v>
      </c>
      <c r="K34" s="64">
        <v>0</v>
      </c>
      <c r="L34" s="64">
        <v>0</v>
      </c>
      <c r="M34" s="64">
        <v>0</v>
      </c>
      <c r="N34" s="64">
        <v>0</v>
      </c>
      <c r="O34" s="64">
        <v>0</v>
      </c>
      <c r="P34" s="64">
        <v>0</v>
      </c>
      <c r="Q34" s="64">
        <v>0</v>
      </c>
      <c r="R34" s="64">
        <v>0</v>
      </c>
      <c r="S34" s="64">
        <v>0</v>
      </c>
      <c r="T34" s="64">
        <v>0</v>
      </c>
      <c r="U34" s="64">
        <v>0</v>
      </c>
      <c r="V34" s="64">
        <v>0</v>
      </c>
      <c r="W34" s="64">
        <v>58</v>
      </c>
      <c r="X34" s="64">
        <v>0</v>
      </c>
      <c r="Y34" s="64">
        <v>0</v>
      </c>
      <c r="Z34" s="64">
        <v>0</v>
      </c>
      <c r="AA34" s="64">
        <v>0</v>
      </c>
      <c r="AB34" s="64">
        <v>0</v>
      </c>
      <c r="AC34" s="64">
        <v>0</v>
      </c>
      <c r="AD34" s="64">
        <v>0</v>
      </c>
      <c r="AE34" s="64">
        <v>0</v>
      </c>
      <c r="AF34" s="64">
        <v>0</v>
      </c>
      <c r="AG34" s="64">
        <v>0</v>
      </c>
      <c r="AH34" s="64">
        <v>0</v>
      </c>
      <c r="AI34" s="64">
        <v>0</v>
      </c>
      <c r="AJ34" s="64">
        <v>0</v>
      </c>
      <c r="AK34" s="64">
        <v>0</v>
      </c>
      <c r="AL34" s="64">
        <v>0</v>
      </c>
      <c r="AM34" s="64">
        <v>0</v>
      </c>
      <c r="AN34" s="64">
        <v>0</v>
      </c>
      <c r="AO34" s="64">
        <v>0</v>
      </c>
      <c r="AP34" s="64">
        <v>0</v>
      </c>
      <c r="AQ34" s="64">
        <v>0</v>
      </c>
      <c r="AR34" s="64">
        <v>0</v>
      </c>
      <c r="AS34" s="64">
        <v>0</v>
      </c>
      <c r="AT34" s="64">
        <v>0</v>
      </c>
      <c r="AU34" s="64">
        <v>7</v>
      </c>
      <c r="AV34" s="64">
        <v>0</v>
      </c>
      <c r="AW34" s="64">
        <v>0</v>
      </c>
      <c r="AX34" s="64">
        <v>0</v>
      </c>
      <c r="AY34" s="64">
        <v>0</v>
      </c>
      <c r="AZ34" s="64">
        <v>0</v>
      </c>
      <c r="BA34" s="64" t="e">
        <f>BA$87*#REF!</f>
        <v>#REF!</v>
      </c>
      <c r="BB34" s="64" t="e">
        <f>BB$87*#REF!</f>
        <v>#REF!</v>
      </c>
      <c r="BC34" s="64" t="e">
        <f>BC$87*#REF!</f>
        <v>#REF!</v>
      </c>
      <c r="BD34" s="64" t="e">
        <f>BD$87*#REF!</f>
        <v>#REF!</v>
      </c>
      <c r="BE34" s="64">
        <v>0</v>
      </c>
      <c r="BF34" s="64">
        <v>2902</v>
      </c>
      <c r="BG34" s="64">
        <v>0</v>
      </c>
      <c r="BH34" s="64">
        <v>0</v>
      </c>
      <c r="BI34" s="64">
        <v>0</v>
      </c>
      <c r="BJ34" s="64">
        <v>0</v>
      </c>
      <c r="BK34" s="64">
        <v>56</v>
      </c>
      <c r="BL34" s="64">
        <v>0</v>
      </c>
      <c r="BM34" s="64">
        <v>0</v>
      </c>
      <c r="BN34" s="64">
        <v>0</v>
      </c>
      <c r="BO34" s="64">
        <v>0</v>
      </c>
      <c r="BP34" s="64">
        <v>33</v>
      </c>
      <c r="BQ34" s="64">
        <v>0</v>
      </c>
      <c r="BR34" s="64">
        <v>0</v>
      </c>
      <c r="BS34" s="64">
        <v>10</v>
      </c>
      <c r="BT34" s="64">
        <v>99</v>
      </c>
      <c r="BU34" s="64">
        <v>314</v>
      </c>
      <c r="BV34" s="64">
        <v>57302</v>
      </c>
      <c r="BW34" s="64">
        <v>6812</v>
      </c>
      <c r="BX34" s="64">
        <v>600</v>
      </c>
      <c r="BY34" s="64">
        <v>0</v>
      </c>
      <c r="BZ34" s="64">
        <v>0</v>
      </c>
      <c r="CA34" s="64">
        <v>0</v>
      </c>
      <c r="CB34" s="64">
        <v>0</v>
      </c>
      <c r="CC34" s="64">
        <v>266</v>
      </c>
      <c r="CD34" s="64">
        <v>0</v>
      </c>
      <c r="CE34" s="64">
        <v>79</v>
      </c>
      <c r="CF34" s="64">
        <v>207</v>
      </c>
      <c r="CG34" s="64">
        <v>278</v>
      </c>
      <c r="CH34" s="64">
        <v>0</v>
      </c>
      <c r="CI34" s="19">
        <v>20</v>
      </c>
      <c r="CJ34" s="19">
        <v>450</v>
      </c>
      <c r="CK34" s="19">
        <v>62</v>
      </c>
      <c r="CL34" s="19">
        <v>0</v>
      </c>
      <c r="CM34" s="19">
        <v>150</v>
      </c>
      <c r="CN34" s="19">
        <v>0</v>
      </c>
      <c r="CO34" s="19" t="e">
        <f>CO$87*#REF!</f>
        <v>#REF!</v>
      </c>
      <c r="CP34" s="19" t="e">
        <f>CP$87*#REF!</f>
        <v>#REF!</v>
      </c>
      <c r="CQ34" s="19" t="e">
        <f>CQ$87*#REF!</f>
        <v>#REF!</v>
      </c>
      <c r="CR34" s="19" t="e">
        <f>CR$87*#REF!</f>
        <v>#REF!</v>
      </c>
      <c r="CS34" s="19">
        <v>0</v>
      </c>
      <c r="CT34" s="19">
        <v>0</v>
      </c>
      <c r="CU34" s="19">
        <v>0</v>
      </c>
      <c r="CV34" s="19">
        <v>0</v>
      </c>
      <c r="CW34" s="19">
        <v>0</v>
      </c>
      <c r="CX34" s="19">
        <v>359</v>
      </c>
      <c r="CY34" s="19" t="e">
        <f>CY$87*#REF!</f>
        <v>#REF!</v>
      </c>
      <c r="CZ34" s="19" t="e">
        <f>CZ$87*#REF!</f>
        <v>#REF!</v>
      </c>
      <c r="DA34" s="19">
        <v>0</v>
      </c>
      <c r="DB34" s="19">
        <v>0</v>
      </c>
      <c r="DC34" s="19">
        <v>0</v>
      </c>
      <c r="DD34" s="19">
        <v>0</v>
      </c>
      <c r="DE34" s="19">
        <v>0</v>
      </c>
      <c r="DF34" s="19">
        <v>0</v>
      </c>
      <c r="DG34" s="19">
        <v>0</v>
      </c>
      <c r="DH34" s="19">
        <v>0</v>
      </c>
      <c r="DI34" s="19">
        <v>0</v>
      </c>
      <c r="DJ34" s="19">
        <v>0</v>
      </c>
      <c r="DK34" s="19">
        <v>0</v>
      </c>
      <c r="DL34" s="19">
        <v>0</v>
      </c>
      <c r="DM34" s="19">
        <v>2982</v>
      </c>
      <c r="DN34" s="19">
        <v>0</v>
      </c>
      <c r="DO34" s="19">
        <v>0</v>
      </c>
      <c r="DP34" s="19">
        <v>102</v>
      </c>
      <c r="DQ34" s="19">
        <v>0</v>
      </c>
      <c r="DR34" s="19">
        <v>0</v>
      </c>
      <c r="DS34" s="19">
        <v>0</v>
      </c>
      <c r="DT34" s="19">
        <v>0</v>
      </c>
      <c r="DU34" s="19">
        <v>0</v>
      </c>
      <c r="DV34" s="19">
        <v>0</v>
      </c>
      <c r="DW34" s="19">
        <v>0</v>
      </c>
      <c r="DX34" s="19">
        <v>0</v>
      </c>
      <c r="DY34" s="19">
        <v>0</v>
      </c>
      <c r="DZ34" s="19">
        <v>0</v>
      </c>
      <c r="EA34" s="19">
        <v>0</v>
      </c>
      <c r="EB34" s="19">
        <v>0</v>
      </c>
      <c r="EC34" s="19">
        <v>0</v>
      </c>
      <c r="ED34" s="19">
        <v>0</v>
      </c>
      <c r="EE34" s="19">
        <v>0</v>
      </c>
      <c r="EF34" s="19">
        <v>0</v>
      </c>
      <c r="EG34" s="19">
        <v>0</v>
      </c>
      <c r="EH34" s="19">
        <v>73148</v>
      </c>
      <c r="EJ34" s="68">
        <v>0</v>
      </c>
      <c r="EL34" s="8">
        <v>73148</v>
      </c>
    </row>
    <row r="35" spans="1:143">
      <c r="A35" s="48" t="s">
        <v>930</v>
      </c>
      <c r="B35" t="s">
        <v>78</v>
      </c>
      <c r="C35" s="67">
        <v>31</v>
      </c>
      <c r="D35" s="64">
        <v>0</v>
      </c>
      <c r="E35" s="64">
        <v>0</v>
      </c>
      <c r="F35" s="64">
        <v>0</v>
      </c>
      <c r="G35" s="64">
        <v>0</v>
      </c>
      <c r="H35" s="64">
        <v>0</v>
      </c>
      <c r="I35" s="64">
        <v>0</v>
      </c>
      <c r="J35" s="64">
        <v>0</v>
      </c>
      <c r="K35" s="64">
        <v>0</v>
      </c>
      <c r="L35" s="64">
        <v>0</v>
      </c>
      <c r="M35" s="64">
        <v>0</v>
      </c>
      <c r="N35" s="64">
        <v>0</v>
      </c>
      <c r="O35" s="64">
        <v>0</v>
      </c>
      <c r="P35" s="64">
        <v>0</v>
      </c>
      <c r="Q35" s="64">
        <v>0</v>
      </c>
      <c r="R35" s="64">
        <v>0</v>
      </c>
      <c r="S35" s="64">
        <v>0</v>
      </c>
      <c r="T35" s="64">
        <v>7</v>
      </c>
      <c r="U35" s="64">
        <v>0</v>
      </c>
      <c r="V35" s="64">
        <v>0</v>
      </c>
      <c r="W35" s="64">
        <v>0</v>
      </c>
      <c r="X35" s="64">
        <v>0</v>
      </c>
      <c r="Y35" s="64">
        <v>0</v>
      </c>
      <c r="Z35" s="64">
        <v>0</v>
      </c>
      <c r="AA35" s="64">
        <v>0</v>
      </c>
      <c r="AB35" s="64">
        <v>0</v>
      </c>
      <c r="AC35" s="64">
        <v>0</v>
      </c>
      <c r="AD35" s="64">
        <v>0</v>
      </c>
      <c r="AE35" s="64">
        <v>0</v>
      </c>
      <c r="AF35" s="64">
        <v>0</v>
      </c>
      <c r="AG35" s="64">
        <v>0</v>
      </c>
      <c r="AH35" s="64">
        <v>0</v>
      </c>
      <c r="AI35" s="64">
        <v>0</v>
      </c>
      <c r="AJ35" s="64">
        <v>0</v>
      </c>
      <c r="AK35" s="64">
        <v>0</v>
      </c>
      <c r="AL35" s="64">
        <v>0</v>
      </c>
      <c r="AM35" s="64">
        <v>0</v>
      </c>
      <c r="AN35" s="64">
        <v>0</v>
      </c>
      <c r="AO35" s="64">
        <v>0</v>
      </c>
      <c r="AP35" s="64">
        <v>30</v>
      </c>
      <c r="AQ35" s="64">
        <v>0</v>
      </c>
      <c r="AR35" s="64">
        <v>6</v>
      </c>
      <c r="AS35" s="64">
        <v>48</v>
      </c>
      <c r="AT35" s="64">
        <v>0</v>
      </c>
      <c r="AU35" s="64">
        <v>0</v>
      </c>
      <c r="AV35" s="64">
        <v>0</v>
      </c>
      <c r="AW35" s="64">
        <v>0</v>
      </c>
      <c r="AX35" s="64">
        <v>0</v>
      </c>
      <c r="AY35" s="64">
        <v>0</v>
      </c>
      <c r="AZ35" s="64">
        <v>0</v>
      </c>
      <c r="BA35" s="64" t="e">
        <f>BA$87*#REF!</f>
        <v>#REF!</v>
      </c>
      <c r="BB35" s="64" t="e">
        <f>BB$87*#REF!</f>
        <v>#REF!</v>
      </c>
      <c r="BC35" s="64" t="e">
        <f>BC$87*#REF!</f>
        <v>#REF!</v>
      </c>
      <c r="BD35" s="64" t="e">
        <f>BD$87*#REF!</f>
        <v>#REF!</v>
      </c>
      <c r="BE35" s="64">
        <v>0</v>
      </c>
      <c r="BF35" s="64">
        <v>94</v>
      </c>
      <c r="BG35" s="64">
        <v>12</v>
      </c>
      <c r="BH35" s="64">
        <v>6</v>
      </c>
      <c r="BI35" s="64">
        <v>174</v>
      </c>
      <c r="BJ35" s="64">
        <v>0</v>
      </c>
      <c r="BK35" s="64">
        <v>39</v>
      </c>
      <c r="BL35" s="64">
        <v>0</v>
      </c>
      <c r="BM35" s="64">
        <v>29</v>
      </c>
      <c r="BN35" s="64">
        <v>0</v>
      </c>
      <c r="BO35" s="64">
        <v>8</v>
      </c>
      <c r="BP35" s="64">
        <v>637</v>
      </c>
      <c r="BQ35" s="64">
        <v>0</v>
      </c>
      <c r="BR35" s="64">
        <v>96</v>
      </c>
      <c r="BS35" s="64">
        <v>35</v>
      </c>
      <c r="BT35" s="64">
        <v>0</v>
      </c>
      <c r="BU35" s="64">
        <v>3329</v>
      </c>
      <c r="BV35" s="64">
        <v>610</v>
      </c>
      <c r="BW35" s="64">
        <v>65</v>
      </c>
      <c r="BX35" s="64">
        <v>90330</v>
      </c>
      <c r="BY35" s="64">
        <v>0</v>
      </c>
      <c r="BZ35" s="64">
        <v>0</v>
      </c>
      <c r="CA35" s="64">
        <v>33</v>
      </c>
      <c r="CB35" s="64">
        <v>56</v>
      </c>
      <c r="CC35" s="64">
        <v>641</v>
      </c>
      <c r="CD35" s="64">
        <v>416</v>
      </c>
      <c r="CE35" s="64">
        <v>261</v>
      </c>
      <c r="CF35" s="64">
        <v>73</v>
      </c>
      <c r="CG35" s="64">
        <v>1135</v>
      </c>
      <c r="CH35" s="64">
        <v>0</v>
      </c>
      <c r="CI35" s="19">
        <v>269</v>
      </c>
      <c r="CJ35" s="19">
        <v>475</v>
      </c>
      <c r="CK35" s="19">
        <v>394</v>
      </c>
      <c r="CL35" s="19">
        <v>241</v>
      </c>
      <c r="CM35" s="19">
        <v>159</v>
      </c>
      <c r="CN35" s="19">
        <v>358</v>
      </c>
      <c r="CO35" s="19" t="e">
        <f>CO$87*#REF!</f>
        <v>#REF!</v>
      </c>
      <c r="CP35" s="19" t="e">
        <f>CP$87*#REF!</f>
        <v>#REF!</v>
      </c>
      <c r="CQ35" s="19" t="e">
        <f>CQ$87*#REF!</f>
        <v>#REF!</v>
      </c>
      <c r="CR35" s="19" t="e">
        <f>CR$87*#REF!</f>
        <v>#REF!</v>
      </c>
      <c r="CS35" s="19">
        <v>0</v>
      </c>
      <c r="CT35" s="19">
        <v>0</v>
      </c>
      <c r="CU35" s="19">
        <v>0</v>
      </c>
      <c r="CV35" s="19">
        <v>0</v>
      </c>
      <c r="CW35" s="19">
        <v>0</v>
      </c>
      <c r="CX35" s="19">
        <v>636</v>
      </c>
      <c r="CY35" s="19" t="e">
        <f>CY$87*#REF!</f>
        <v>#REF!</v>
      </c>
      <c r="CZ35" s="19" t="e">
        <f>CZ$87*#REF!</f>
        <v>#REF!</v>
      </c>
      <c r="DA35" s="19">
        <v>0</v>
      </c>
      <c r="DB35" s="19">
        <v>0</v>
      </c>
      <c r="DC35" s="19">
        <v>0</v>
      </c>
      <c r="DD35" s="19">
        <v>0</v>
      </c>
      <c r="DE35" s="19">
        <v>0</v>
      </c>
      <c r="DF35" s="19">
        <v>0</v>
      </c>
      <c r="DG35" s="19">
        <v>0</v>
      </c>
      <c r="DH35" s="19">
        <v>0</v>
      </c>
      <c r="DI35" s="19">
        <v>0</v>
      </c>
      <c r="DJ35" s="19">
        <v>0</v>
      </c>
      <c r="DK35" s="19">
        <v>0</v>
      </c>
      <c r="DL35" s="19">
        <v>0</v>
      </c>
      <c r="DM35" s="19">
        <v>1058</v>
      </c>
      <c r="DN35" s="19">
        <v>0</v>
      </c>
      <c r="DO35" s="19">
        <v>0</v>
      </c>
      <c r="DP35" s="19">
        <v>194</v>
      </c>
      <c r="DQ35" s="19">
        <v>0</v>
      </c>
      <c r="DR35" s="19">
        <v>0</v>
      </c>
      <c r="DS35" s="19">
        <v>0</v>
      </c>
      <c r="DT35" s="19">
        <v>0</v>
      </c>
      <c r="DU35" s="19">
        <v>0</v>
      </c>
      <c r="DV35" s="19">
        <v>0</v>
      </c>
      <c r="DW35" s="19">
        <v>0</v>
      </c>
      <c r="DX35" s="19">
        <v>0</v>
      </c>
      <c r="DY35" s="19">
        <v>0</v>
      </c>
      <c r="DZ35" s="19">
        <v>0</v>
      </c>
      <c r="EA35" s="19">
        <v>0</v>
      </c>
      <c r="EB35" s="19">
        <v>0</v>
      </c>
      <c r="EC35" s="19">
        <v>0</v>
      </c>
      <c r="ED35" s="19">
        <v>0</v>
      </c>
      <c r="EE35" s="19">
        <v>0</v>
      </c>
      <c r="EF35" s="19">
        <v>0</v>
      </c>
      <c r="EG35" s="19">
        <v>0</v>
      </c>
      <c r="EH35" s="19">
        <v>101954</v>
      </c>
      <c r="EJ35" s="68">
        <v>0</v>
      </c>
      <c r="EL35" s="8">
        <v>101954</v>
      </c>
    </row>
    <row r="36" spans="1:143">
      <c r="A36" s="48" t="s">
        <v>931</v>
      </c>
      <c r="B36" t="s">
        <v>79</v>
      </c>
      <c r="C36" s="69">
        <v>32</v>
      </c>
      <c r="D36" s="64">
        <v>0</v>
      </c>
      <c r="E36" s="64">
        <v>0</v>
      </c>
      <c r="F36" s="64">
        <v>0</v>
      </c>
      <c r="G36" s="64">
        <v>0</v>
      </c>
      <c r="H36" s="64">
        <v>0</v>
      </c>
      <c r="I36" s="64">
        <v>0</v>
      </c>
      <c r="J36" s="64">
        <v>0</v>
      </c>
      <c r="K36" s="64">
        <v>0</v>
      </c>
      <c r="L36" s="64">
        <v>0</v>
      </c>
      <c r="M36" s="64">
        <v>0</v>
      </c>
      <c r="N36" s="64">
        <v>0</v>
      </c>
      <c r="O36" s="64">
        <v>0</v>
      </c>
      <c r="P36" s="64">
        <v>0</v>
      </c>
      <c r="Q36" s="64">
        <v>0</v>
      </c>
      <c r="R36" s="64">
        <v>0</v>
      </c>
      <c r="S36" s="64">
        <v>0</v>
      </c>
      <c r="T36" s="64">
        <v>0</v>
      </c>
      <c r="U36" s="64">
        <v>0</v>
      </c>
      <c r="V36" s="64">
        <v>0</v>
      </c>
      <c r="W36" s="64">
        <v>0</v>
      </c>
      <c r="X36" s="64">
        <v>0</v>
      </c>
      <c r="Y36" s="64">
        <v>0</v>
      </c>
      <c r="Z36" s="64">
        <v>0</v>
      </c>
      <c r="AA36" s="64">
        <v>0</v>
      </c>
      <c r="AB36" s="64">
        <v>0</v>
      </c>
      <c r="AC36" s="64">
        <v>0</v>
      </c>
      <c r="AD36" s="64">
        <v>0</v>
      </c>
      <c r="AE36" s="64">
        <v>0</v>
      </c>
      <c r="AF36" s="64">
        <v>0</v>
      </c>
      <c r="AG36" s="64">
        <v>0</v>
      </c>
      <c r="AH36" s="64">
        <v>0</v>
      </c>
      <c r="AI36" s="64">
        <v>0</v>
      </c>
      <c r="AJ36" s="64">
        <v>0</v>
      </c>
      <c r="AK36" s="64">
        <v>0</v>
      </c>
      <c r="AL36" s="64">
        <v>0</v>
      </c>
      <c r="AM36" s="64">
        <v>0</v>
      </c>
      <c r="AN36" s="64">
        <v>0</v>
      </c>
      <c r="AO36" s="64">
        <v>0</v>
      </c>
      <c r="AP36" s="64">
        <v>65</v>
      </c>
      <c r="AQ36" s="64">
        <v>0</v>
      </c>
      <c r="AR36" s="64">
        <v>22</v>
      </c>
      <c r="AS36" s="64">
        <v>0</v>
      </c>
      <c r="AT36" s="64">
        <v>0</v>
      </c>
      <c r="AU36" s="64">
        <v>33</v>
      </c>
      <c r="AV36" s="64">
        <v>14</v>
      </c>
      <c r="AW36" s="64">
        <v>0</v>
      </c>
      <c r="AX36" s="64">
        <v>0</v>
      </c>
      <c r="AY36" s="64">
        <v>0</v>
      </c>
      <c r="AZ36" s="64">
        <v>0</v>
      </c>
      <c r="BA36" s="64" t="e">
        <f>BA$87*#REF!</f>
        <v>#REF!</v>
      </c>
      <c r="BB36" s="64" t="e">
        <f>BB$87*#REF!</f>
        <v>#REF!</v>
      </c>
      <c r="BC36" s="64" t="e">
        <f>BC$87*#REF!</f>
        <v>#REF!</v>
      </c>
      <c r="BD36" s="64" t="e">
        <f>BD$87*#REF!</f>
        <v>#REF!</v>
      </c>
      <c r="BE36" s="64">
        <v>0</v>
      </c>
      <c r="BF36" s="64">
        <v>0</v>
      </c>
      <c r="BG36" s="64">
        <v>0</v>
      </c>
      <c r="BH36" s="64">
        <v>0</v>
      </c>
      <c r="BI36" s="64">
        <v>0</v>
      </c>
      <c r="BJ36" s="64">
        <v>0</v>
      </c>
      <c r="BK36" s="64">
        <v>31</v>
      </c>
      <c r="BL36" s="64">
        <v>0</v>
      </c>
      <c r="BM36" s="64">
        <v>0</v>
      </c>
      <c r="BN36" s="64">
        <v>0</v>
      </c>
      <c r="BO36" s="64">
        <v>16</v>
      </c>
      <c r="BP36" s="64">
        <v>104</v>
      </c>
      <c r="BQ36" s="64">
        <v>0</v>
      </c>
      <c r="BR36" s="64">
        <v>0</v>
      </c>
      <c r="BS36" s="64">
        <v>0</v>
      </c>
      <c r="BT36" s="64">
        <v>0</v>
      </c>
      <c r="BU36" s="64">
        <v>17</v>
      </c>
      <c r="BV36" s="64">
        <v>18</v>
      </c>
      <c r="BW36" s="64">
        <v>0</v>
      </c>
      <c r="BX36" s="64">
        <v>123</v>
      </c>
      <c r="BY36" s="64">
        <v>7830</v>
      </c>
      <c r="BZ36" s="64">
        <v>23722</v>
      </c>
      <c r="CA36" s="64">
        <v>54482</v>
      </c>
      <c r="CB36" s="64">
        <v>9149</v>
      </c>
      <c r="CC36" s="64">
        <v>1485</v>
      </c>
      <c r="CD36" s="64">
        <v>839</v>
      </c>
      <c r="CE36" s="64">
        <v>28</v>
      </c>
      <c r="CF36" s="64">
        <v>0</v>
      </c>
      <c r="CG36" s="64">
        <v>2724</v>
      </c>
      <c r="CH36" s="64">
        <v>0</v>
      </c>
      <c r="CI36" s="19">
        <v>61</v>
      </c>
      <c r="CJ36" s="19">
        <v>85</v>
      </c>
      <c r="CK36" s="19">
        <v>33</v>
      </c>
      <c r="CL36" s="19">
        <v>0</v>
      </c>
      <c r="CM36" s="19">
        <v>390</v>
      </c>
      <c r="CN36" s="19">
        <v>95</v>
      </c>
      <c r="CO36" s="19" t="e">
        <f>CO$87*#REF!</f>
        <v>#REF!</v>
      </c>
      <c r="CP36" s="19" t="e">
        <f>CP$87*#REF!</f>
        <v>#REF!</v>
      </c>
      <c r="CQ36" s="19" t="e">
        <f>CQ$87*#REF!</f>
        <v>#REF!</v>
      </c>
      <c r="CR36" s="19" t="e">
        <f>CR$87*#REF!</f>
        <v>#REF!</v>
      </c>
      <c r="CS36" s="19">
        <v>0</v>
      </c>
      <c r="CT36" s="19">
        <v>0</v>
      </c>
      <c r="CU36" s="19">
        <v>0</v>
      </c>
      <c r="CV36" s="19">
        <v>0</v>
      </c>
      <c r="CW36" s="19">
        <v>0</v>
      </c>
      <c r="CX36" s="19">
        <v>419</v>
      </c>
      <c r="CY36" s="19" t="e">
        <f>CY$87*#REF!</f>
        <v>#REF!</v>
      </c>
      <c r="CZ36" s="19" t="e">
        <f>CZ$87*#REF!</f>
        <v>#REF!</v>
      </c>
      <c r="DA36" s="19">
        <v>0</v>
      </c>
      <c r="DB36" s="19">
        <v>0</v>
      </c>
      <c r="DC36" s="19">
        <v>0</v>
      </c>
      <c r="DD36" s="19">
        <v>0</v>
      </c>
      <c r="DE36" s="19">
        <v>0</v>
      </c>
      <c r="DF36" s="19">
        <v>0</v>
      </c>
      <c r="DG36" s="19">
        <v>0</v>
      </c>
      <c r="DH36" s="19">
        <v>0</v>
      </c>
      <c r="DI36" s="19">
        <v>0</v>
      </c>
      <c r="DJ36" s="19">
        <v>0</v>
      </c>
      <c r="DK36" s="19">
        <v>0</v>
      </c>
      <c r="DL36" s="19">
        <v>0</v>
      </c>
      <c r="DM36" s="19">
        <v>82</v>
      </c>
      <c r="DN36" s="19">
        <v>0</v>
      </c>
      <c r="DO36" s="19">
        <v>0</v>
      </c>
      <c r="DP36" s="19">
        <v>976</v>
      </c>
      <c r="DQ36" s="19">
        <v>0</v>
      </c>
      <c r="DR36" s="19">
        <v>0</v>
      </c>
      <c r="DS36" s="19">
        <v>0</v>
      </c>
      <c r="DT36" s="19">
        <v>0</v>
      </c>
      <c r="DU36" s="19">
        <v>0</v>
      </c>
      <c r="DV36" s="19">
        <v>0</v>
      </c>
      <c r="DW36" s="19">
        <v>0</v>
      </c>
      <c r="DX36" s="19">
        <v>0</v>
      </c>
      <c r="DY36" s="19">
        <v>0</v>
      </c>
      <c r="DZ36" s="19">
        <v>0</v>
      </c>
      <c r="EA36" s="19">
        <v>0</v>
      </c>
      <c r="EB36" s="19">
        <v>0</v>
      </c>
      <c r="EC36" s="19">
        <v>0</v>
      </c>
      <c r="ED36" s="19">
        <v>0</v>
      </c>
      <c r="EE36" s="19">
        <v>701</v>
      </c>
      <c r="EF36" s="19">
        <v>0</v>
      </c>
      <c r="EG36" s="19">
        <v>0</v>
      </c>
      <c r="EH36" s="19">
        <v>103544</v>
      </c>
      <c r="EJ36" s="68">
        <v>0</v>
      </c>
      <c r="EL36" s="8">
        <v>103544</v>
      </c>
    </row>
    <row r="37" spans="1:143">
      <c r="A37" s="48" t="s">
        <v>932</v>
      </c>
      <c r="B37" t="s">
        <v>80</v>
      </c>
      <c r="C37" s="69">
        <v>33</v>
      </c>
      <c r="D37" s="64">
        <v>0</v>
      </c>
      <c r="E37" s="64">
        <v>0</v>
      </c>
      <c r="F37" s="64">
        <v>0</v>
      </c>
      <c r="G37" s="64">
        <v>0</v>
      </c>
      <c r="H37" s="64">
        <v>0</v>
      </c>
      <c r="I37" s="64">
        <v>0</v>
      </c>
      <c r="J37" s="64">
        <v>0</v>
      </c>
      <c r="K37" s="64">
        <v>0</v>
      </c>
      <c r="L37" s="64">
        <v>0</v>
      </c>
      <c r="M37" s="64">
        <v>0</v>
      </c>
      <c r="N37" s="64">
        <v>0</v>
      </c>
      <c r="O37" s="64">
        <v>0</v>
      </c>
      <c r="P37" s="64">
        <v>0</v>
      </c>
      <c r="Q37" s="64">
        <v>0</v>
      </c>
      <c r="R37" s="64">
        <v>0</v>
      </c>
      <c r="S37" s="64">
        <v>0</v>
      </c>
      <c r="T37" s="64">
        <v>0</v>
      </c>
      <c r="U37" s="64">
        <v>0</v>
      </c>
      <c r="V37" s="64">
        <v>0</v>
      </c>
      <c r="W37" s="64">
        <v>0</v>
      </c>
      <c r="X37" s="64">
        <v>0</v>
      </c>
      <c r="Y37" s="64">
        <v>0</v>
      </c>
      <c r="Z37" s="64">
        <v>0</v>
      </c>
      <c r="AA37" s="64">
        <v>0</v>
      </c>
      <c r="AB37" s="64">
        <v>0</v>
      </c>
      <c r="AC37" s="64">
        <v>0</v>
      </c>
      <c r="AD37" s="64">
        <v>0</v>
      </c>
      <c r="AE37" s="64">
        <v>0</v>
      </c>
      <c r="AF37" s="64">
        <v>0</v>
      </c>
      <c r="AG37" s="64">
        <v>0</v>
      </c>
      <c r="AH37" s="64">
        <v>0</v>
      </c>
      <c r="AI37" s="64">
        <v>0</v>
      </c>
      <c r="AJ37" s="64">
        <v>0</v>
      </c>
      <c r="AK37" s="64">
        <v>0</v>
      </c>
      <c r="AL37" s="64">
        <v>0</v>
      </c>
      <c r="AM37" s="64">
        <v>0</v>
      </c>
      <c r="AN37" s="64">
        <v>0</v>
      </c>
      <c r="AO37" s="64">
        <v>0</v>
      </c>
      <c r="AP37" s="64">
        <v>34</v>
      </c>
      <c r="AQ37" s="64">
        <v>0</v>
      </c>
      <c r="AR37" s="64">
        <v>0</v>
      </c>
      <c r="AS37" s="64">
        <v>0</v>
      </c>
      <c r="AT37" s="64">
        <v>0</v>
      </c>
      <c r="AU37" s="64">
        <v>0</v>
      </c>
      <c r="AV37" s="64">
        <v>23</v>
      </c>
      <c r="AW37" s="64">
        <v>0</v>
      </c>
      <c r="AX37" s="64">
        <v>0</v>
      </c>
      <c r="AY37" s="64">
        <v>0</v>
      </c>
      <c r="AZ37" s="64">
        <v>0</v>
      </c>
      <c r="BA37" s="64" t="e">
        <f>BA$87*#REF!</f>
        <v>#REF!</v>
      </c>
      <c r="BB37" s="64" t="e">
        <f>BB$87*#REF!</f>
        <v>#REF!</v>
      </c>
      <c r="BC37" s="64" t="e">
        <f>BC$87*#REF!</f>
        <v>#REF!</v>
      </c>
      <c r="BD37" s="64" t="e">
        <f>BD$87*#REF!</f>
        <v>#REF!</v>
      </c>
      <c r="BE37" s="64">
        <v>0</v>
      </c>
      <c r="BF37" s="64">
        <v>13</v>
      </c>
      <c r="BG37" s="64">
        <v>0</v>
      </c>
      <c r="BH37" s="64">
        <v>0</v>
      </c>
      <c r="BI37" s="64">
        <v>10</v>
      </c>
      <c r="BJ37" s="64">
        <v>0</v>
      </c>
      <c r="BK37" s="64">
        <v>40</v>
      </c>
      <c r="BL37" s="64">
        <v>0</v>
      </c>
      <c r="BM37" s="64">
        <v>0</v>
      </c>
      <c r="BN37" s="64">
        <v>0</v>
      </c>
      <c r="BO37" s="64">
        <v>0</v>
      </c>
      <c r="BP37" s="64">
        <v>187</v>
      </c>
      <c r="BQ37" s="64">
        <v>0</v>
      </c>
      <c r="BR37" s="64">
        <v>0</v>
      </c>
      <c r="BS37" s="64">
        <v>35</v>
      </c>
      <c r="BT37" s="64">
        <v>0</v>
      </c>
      <c r="BU37" s="64">
        <v>359</v>
      </c>
      <c r="BV37" s="64">
        <v>656</v>
      </c>
      <c r="BW37" s="64">
        <v>6</v>
      </c>
      <c r="BX37" s="64">
        <v>575</v>
      </c>
      <c r="BY37" s="64">
        <v>103</v>
      </c>
      <c r="BZ37" s="64">
        <v>160</v>
      </c>
      <c r="CA37" s="64">
        <v>369</v>
      </c>
      <c r="CB37" s="64">
        <v>328</v>
      </c>
      <c r="CC37" s="64">
        <v>53217</v>
      </c>
      <c r="CD37" s="64">
        <v>18363</v>
      </c>
      <c r="CE37" s="64">
        <v>31</v>
      </c>
      <c r="CF37" s="64">
        <v>0</v>
      </c>
      <c r="CG37" s="64">
        <v>1569</v>
      </c>
      <c r="CH37" s="64">
        <v>0</v>
      </c>
      <c r="CI37" s="19">
        <v>78</v>
      </c>
      <c r="CJ37" s="19">
        <v>299</v>
      </c>
      <c r="CK37" s="19">
        <v>140</v>
      </c>
      <c r="CL37" s="19">
        <v>133</v>
      </c>
      <c r="CM37" s="19">
        <v>0</v>
      </c>
      <c r="CN37" s="19">
        <v>734</v>
      </c>
      <c r="CO37" s="19" t="e">
        <f>CO$87*#REF!</f>
        <v>#REF!</v>
      </c>
      <c r="CP37" s="19" t="e">
        <f>CP$87*#REF!</f>
        <v>#REF!</v>
      </c>
      <c r="CQ37" s="19" t="e">
        <f>CQ$87*#REF!</f>
        <v>#REF!</v>
      </c>
      <c r="CR37" s="19" t="e">
        <f>CR$87*#REF!</f>
        <v>#REF!</v>
      </c>
      <c r="CS37" s="19">
        <v>0</v>
      </c>
      <c r="CT37" s="19">
        <v>0</v>
      </c>
      <c r="CU37" s="19">
        <v>0</v>
      </c>
      <c r="CV37" s="19">
        <v>0</v>
      </c>
      <c r="CW37" s="19">
        <v>0</v>
      </c>
      <c r="CX37" s="19">
        <v>540</v>
      </c>
      <c r="CY37" s="19" t="e">
        <f>CY$87*#REF!</f>
        <v>#REF!</v>
      </c>
      <c r="CZ37" s="19" t="e">
        <f>CZ$87*#REF!</f>
        <v>#REF!</v>
      </c>
      <c r="DA37" s="19">
        <v>0</v>
      </c>
      <c r="DB37" s="19">
        <v>0</v>
      </c>
      <c r="DC37" s="19">
        <v>0</v>
      </c>
      <c r="DD37" s="19">
        <v>0</v>
      </c>
      <c r="DE37" s="19">
        <v>0</v>
      </c>
      <c r="DF37" s="19">
        <v>0</v>
      </c>
      <c r="DG37" s="19">
        <v>0</v>
      </c>
      <c r="DH37" s="19">
        <v>0</v>
      </c>
      <c r="DI37" s="19">
        <v>0</v>
      </c>
      <c r="DJ37" s="19">
        <v>0</v>
      </c>
      <c r="DK37" s="19">
        <v>0</v>
      </c>
      <c r="DL37" s="19">
        <v>0</v>
      </c>
      <c r="DM37" s="19">
        <v>1225</v>
      </c>
      <c r="DN37" s="19">
        <v>0</v>
      </c>
      <c r="DO37" s="19">
        <v>0</v>
      </c>
      <c r="DP37" s="19">
        <v>718</v>
      </c>
      <c r="DQ37" s="19">
        <v>0</v>
      </c>
      <c r="DR37" s="19">
        <v>0</v>
      </c>
      <c r="DS37" s="19">
        <v>0</v>
      </c>
      <c r="DT37" s="19">
        <v>0</v>
      </c>
      <c r="DU37" s="19">
        <v>0</v>
      </c>
      <c r="DV37" s="19">
        <v>0</v>
      </c>
      <c r="DW37" s="19">
        <v>0</v>
      </c>
      <c r="DX37" s="19">
        <v>0</v>
      </c>
      <c r="DY37" s="19">
        <v>0</v>
      </c>
      <c r="DZ37" s="19">
        <v>0</v>
      </c>
      <c r="EA37" s="19">
        <v>0</v>
      </c>
      <c r="EB37" s="19">
        <v>0</v>
      </c>
      <c r="EC37" s="19">
        <v>0</v>
      </c>
      <c r="ED37" s="19">
        <v>0</v>
      </c>
      <c r="EE37" s="19">
        <v>0</v>
      </c>
      <c r="EF37" s="19">
        <v>0</v>
      </c>
      <c r="EG37" s="19">
        <v>0</v>
      </c>
      <c r="EH37" s="19">
        <v>79945</v>
      </c>
      <c r="EJ37" s="68">
        <v>0</v>
      </c>
      <c r="EL37" s="8">
        <v>79945</v>
      </c>
    </row>
    <row r="38" spans="1:143">
      <c r="A38" s="48" t="s">
        <v>933</v>
      </c>
      <c r="B38" t="s">
        <v>81</v>
      </c>
      <c r="C38" s="67">
        <v>34</v>
      </c>
      <c r="D38" s="64">
        <v>0</v>
      </c>
      <c r="E38" s="64">
        <v>0</v>
      </c>
      <c r="F38" s="64">
        <v>0</v>
      </c>
      <c r="G38" s="64">
        <v>0</v>
      </c>
      <c r="H38" s="64">
        <v>0</v>
      </c>
      <c r="I38" s="64">
        <v>0</v>
      </c>
      <c r="J38" s="64">
        <v>0</v>
      </c>
      <c r="K38" s="64">
        <v>0</v>
      </c>
      <c r="L38" s="64">
        <v>0</v>
      </c>
      <c r="M38" s="64">
        <v>0</v>
      </c>
      <c r="N38" s="64">
        <v>0</v>
      </c>
      <c r="O38" s="64">
        <v>0</v>
      </c>
      <c r="P38" s="64">
        <v>0</v>
      </c>
      <c r="Q38" s="64">
        <v>0</v>
      </c>
      <c r="R38" s="64">
        <v>0</v>
      </c>
      <c r="S38" s="64">
        <v>0</v>
      </c>
      <c r="T38" s="64">
        <v>0</v>
      </c>
      <c r="U38" s="64">
        <v>183</v>
      </c>
      <c r="V38" s="64">
        <v>0</v>
      </c>
      <c r="W38" s="64">
        <v>0</v>
      </c>
      <c r="X38" s="64">
        <v>0</v>
      </c>
      <c r="Y38" s="64">
        <v>0</v>
      </c>
      <c r="Z38" s="64">
        <v>0</v>
      </c>
      <c r="AA38" s="64">
        <v>0</v>
      </c>
      <c r="AB38" s="64">
        <v>0</v>
      </c>
      <c r="AC38" s="64">
        <v>0</v>
      </c>
      <c r="AD38" s="64">
        <v>0</v>
      </c>
      <c r="AE38" s="64">
        <v>0</v>
      </c>
      <c r="AF38" s="64">
        <v>0</v>
      </c>
      <c r="AG38" s="64">
        <v>0</v>
      </c>
      <c r="AH38" s="64">
        <v>0</v>
      </c>
      <c r="AI38" s="64">
        <v>0</v>
      </c>
      <c r="AJ38" s="64">
        <v>0</v>
      </c>
      <c r="AK38" s="64">
        <v>0</v>
      </c>
      <c r="AL38" s="64">
        <v>0</v>
      </c>
      <c r="AM38" s="64">
        <v>0</v>
      </c>
      <c r="AN38" s="64">
        <v>0</v>
      </c>
      <c r="AO38" s="64">
        <v>0</v>
      </c>
      <c r="AP38" s="64">
        <v>143</v>
      </c>
      <c r="AQ38" s="64">
        <v>0</v>
      </c>
      <c r="AR38" s="64">
        <v>6</v>
      </c>
      <c r="AS38" s="64">
        <v>25</v>
      </c>
      <c r="AT38" s="64">
        <v>0</v>
      </c>
      <c r="AU38" s="64">
        <v>28</v>
      </c>
      <c r="AV38" s="64">
        <v>27</v>
      </c>
      <c r="AW38" s="64">
        <v>0</v>
      </c>
      <c r="AX38" s="64">
        <v>0</v>
      </c>
      <c r="AY38" s="64">
        <v>0</v>
      </c>
      <c r="AZ38" s="64">
        <v>0</v>
      </c>
      <c r="BA38" s="64" t="e">
        <f>BA$87*#REF!</f>
        <v>#REF!</v>
      </c>
      <c r="BB38" s="64" t="e">
        <f>BB$87*#REF!</f>
        <v>#REF!</v>
      </c>
      <c r="BC38" s="64" t="e">
        <f>BC$87*#REF!</f>
        <v>#REF!</v>
      </c>
      <c r="BD38" s="64" t="e">
        <f>BD$87*#REF!</f>
        <v>#REF!</v>
      </c>
      <c r="BE38" s="64">
        <v>0</v>
      </c>
      <c r="BF38" s="64">
        <v>0</v>
      </c>
      <c r="BG38" s="64">
        <v>0</v>
      </c>
      <c r="BH38" s="64">
        <v>23</v>
      </c>
      <c r="BI38" s="64">
        <v>0</v>
      </c>
      <c r="BJ38" s="64">
        <v>18</v>
      </c>
      <c r="BK38" s="64">
        <v>19</v>
      </c>
      <c r="BL38" s="64">
        <v>59</v>
      </c>
      <c r="BM38" s="64">
        <v>25</v>
      </c>
      <c r="BN38" s="64">
        <v>0</v>
      </c>
      <c r="BO38" s="64">
        <v>210</v>
      </c>
      <c r="BP38" s="64">
        <v>313</v>
      </c>
      <c r="BQ38" s="64">
        <v>0</v>
      </c>
      <c r="BR38" s="64">
        <v>0</v>
      </c>
      <c r="BS38" s="64">
        <v>76</v>
      </c>
      <c r="BT38" s="64">
        <v>0</v>
      </c>
      <c r="BU38" s="64">
        <v>515</v>
      </c>
      <c r="BV38" s="64">
        <v>248</v>
      </c>
      <c r="BW38" s="64">
        <v>53</v>
      </c>
      <c r="BX38" s="64">
        <v>2036</v>
      </c>
      <c r="BY38" s="64">
        <v>27</v>
      </c>
      <c r="BZ38" s="64">
        <v>192</v>
      </c>
      <c r="CA38" s="64">
        <v>0</v>
      </c>
      <c r="CB38" s="64">
        <v>339</v>
      </c>
      <c r="CC38" s="64">
        <v>1261</v>
      </c>
      <c r="CD38" s="64">
        <v>401</v>
      </c>
      <c r="CE38" s="64">
        <v>31507</v>
      </c>
      <c r="CF38" s="64">
        <v>21292</v>
      </c>
      <c r="CG38" s="64">
        <v>66259</v>
      </c>
      <c r="CH38" s="64">
        <v>0</v>
      </c>
      <c r="CI38" s="19">
        <v>184</v>
      </c>
      <c r="CJ38" s="19">
        <v>601</v>
      </c>
      <c r="CK38" s="19">
        <v>108</v>
      </c>
      <c r="CL38" s="19">
        <v>148</v>
      </c>
      <c r="CM38" s="19">
        <v>78</v>
      </c>
      <c r="CN38" s="19">
        <v>1087</v>
      </c>
      <c r="CO38" s="19" t="e">
        <f>CO$87*#REF!</f>
        <v>#REF!</v>
      </c>
      <c r="CP38" s="19" t="e">
        <f>CP$87*#REF!</f>
        <v>#REF!</v>
      </c>
      <c r="CQ38" s="19" t="e">
        <f>CQ$87*#REF!</f>
        <v>#REF!</v>
      </c>
      <c r="CR38" s="19" t="e">
        <f>CR$87*#REF!</f>
        <v>#REF!</v>
      </c>
      <c r="CS38" s="19">
        <v>0</v>
      </c>
      <c r="CT38" s="19">
        <v>0</v>
      </c>
      <c r="CU38" s="19">
        <v>0</v>
      </c>
      <c r="CV38" s="19">
        <v>0</v>
      </c>
      <c r="CW38" s="19">
        <v>0</v>
      </c>
      <c r="CX38" s="19">
        <v>910</v>
      </c>
      <c r="CY38" s="19" t="e">
        <f>CY$87*#REF!</f>
        <v>#REF!</v>
      </c>
      <c r="CZ38" s="19" t="e">
        <f>CZ$87*#REF!</f>
        <v>#REF!</v>
      </c>
      <c r="DA38" s="19">
        <v>0</v>
      </c>
      <c r="DB38" s="19">
        <v>0</v>
      </c>
      <c r="DC38" s="19">
        <v>0</v>
      </c>
      <c r="DD38" s="19">
        <v>0</v>
      </c>
      <c r="DE38" s="19">
        <v>0</v>
      </c>
      <c r="DF38" s="19">
        <v>0</v>
      </c>
      <c r="DG38" s="19">
        <v>0</v>
      </c>
      <c r="DH38" s="19">
        <v>0</v>
      </c>
      <c r="DI38" s="19">
        <v>0</v>
      </c>
      <c r="DJ38" s="19">
        <v>0</v>
      </c>
      <c r="DK38" s="19">
        <v>0</v>
      </c>
      <c r="DL38" s="19">
        <v>0</v>
      </c>
      <c r="DM38" s="19">
        <v>114</v>
      </c>
      <c r="DN38" s="19">
        <v>0</v>
      </c>
      <c r="DO38" s="19">
        <v>0</v>
      </c>
      <c r="DP38" s="19">
        <v>798</v>
      </c>
      <c r="DQ38" s="19">
        <v>0</v>
      </c>
      <c r="DR38" s="19">
        <v>0</v>
      </c>
      <c r="DS38" s="19">
        <v>0</v>
      </c>
      <c r="DT38" s="19">
        <v>0</v>
      </c>
      <c r="DU38" s="19">
        <v>0</v>
      </c>
      <c r="DV38" s="19">
        <v>0</v>
      </c>
      <c r="DW38" s="19">
        <v>0</v>
      </c>
      <c r="DX38" s="19">
        <v>0</v>
      </c>
      <c r="DY38" s="19">
        <v>0</v>
      </c>
      <c r="DZ38" s="19">
        <v>0</v>
      </c>
      <c r="EA38" s="19">
        <v>0</v>
      </c>
      <c r="EB38" s="19">
        <v>0</v>
      </c>
      <c r="EC38" s="19">
        <v>0</v>
      </c>
      <c r="ED38" s="19">
        <v>0</v>
      </c>
      <c r="EE38" s="19">
        <v>0</v>
      </c>
      <c r="EF38" s="19">
        <v>0</v>
      </c>
      <c r="EG38" s="19">
        <v>0</v>
      </c>
      <c r="EH38" s="19">
        <v>129313</v>
      </c>
      <c r="EJ38" s="68">
        <v>0</v>
      </c>
      <c r="EL38" s="8">
        <v>129313</v>
      </c>
    </row>
    <row r="39" spans="1:143">
      <c r="A39" s="48" t="s">
        <v>934</v>
      </c>
      <c r="B39" t="s">
        <v>82</v>
      </c>
      <c r="C39" s="69">
        <v>35</v>
      </c>
      <c r="D39" s="64">
        <v>0</v>
      </c>
      <c r="E39" s="64">
        <v>0</v>
      </c>
      <c r="F39" s="64">
        <v>0</v>
      </c>
      <c r="G39" s="64">
        <v>0</v>
      </c>
      <c r="H39" s="64">
        <v>0</v>
      </c>
      <c r="I39" s="64">
        <v>0</v>
      </c>
      <c r="J39" s="64">
        <v>0</v>
      </c>
      <c r="K39" s="64">
        <v>0</v>
      </c>
      <c r="L39" s="64">
        <v>0</v>
      </c>
      <c r="M39" s="64">
        <v>0</v>
      </c>
      <c r="N39" s="64">
        <v>0</v>
      </c>
      <c r="O39" s="64">
        <v>0</v>
      </c>
      <c r="P39" s="64">
        <v>0</v>
      </c>
      <c r="Q39" s="64">
        <v>0</v>
      </c>
      <c r="R39" s="64">
        <v>0</v>
      </c>
      <c r="S39" s="64">
        <v>0</v>
      </c>
      <c r="T39" s="64">
        <v>0</v>
      </c>
      <c r="U39" s="64">
        <v>0</v>
      </c>
      <c r="V39" s="64">
        <v>0</v>
      </c>
      <c r="W39" s="64">
        <v>0</v>
      </c>
      <c r="X39" s="64">
        <v>0</v>
      </c>
      <c r="Y39" s="64">
        <v>0</v>
      </c>
      <c r="Z39" s="64">
        <v>0</v>
      </c>
      <c r="AA39" s="64">
        <v>0</v>
      </c>
      <c r="AB39" s="64">
        <v>0</v>
      </c>
      <c r="AC39" s="64">
        <v>0</v>
      </c>
      <c r="AD39" s="64">
        <v>0</v>
      </c>
      <c r="AE39" s="64">
        <v>0</v>
      </c>
      <c r="AF39" s="64">
        <v>0</v>
      </c>
      <c r="AG39" s="64">
        <v>0</v>
      </c>
      <c r="AH39" s="64">
        <v>0</v>
      </c>
      <c r="AI39" s="64">
        <v>0</v>
      </c>
      <c r="AJ39" s="64">
        <v>0</v>
      </c>
      <c r="AK39" s="64">
        <v>0</v>
      </c>
      <c r="AL39" s="64">
        <v>0</v>
      </c>
      <c r="AM39" s="64">
        <v>0</v>
      </c>
      <c r="AN39" s="64">
        <v>0</v>
      </c>
      <c r="AO39" s="64">
        <v>0</v>
      </c>
      <c r="AP39" s="64">
        <v>0</v>
      </c>
      <c r="AQ39" s="64">
        <v>0</v>
      </c>
      <c r="AR39" s="64">
        <v>0</v>
      </c>
      <c r="AS39" s="64">
        <v>0</v>
      </c>
      <c r="AT39" s="64">
        <v>0</v>
      </c>
      <c r="AU39" s="64">
        <v>0</v>
      </c>
      <c r="AV39" s="64">
        <v>0</v>
      </c>
      <c r="AW39" s="64">
        <v>0</v>
      </c>
      <c r="AX39" s="64">
        <v>0</v>
      </c>
      <c r="AY39" s="64">
        <v>0</v>
      </c>
      <c r="AZ39" s="64">
        <v>0</v>
      </c>
      <c r="BA39" s="64" t="e">
        <f>BA$87*#REF!</f>
        <v>#REF!</v>
      </c>
      <c r="BB39" s="64" t="e">
        <f>BB$87*#REF!</f>
        <v>#REF!</v>
      </c>
      <c r="BC39" s="64" t="e">
        <f>BC$87*#REF!</f>
        <v>#REF!</v>
      </c>
      <c r="BD39" s="64" t="e">
        <f>BD$87*#REF!</f>
        <v>#REF!</v>
      </c>
      <c r="BE39" s="64">
        <v>0</v>
      </c>
      <c r="BF39" s="64">
        <v>0</v>
      </c>
      <c r="BG39" s="64">
        <v>0</v>
      </c>
      <c r="BH39" s="64">
        <v>0</v>
      </c>
      <c r="BI39" s="64">
        <v>0</v>
      </c>
      <c r="BJ39" s="64">
        <v>0</v>
      </c>
      <c r="BK39" s="64">
        <v>0</v>
      </c>
      <c r="BL39" s="64">
        <v>0</v>
      </c>
      <c r="BM39" s="64">
        <v>0</v>
      </c>
      <c r="BN39" s="64">
        <v>0</v>
      </c>
      <c r="BO39" s="64">
        <v>0</v>
      </c>
      <c r="BP39" s="64">
        <v>0</v>
      </c>
      <c r="BQ39" s="64">
        <v>0</v>
      </c>
      <c r="BR39" s="64">
        <v>0</v>
      </c>
      <c r="BS39" s="64">
        <v>39</v>
      </c>
      <c r="BT39" s="64">
        <v>0</v>
      </c>
      <c r="BU39" s="64">
        <v>0</v>
      </c>
      <c r="BV39" s="64">
        <v>0</v>
      </c>
      <c r="BW39" s="64">
        <v>0</v>
      </c>
      <c r="BX39" s="64">
        <v>85</v>
      </c>
      <c r="BY39" s="64">
        <v>0</v>
      </c>
      <c r="BZ39" s="64">
        <v>0</v>
      </c>
      <c r="CA39" s="64">
        <v>0</v>
      </c>
      <c r="CB39" s="64">
        <v>0</v>
      </c>
      <c r="CC39" s="64">
        <v>999</v>
      </c>
      <c r="CD39" s="64">
        <v>0</v>
      </c>
      <c r="CE39" s="64">
        <v>31</v>
      </c>
      <c r="CF39" s="64">
        <v>95</v>
      </c>
      <c r="CG39" s="64">
        <v>374</v>
      </c>
      <c r="CH39" s="64">
        <v>131459</v>
      </c>
      <c r="CI39" s="19">
        <v>50010</v>
      </c>
      <c r="CJ39" s="19">
        <v>913</v>
      </c>
      <c r="CK39" s="19">
        <v>508</v>
      </c>
      <c r="CL39" s="19">
        <v>0</v>
      </c>
      <c r="CM39" s="19">
        <v>0</v>
      </c>
      <c r="CN39" s="19">
        <v>0</v>
      </c>
      <c r="CO39" s="19" t="e">
        <f>CO$87*#REF!</f>
        <v>#REF!</v>
      </c>
      <c r="CP39" s="19" t="e">
        <f>CP$87*#REF!</f>
        <v>#REF!</v>
      </c>
      <c r="CQ39" s="19" t="e">
        <f>CQ$87*#REF!</f>
        <v>#REF!</v>
      </c>
      <c r="CR39" s="19" t="e">
        <f>CR$87*#REF!</f>
        <v>#REF!</v>
      </c>
      <c r="CS39" s="19">
        <v>0</v>
      </c>
      <c r="CT39" s="19">
        <v>0</v>
      </c>
      <c r="CU39" s="19">
        <v>0</v>
      </c>
      <c r="CV39" s="19">
        <v>0</v>
      </c>
      <c r="CW39" s="19">
        <v>1962</v>
      </c>
      <c r="CX39" s="19">
        <v>0</v>
      </c>
      <c r="CY39" s="19" t="e">
        <f>CY$87*#REF!</f>
        <v>#REF!</v>
      </c>
      <c r="CZ39" s="19" t="e">
        <f>CZ$87*#REF!</f>
        <v>#REF!</v>
      </c>
      <c r="DA39" s="19">
        <v>0</v>
      </c>
      <c r="DB39" s="19">
        <v>0</v>
      </c>
      <c r="DC39" s="19">
        <v>0</v>
      </c>
      <c r="DD39" s="19">
        <v>0</v>
      </c>
      <c r="DE39" s="19">
        <v>0</v>
      </c>
      <c r="DF39" s="19">
        <v>0</v>
      </c>
      <c r="DG39" s="19">
        <v>0</v>
      </c>
      <c r="DH39" s="19">
        <v>0</v>
      </c>
      <c r="DI39" s="19">
        <v>0</v>
      </c>
      <c r="DJ39" s="19">
        <v>0</v>
      </c>
      <c r="DK39" s="19">
        <v>0</v>
      </c>
      <c r="DL39" s="19">
        <v>0</v>
      </c>
      <c r="DM39" s="19">
        <v>146</v>
      </c>
      <c r="DN39" s="19">
        <v>0</v>
      </c>
      <c r="DO39" s="19">
        <v>0</v>
      </c>
      <c r="DP39" s="19">
        <v>1294</v>
      </c>
      <c r="DQ39" s="19">
        <v>0</v>
      </c>
      <c r="DR39" s="19">
        <v>0</v>
      </c>
      <c r="DS39" s="19">
        <v>0</v>
      </c>
      <c r="DT39" s="19">
        <v>0</v>
      </c>
      <c r="DU39" s="19">
        <v>0</v>
      </c>
      <c r="DV39" s="19">
        <v>0</v>
      </c>
      <c r="DW39" s="19">
        <v>0</v>
      </c>
      <c r="DX39" s="19">
        <v>0</v>
      </c>
      <c r="DY39" s="19">
        <v>0</v>
      </c>
      <c r="DZ39" s="19">
        <v>0</v>
      </c>
      <c r="EA39" s="19">
        <v>0</v>
      </c>
      <c r="EB39" s="19">
        <v>0</v>
      </c>
      <c r="EC39" s="19">
        <v>0</v>
      </c>
      <c r="ED39" s="19">
        <v>0</v>
      </c>
      <c r="EE39" s="19">
        <v>0</v>
      </c>
      <c r="EF39" s="19">
        <v>0</v>
      </c>
      <c r="EG39" s="19">
        <v>0</v>
      </c>
      <c r="EH39" s="19">
        <v>187915</v>
      </c>
      <c r="EJ39" s="68">
        <v>0</v>
      </c>
      <c r="EL39" s="8">
        <v>187915</v>
      </c>
    </row>
    <row r="40" spans="1:143">
      <c r="A40" s="48" t="s">
        <v>935</v>
      </c>
      <c r="B40" t="s">
        <v>83</v>
      </c>
      <c r="C40" s="69">
        <v>36</v>
      </c>
      <c r="D40" s="64">
        <v>0</v>
      </c>
      <c r="E40" s="64">
        <v>0</v>
      </c>
      <c r="F40" s="64">
        <v>0</v>
      </c>
      <c r="G40" s="64">
        <v>0</v>
      </c>
      <c r="H40" s="64">
        <v>0</v>
      </c>
      <c r="I40" s="64">
        <v>0</v>
      </c>
      <c r="J40" s="64">
        <v>0</v>
      </c>
      <c r="K40" s="64">
        <v>0</v>
      </c>
      <c r="L40" s="64">
        <v>0</v>
      </c>
      <c r="M40" s="64">
        <v>0</v>
      </c>
      <c r="N40" s="64">
        <v>0</v>
      </c>
      <c r="O40" s="64">
        <v>0</v>
      </c>
      <c r="P40" s="64">
        <v>0</v>
      </c>
      <c r="Q40" s="64">
        <v>0</v>
      </c>
      <c r="R40" s="64">
        <v>0</v>
      </c>
      <c r="S40" s="64">
        <v>0</v>
      </c>
      <c r="T40" s="64">
        <v>0</v>
      </c>
      <c r="U40" s="64">
        <v>0</v>
      </c>
      <c r="V40" s="64">
        <v>0</v>
      </c>
      <c r="W40" s="64">
        <v>0</v>
      </c>
      <c r="X40" s="64">
        <v>0</v>
      </c>
      <c r="Y40" s="64">
        <v>0</v>
      </c>
      <c r="Z40" s="64">
        <v>0</v>
      </c>
      <c r="AA40" s="64">
        <v>0</v>
      </c>
      <c r="AB40" s="64">
        <v>0</v>
      </c>
      <c r="AC40" s="64">
        <v>0</v>
      </c>
      <c r="AD40" s="64">
        <v>0</v>
      </c>
      <c r="AE40" s="64">
        <v>0</v>
      </c>
      <c r="AF40" s="64">
        <v>0</v>
      </c>
      <c r="AG40" s="64">
        <v>0</v>
      </c>
      <c r="AH40" s="64">
        <v>0</v>
      </c>
      <c r="AI40" s="64">
        <v>0</v>
      </c>
      <c r="AJ40" s="64">
        <v>0</v>
      </c>
      <c r="AK40" s="64">
        <v>0</v>
      </c>
      <c r="AL40" s="64">
        <v>0</v>
      </c>
      <c r="AM40" s="64">
        <v>0</v>
      </c>
      <c r="AN40" s="64">
        <v>0</v>
      </c>
      <c r="AO40" s="64">
        <v>0</v>
      </c>
      <c r="AP40" s="64">
        <v>45</v>
      </c>
      <c r="AQ40" s="64">
        <v>0</v>
      </c>
      <c r="AR40" s="64">
        <v>10</v>
      </c>
      <c r="AS40" s="64">
        <v>0</v>
      </c>
      <c r="AT40" s="64">
        <v>0</v>
      </c>
      <c r="AU40" s="64">
        <v>0</v>
      </c>
      <c r="AV40" s="64">
        <v>0</v>
      </c>
      <c r="AW40" s="64">
        <v>0</v>
      </c>
      <c r="AX40" s="64">
        <v>0</v>
      </c>
      <c r="AY40" s="64">
        <v>0</v>
      </c>
      <c r="AZ40" s="64">
        <v>0</v>
      </c>
      <c r="BA40" s="64" t="e">
        <f>BA$87*#REF!</f>
        <v>#REF!</v>
      </c>
      <c r="BB40" s="64" t="e">
        <f>BB$87*#REF!</f>
        <v>#REF!</v>
      </c>
      <c r="BC40" s="64" t="e">
        <f>BC$87*#REF!</f>
        <v>#REF!</v>
      </c>
      <c r="BD40" s="64" t="e">
        <f>BD$87*#REF!</f>
        <v>#REF!</v>
      </c>
      <c r="BE40" s="64">
        <v>0</v>
      </c>
      <c r="BF40" s="64">
        <v>0</v>
      </c>
      <c r="BG40" s="64">
        <v>0</v>
      </c>
      <c r="BH40" s="64">
        <v>0</v>
      </c>
      <c r="BI40" s="64">
        <v>17</v>
      </c>
      <c r="BJ40" s="64">
        <v>0</v>
      </c>
      <c r="BK40" s="64">
        <v>0</v>
      </c>
      <c r="BL40" s="64">
        <v>0</v>
      </c>
      <c r="BM40" s="64">
        <v>0</v>
      </c>
      <c r="BN40" s="64">
        <v>0</v>
      </c>
      <c r="BO40" s="64">
        <v>121</v>
      </c>
      <c r="BP40" s="64">
        <v>239</v>
      </c>
      <c r="BQ40" s="64">
        <v>0</v>
      </c>
      <c r="BR40" s="64">
        <v>0</v>
      </c>
      <c r="BS40" s="64">
        <v>154</v>
      </c>
      <c r="BT40" s="64">
        <v>0</v>
      </c>
      <c r="BU40" s="64">
        <v>200</v>
      </c>
      <c r="BV40" s="64">
        <v>79</v>
      </c>
      <c r="BW40" s="64">
        <v>11</v>
      </c>
      <c r="BX40" s="64">
        <v>1595</v>
      </c>
      <c r="BY40" s="64">
        <v>14</v>
      </c>
      <c r="BZ40" s="64">
        <v>0</v>
      </c>
      <c r="CA40" s="64">
        <v>124</v>
      </c>
      <c r="CB40" s="64">
        <v>388</v>
      </c>
      <c r="CC40" s="64">
        <v>1723</v>
      </c>
      <c r="CD40" s="64">
        <v>145</v>
      </c>
      <c r="CE40" s="64">
        <v>405</v>
      </c>
      <c r="CF40" s="64">
        <v>189</v>
      </c>
      <c r="CG40" s="64">
        <v>2488</v>
      </c>
      <c r="CH40" s="64">
        <v>10</v>
      </c>
      <c r="CI40" s="19">
        <v>894</v>
      </c>
      <c r="CJ40" s="19">
        <v>94038</v>
      </c>
      <c r="CK40" s="19">
        <v>596</v>
      </c>
      <c r="CL40" s="19">
        <v>97</v>
      </c>
      <c r="CM40" s="19">
        <v>0</v>
      </c>
      <c r="CN40" s="19">
        <v>6</v>
      </c>
      <c r="CO40" s="19" t="e">
        <f>CO$87*#REF!</f>
        <v>#REF!</v>
      </c>
      <c r="CP40" s="19" t="e">
        <f>CP$87*#REF!</f>
        <v>#REF!</v>
      </c>
      <c r="CQ40" s="19" t="e">
        <f>CQ$87*#REF!</f>
        <v>#REF!</v>
      </c>
      <c r="CR40" s="19" t="e">
        <f>CR$87*#REF!</f>
        <v>#REF!</v>
      </c>
      <c r="CS40" s="19">
        <v>0</v>
      </c>
      <c r="CT40" s="19">
        <v>0</v>
      </c>
      <c r="CU40" s="19">
        <v>0</v>
      </c>
      <c r="CV40" s="19">
        <v>0</v>
      </c>
      <c r="CW40" s="19">
        <v>564</v>
      </c>
      <c r="CX40" s="19">
        <v>0</v>
      </c>
      <c r="CY40" s="19" t="e">
        <f>CY$87*#REF!</f>
        <v>#REF!</v>
      </c>
      <c r="CZ40" s="19" t="e">
        <f>CZ$87*#REF!</f>
        <v>#REF!</v>
      </c>
      <c r="DA40" s="19">
        <v>0</v>
      </c>
      <c r="DB40" s="19">
        <v>0</v>
      </c>
      <c r="DC40" s="19">
        <v>0</v>
      </c>
      <c r="DD40" s="19">
        <v>0</v>
      </c>
      <c r="DE40" s="19">
        <v>0</v>
      </c>
      <c r="DF40" s="19">
        <v>0</v>
      </c>
      <c r="DG40" s="19">
        <v>0</v>
      </c>
      <c r="DH40" s="19">
        <v>0</v>
      </c>
      <c r="DI40" s="19">
        <v>0</v>
      </c>
      <c r="DJ40" s="19">
        <v>0</v>
      </c>
      <c r="DK40" s="19">
        <v>0</v>
      </c>
      <c r="DL40" s="19">
        <v>0</v>
      </c>
      <c r="DM40" s="19">
        <v>922</v>
      </c>
      <c r="DN40" s="19">
        <v>0</v>
      </c>
      <c r="DO40" s="19">
        <v>0</v>
      </c>
      <c r="DP40" s="19">
        <v>918</v>
      </c>
      <c r="DQ40" s="19">
        <v>0</v>
      </c>
      <c r="DR40" s="19">
        <v>0</v>
      </c>
      <c r="DS40" s="19">
        <v>0</v>
      </c>
      <c r="DT40" s="19">
        <v>0</v>
      </c>
      <c r="DU40" s="19">
        <v>0</v>
      </c>
      <c r="DV40" s="19">
        <v>0</v>
      </c>
      <c r="DW40" s="19">
        <v>0</v>
      </c>
      <c r="DX40" s="19">
        <v>0</v>
      </c>
      <c r="DY40" s="19">
        <v>0</v>
      </c>
      <c r="DZ40" s="19">
        <v>0</v>
      </c>
      <c r="EA40" s="19">
        <v>0</v>
      </c>
      <c r="EB40" s="19">
        <v>0</v>
      </c>
      <c r="EC40" s="19">
        <v>0</v>
      </c>
      <c r="ED40" s="19">
        <v>0</v>
      </c>
      <c r="EE40" s="19">
        <v>0</v>
      </c>
      <c r="EF40" s="19">
        <v>0</v>
      </c>
      <c r="EG40" s="19">
        <v>0</v>
      </c>
      <c r="EH40" s="19">
        <v>105992</v>
      </c>
      <c r="EJ40" s="68">
        <v>0</v>
      </c>
      <c r="EL40" s="8">
        <v>105992</v>
      </c>
    </row>
    <row r="41" spans="1:143">
      <c r="A41" s="48" t="s">
        <v>936</v>
      </c>
      <c r="B41" t="s">
        <v>84</v>
      </c>
      <c r="C41" s="67">
        <v>37</v>
      </c>
      <c r="D41" s="64">
        <v>0</v>
      </c>
      <c r="E41" s="64">
        <v>0</v>
      </c>
      <c r="F41" s="64">
        <v>0</v>
      </c>
      <c r="G41" s="64">
        <v>0</v>
      </c>
      <c r="H41" s="64">
        <v>0</v>
      </c>
      <c r="I41" s="64">
        <v>0</v>
      </c>
      <c r="J41" s="64">
        <v>0</v>
      </c>
      <c r="K41" s="64">
        <v>0</v>
      </c>
      <c r="L41" s="64">
        <v>0</v>
      </c>
      <c r="M41" s="64">
        <v>0</v>
      </c>
      <c r="N41" s="64">
        <v>0</v>
      </c>
      <c r="O41" s="64">
        <v>0</v>
      </c>
      <c r="P41" s="64">
        <v>0</v>
      </c>
      <c r="Q41" s="64">
        <v>0</v>
      </c>
      <c r="R41" s="64">
        <v>0</v>
      </c>
      <c r="S41" s="64">
        <v>0</v>
      </c>
      <c r="T41" s="64">
        <v>0</v>
      </c>
      <c r="U41" s="64">
        <v>0</v>
      </c>
      <c r="V41" s="64">
        <v>0</v>
      </c>
      <c r="W41" s="64">
        <v>0</v>
      </c>
      <c r="X41" s="64">
        <v>0</v>
      </c>
      <c r="Y41" s="64">
        <v>0</v>
      </c>
      <c r="Z41" s="64">
        <v>0</v>
      </c>
      <c r="AA41" s="64">
        <v>0</v>
      </c>
      <c r="AB41" s="64">
        <v>0</v>
      </c>
      <c r="AC41" s="64">
        <v>0</v>
      </c>
      <c r="AD41" s="64">
        <v>0</v>
      </c>
      <c r="AE41" s="64">
        <v>0</v>
      </c>
      <c r="AF41" s="64">
        <v>0</v>
      </c>
      <c r="AG41" s="64">
        <v>0</v>
      </c>
      <c r="AH41" s="64">
        <v>0</v>
      </c>
      <c r="AI41" s="64">
        <v>0</v>
      </c>
      <c r="AJ41" s="64">
        <v>0</v>
      </c>
      <c r="AK41" s="64">
        <v>0</v>
      </c>
      <c r="AL41" s="64">
        <v>0</v>
      </c>
      <c r="AM41" s="64">
        <v>0</v>
      </c>
      <c r="AN41" s="64">
        <v>0</v>
      </c>
      <c r="AO41" s="64">
        <v>0</v>
      </c>
      <c r="AP41" s="64">
        <v>0</v>
      </c>
      <c r="AQ41" s="64">
        <v>0</v>
      </c>
      <c r="AR41" s="64">
        <v>0</v>
      </c>
      <c r="AS41" s="64">
        <v>0</v>
      </c>
      <c r="AT41" s="64">
        <v>0</v>
      </c>
      <c r="AU41" s="64">
        <v>0</v>
      </c>
      <c r="AV41" s="64">
        <v>0</v>
      </c>
      <c r="AW41" s="64">
        <v>0</v>
      </c>
      <c r="AX41" s="64">
        <v>0</v>
      </c>
      <c r="AY41" s="64">
        <v>0</v>
      </c>
      <c r="AZ41" s="64">
        <v>0</v>
      </c>
      <c r="BA41" s="64" t="e">
        <f>BA$87*#REF!</f>
        <v>#REF!</v>
      </c>
      <c r="BB41" s="64" t="e">
        <f>BB$87*#REF!</f>
        <v>#REF!</v>
      </c>
      <c r="BC41" s="64" t="e">
        <f>BC$87*#REF!</f>
        <v>#REF!</v>
      </c>
      <c r="BD41" s="64" t="e">
        <f>BD$87*#REF!</f>
        <v>#REF!</v>
      </c>
      <c r="BE41" s="64">
        <v>0</v>
      </c>
      <c r="BF41" s="64">
        <v>0</v>
      </c>
      <c r="BG41" s="64">
        <v>0</v>
      </c>
      <c r="BH41" s="64">
        <v>0</v>
      </c>
      <c r="BI41" s="64">
        <v>0</v>
      </c>
      <c r="BJ41" s="64">
        <v>0</v>
      </c>
      <c r="BK41" s="64">
        <v>0</v>
      </c>
      <c r="BL41" s="64">
        <v>0</v>
      </c>
      <c r="BM41" s="64">
        <v>0</v>
      </c>
      <c r="BN41" s="64">
        <v>0</v>
      </c>
      <c r="BO41" s="64">
        <v>0</v>
      </c>
      <c r="BP41" s="64">
        <v>42</v>
      </c>
      <c r="BQ41" s="64">
        <v>0</v>
      </c>
      <c r="BR41" s="64">
        <v>0</v>
      </c>
      <c r="BS41" s="64">
        <v>0</v>
      </c>
      <c r="BT41" s="64">
        <v>0</v>
      </c>
      <c r="BU41" s="64">
        <v>200</v>
      </c>
      <c r="BV41" s="64">
        <v>0</v>
      </c>
      <c r="BW41" s="64">
        <v>0</v>
      </c>
      <c r="BX41" s="64">
        <v>391</v>
      </c>
      <c r="BY41" s="64">
        <v>0</v>
      </c>
      <c r="BZ41" s="64">
        <v>0</v>
      </c>
      <c r="CA41" s="64">
        <v>0</v>
      </c>
      <c r="CB41" s="64">
        <v>0</v>
      </c>
      <c r="CC41" s="64">
        <v>52</v>
      </c>
      <c r="CD41" s="64">
        <v>31</v>
      </c>
      <c r="CE41" s="64">
        <v>0</v>
      </c>
      <c r="CF41" s="64">
        <v>80</v>
      </c>
      <c r="CG41" s="64">
        <v>196</v>
      </c>
      <c r="CH41" s="64">
        <v>0</v>
      </c>
      <c r="CI41" s="19">
        <v>0</v>
      </c>
      <c r="CJ41" s="19">
        <v>513</v>
      </c>
      <c r="CK41" s="19">
        <v>37943</v>
      </c>
      <c r="CL41" s="19">
        <v>39</v>
      </c>
      <c r="CM41" s="19">
        <v>7</v>
      </c>
      <c r="CN41" s="19">
        <v>341</v>
      </c>
      <c r="CO41" s="19" t="e">
        <f>CO$87*#REF!</f>
        <v>#REF!</v>
      </c>
      <c r="CP41" s="19" t="e">
        <f>CP$87*#REF!</f>
        <v>#REF!</v>
      </c>
      <c r="CQ41" s="19" t="e">
        <f>CQ$87*#REF!</f>
        <v>#REF!</v>
      </c>
      <c r="CR41" s="19" t="e">
        <f>CR$87*#REF!</f>
        <v>#REF!</v>
      </c>
      <c r="CS41" s="19">
        <v>0</v>
      </c>
      <c r="CT41" s="19">
        <v>0</v>
      </c>
      <c r="CU41" s="19">
        <v>0</v>
      </c>
      <c r="CV41" s="19">
        <v>0</v>
      </c>
      <c r="CW41" s="19">
        <v>0</v>
      </c>
      <c r="CX41" s="19">
        <v>102</v>
      </c>
      <c r="CY41" s="19" t="e">
        <f>CY$87*#REF!</f>
        <v>#REF!</v>
      </c>
      <c r="CZ41" s="19" t="e">
        <f>CZ$87*#REF!</f>
        <v>#REF!</v>
      </c>
      <c r="DA41" s="19">
        <v>0</v>
      </c>
      <c r="DB41" s="19">
        <v>0</v>
      </c>
      <c r="DC41" s="19">
        <v>0</v>
      </c>
      <c r="DD41" s="19">
        <v>0</v>
      </c>
      <c r="DE41" s="19">
        <v>0</v>
      </c>
      <c r="DF41" s="19">
        <v>0</v>
      </c>
      <c r="DG41" s="19">
        <v>0</v>
      </c>
      <c r="DH41" s="19">
        <v>0</v>
      </c>
      <c r="DI41" s="19">
        <v>0</v>
      </c>
      <c r="DJ41" s="19">
        <v>0</v>
      </c>
      <c r="DK41" s="19">
        <v>0</v>
      </c>
      <c r="DL41" s="19">
        <v>0</v>
      </c>
      <c r="DM41" s="19">
        <v>38</v>
      </c>
      <c r="DN41" s="19">
        <v>0</v>
      </c>
      <c r="DO41" s="19">
        <v>0</v>
      </c>
      <c r="DP41" s="19">
        <v>1838</v>
      </c>
      <c r="DQ41" s="19">
        <v>0</v>
      </c>
      <c r="DR41" s="19">
        <v>0</v>
      </c>
      <c r="DS41" s="19">
        <v>0</v>
      </c>
      <c r="DT41" s="19">
        <v>0</v>
      </c>
      <c r="DU41" s="19">
        <v>0</v>
      </c>
      <c r="DV41" s="19">
        <v>0</v>
      </c>
      <c r="DW41" s="19">
        <v>0</v>
      </c>
      <c r="DX41" s="19">
        <v>0</v>
      </c>
      <c r="DY41" s="19">
        <v>0</v>
      </c>
      <c r="DZ41" s="19">
        <v>0</v>
      </c>
      <c r="EA41" s="19">
        <v>0</v>
      </c>
      <c r="EB41" s="19">
        <v>0</v>
      </c>
      <c r="EC41" s="19">
        <v>0</v>
      </c>
      <c r="ED41" s="19">
        <v>0</v>
      </c>
      <c r="EE41" s="19">
        <v>0</v>
      </c>
      <c r="EF41" s="19">
        <v>0</v>
      </c>
      <c r="EG41" s="19">
        <v>0</v>
      </c>
      <c r="EH41" s="19">
        <v>41813</v>
      </c>
      <c r="EJ41" s="68">
        <v>0</v>
      </c>
      <c r="EL41" s="8">
        <v>41813</v>
      </c>
    </row>
    <row r="42" spans="1:143">
      <c r="A42" s="48" t="s">
        <v>937</v>
      </c>
      <c r="B42" t="s">
        <v>85</v>
      </c>
      <c r="C42" s="69">
        <v>38</v>
      </c>
      <c r="D42" s="64">
        <v>0</v>
      </c>
      <c r="E42" s="64">
        <v>0</v>
      </c>
      <c r="F42" s="64">
        <v>0</v>
      </c>
      <c r="G42" s="64">
        <v>0</v>
      </c>
      <c r="H42" s="64">
        <v>0</v>
      </c>
      <c r="I42" s="64">
        <v>0</v>
      </c>
      <c r="J42" s="64">
        <v>0</v>
      </c>
      <c r="K42" s="64">
        <v>0</v>
      </c>
      <c r="L42" s="64">
        <v>0</v>
      </c>
      <c r="M42" s="64">
        <v>0</v>
      </c>
      <c r="N42" s="64">
        <v>0</v>
      </c>
      <c r="O42" s="64">
        <v>0</v>
      </c>
      <c r="P42" s="64">
        <v>0</v>
      </c>
      <c r="Q42" s="64">
        <v>0</v>
      </c>
      <c r="R42" s="64">
        <v>0</v>
      </c>
      <c r="S42" s="64">
        <v>0</v>
      </c>
      <c r="T42" s="64">
        <v>0</v>
      </c>
      <c r="U42" s="64">
        <v>0</v>
      </c>
      <c r="V42" s="64">
        <v>0</v>
      </c>
      <c r="W42" s="64">
        <v>0</v>
      </c>
      <c r="X42" s="64">
        <v>9</v>
      </c>
      <c r="Y42" s="64">
        <v>0</v>
      </c>
      <c r="Z42" s="64">
        <v>0</v>
      </c>
      <c r="AA42" s="64">
        <v>0</v>
      </c>
      <c r="AB42" s="64">
        <v>0</v>
      </c>
      <c r="AC42" s="64">
        <v>0</v>
      </c>
      <c r="AD42" s="64">
        <v>0</v>
      </c>
      <c r="AE42" s="64">
        <v>0</v>
      </c>
      <c r="AF42" s="64">
        <v>0</v>
      </c>
      <c r="AG42" s="64">
        <v>0</v>
      </c>
      <c r="AH42" s="64">
        <v>0</v>
      </c>
      <c r="AI42" s="64">
        <v>0</v>
      </c>
      <c r="AJ42" s="64">
        <v>0</v>
      </c>
      <c r="AK42" s="64">
        <v>0</v>
      </c>
      <c r="AL42" s="64">
        <v>0</v>
      </c>
      <c r="AM42" s="64">
        <v>0</v>
      </c>
      <c r="AN42" s="64">
        <v>11</v>
      </c>
      <c r="AO42" s="64">
        <v>26</v>
      </c>
      <c r="AP42" s="64">
        <v>418</v>
      </c>
      <c r="AQ42" s="64">
        <v>85</v>
      </c>
      <c r="AR42" s="64">
        <v>29</v>
      </c>
      <c r="AS42" s="64">
        <v>172</v>
      </c>
      <c r="AT42" s="64">
        <v>0</v>
      </c>
      <c r="AU42" s="64">
        <v>0</v>
      </c>
      <c r="AV42" s="64">
        <v>46</v>
      </c>
      <c r="AW42" s="64">
        <v>0</v>
      </c>
      <c r="AX42" s="64">
        <v>0</v>
      </c>
      <c r="AY42" s="64">
        <v>0</v>
      </c>
      <c r="AZ42" s="64">
        <v>0</v>
      </c>
      <c r="BA42" s="64" t="e">
        <f>BA$87*#REF!</f>
        <v>#REF!</v>
      </c>
      <c r="BB42" s="64" t="e">
        <f>BB$87*#REF!</f>
        <v>#REF!</v>
      </c>
      <c r="BC42" s="64" t="e">
        <f>BC$87*#REF!</f>
        <v>#REF!</v>
      </c>
      <c r="BD42" s="64" t="e">
        <f>BD$87*#REF!</f>
        <v>#REF!</v>
      </c>
      <c r="BE42" s="64">
        <v>0</v>
      </c>
      <c r="BF42" s="64">
        <v>0</v>
      </c>
      <c r="BG42" s="64">
        <v>0</v>
      </c>
      <c r="BH42" s="64">
        <v>0</v>
      </c>
      <c r="BI42" s="64">
        <v>143</v>
      </c>
      <c r="BJ42" s="64">
        <v>0</v>
      </c>
      <c r="BK42" s="64">
        <v>111</v>
      </c>
      <c r="BL42" s="64">
        <v>0</v>
      </c>
      <c r="BM42" s="64">
        <v>148</v>
      </c>
      <c r="BN42" s="64">
        <v>158</v>
      </c>
      <c r="BO42" s="64">
        <v>17</v>
      </c>
      <c r="BP42" s="64">
        <v>639</v>
      </c>
      <c r="BQ42" s="64">
        <v>0</v>
      </c>
      <c r="BR42" s="64">
        <v>67</v>
      </c>
      <c r="BS42" s="64">
        <v>263</v>
      </c>
      <c r="BT42" s="64">
        <v>0</v>
      </c>
      <c r="BU42" s="64">
        <v>0</v>
      </c>
      <c r="BV42" s="64">
        <v>7</v>
      </c>
      <c r="BW42" s="64">
        <v>6</v>
      </c>
      <c r="BX42" s="64">
        <v>974</v>
      </c>
      <c r="BY42" s="64">
        <v>0</v>
      </c>
      <c r="BZ42" s="64">
        <v>0</v>
      </c>
      <c r="CA42" s="64">
        <v>0</v>
      </c>
      <c r="CB42" s="64">
        <v>224</v>
      </c>
      <c r="CC42" s="64">
        <v>33</v>
      </c>
      <c r="CD42" s="64">
        <v>72</v>
      </c>
      <c r="CE42" s="64">
        <v>42</v>
      </c>
      <c r="CF42" s="64">
        <v>0</v>
      </c>
      <c r="CG42" s="64">
        <v>534</v>
      </c>
      <c r="CH42" s="64">
        <v>0</v>
      </c>
      <c r="CI42" s="19">
        <v>0</v>
      </c>
      <c r="CJ42" s="19">
        <v>0</v>
      </c>
      <c r="CK42" s="19">
        <v>133</v>
      </c>
      <c r="CL42" s="19">
        <v>36958</v>
      </c>
      <c r="CM42" s="19">
        <v>33042</v>
      </c>
      <c r="CN42" s="19">
        <v>14</v>
      </c>
      <c r="CO42" s="19" t="e">
        <f>CO$87*#REF!</f>
        <v>#REF!</v>
      </c>
      <c r="CP42" s="19" t="e">
        <f>CP$87*#REF!</f>
        <v>#REF!</v>
      </c>
      <c r="CQ42" s="19" t="e">
        <f>CQ$87*#REF!</f>
        <v>#REF!</v>
      </c>
      <c r="CR42" s="19" t="e">
        <f>CR$87*#REF!</f>
        <v>#REF!</v>
      </c>
      <c r="CS42" s="19">
        <v>0</v>
      </c>
      <c r="CT42" s="19">
        <v>0</v>
      </c>
      <c r="CU42" s="19">
        <v>0</v>
      </c>
      <c r="CV42" s="19">
        <v>0</v>
      </c>
      <c r="CW42" s="19">
        <v>0</v>
      </c>
      <c r="CX42" s="19">
        <v>322</v>
      </c>
      <c r="CY42" s="19" t="e">
        <f>CY$87*#REF!</f>
        <v>#REF!</v>
      </c>
      <c r="CZ42" s="19" t="e">
        <f>CZ$87*#REF!</f>
        <v>#REF!</v>
      </c>
      <c r="DA42" s="19">
        <v>0</v>
      </c>
      <c r="DB42" s="19">
        <v>0</v>
      </c>
      <c r="DC42" s="19">
        <v>0</v>
      </c>
      <c r="DD42" s="19">
        <v>0</v>
      </c>
      <c r="DE42" s="19">
        <v>0</v>
      </c>
      <c r="DF42" s="19">
        <v>0</v>
      </c>
      <c r="DG42" s="19">
        <v>0</v>
      </c>
      <c r="DH42" s="19">
        <v>0</v>
      </c>
      <c r="DI42" s="19">
        <v>0</v>
      </c>
      <c r="DJ42" s="19">
        <v>0</v>
      </c>
      <c r="DK42" s="19">
        <v>0</v>
      </c>
      <c r="DL42" s="19">
        <v>0</v>
      </c>
      <c r="DM42" s="19">
        <v>328</v>
      </c>
      <c r="DN42" s="19">
        <v>0</v>
      </c>
      <c r="DO42" s="19">
        <v>0</v>
      </c>
      <c r="DP42" s="19">
        <v>182</v>
      </c>
      <c r="DQ42" s="19">
        <v>0</v>
      </c>
      <c r="DR42" s="19">
        <v>0</v>
      </c>
      <c r="DS42" s="19">
        <v>0</v>
      </c>
      <c r="DT42" s="19">
        <v>0</v>
      </c>
      <c r="DU42" s="19">
        <v>0</v>
      </c>
      <c r="DV42" s="19">
        <v>0</v>
      </c>
      <c r="DW42" s="19">
        <v>0</v>
      </c>
      <c r="DX42" s="19">
        <v>0</v>
      </c>
      <c r="DY42" s="19">
        <v>0</v>
      </c>
      <c r="DZ42" s="19">
        <v>0</v>
      </c>
      <c r="EA42" s="19">
        <v>0</v>
      </c>
      <c r="EB42" s="19">
        <v>0</v>
      </c>
      <c r="EC42" s="19">
        <v>0</v>
      </c>
      <c r="ED42" s="19">
        <v>0</v>
      </c>
      <c r="EE42" s="19">
        <v>0</v>
      </c>
      <c r="EF42" s="19">
        <v>0</v>
      </c>
      <c r="EG42" s="19">
        <v>0</v>
      </c>
      <c r="EH42" s="19">
        <v>75235</v>
      </c>
      <c r="EJ42" s="68">
        <v>0</v>
      </c>
      <c r="EL42" s="8">
        <v>75235</v>
      </c>
    </row>
    <row r="43" spans="1:143">
      <c r="A43" s="48" t="s">
        <v>938</v>
      </c>
      <c r="B43" t="s">
        <v>86</v>
      </c>
      <c r="C43" s="69">
        <v>39</v>
      </c>
      <c r="D43" s="64">
        <v>0</v>
      </c>
      <c r="E43" s="64">
        <v>0</v>
      </c>
      <c r="F43" s="64">
        <v>0</v>
      </c>
      <c r="G43" s="64">
        <v>0</v>
      </c>
      <c r="H43" s="64">
        <v>0</v>
      </c>
      <c r="I43" s="64">
        <v>0</v>
      </c>
      <c r="J43" s="64">
        <v>0</v>
      </c>
      <c r="K43" s="64">
        <v>0</v>
      </c>
      <c r="L43" s="64">
        <v>0</v>
      </c>
      <c r="M43" s="64">
        <v>0</v>
      </c>
      <c r="N43" s="64">
        <v>0</v>
      </c>
      <c r="O43" s="64">
        <v>0</v>
      </c>
      <c r="P43" s="64">
        <v>0</v>
      </c>
      <c r="Q43" s="64">
        <v>0</v>
      </c>
      <c r="R43" s="64">
        <v>0</v>
      </c>
      <c r="S43" s="64">
        <v>0</v>
      </c>
      <c r="T43" s="64">
        <v>0</v>
      </c>
      <c r="U43" s="64">
        <v>0</v>
      </c>
      <c r="V43" s="64">
        <v>0</v>
      </c>
      <c r="W43" s="64">
        <v>0</v>
      </c>
      <c r="X43" s="64">
        <v>0</v>
      </c>
      <c r="Y43" s="64">
        <v>0</v>
      </c>
      <c r="Z43" s="64">
        <v>0</v>
      </c>
      <c r="AA43" s="64">
        <v>0</v>
      </c>
      <c r="AB43" s="64">
        <v>0</v>
      </c>
      <c r="AC43" s="64">
        <v>0</v>
      </c>
      <c r="AD43" s="64">
        <v>0</v>
      </c>
      <c r="AE43" s="64">
        <v>0</v>
      </c>
      <c r="AF43" s="64">
        <v>0</v>
      </c>
      <c r="AG43" s="64">
        <v>0</v>
      </c>
      <c r="AH43" s="64">
        <v>0</v>
      </c>
      <c r="AI43" s="64">
        <v>0</v>
      </c>
      <c r="AJ43" s="64">
        <v>0</v>
      </c>
      <c r="AK43" s="64">
        <v>0</v>
      </c>
      <c r="AL43" s="64">
        <v>0</v>
      </c>
      <c r="AM43" s="64">
        <v>0</v>
      </c>
      <c r="AN43" s="64">
        <v>0</v>
      </c>
      <c r="AO43" s="64">
        <v>0</v>
      </c>
      <c r="AP43" s="64">
        <v>0</v>
      </c>
      <c r="AQ43" s="64">
        <v>0</v>
      </c>
      <c r="AR43" s="64">
        <v>0</v>
      </c>
      <c r="AS43" s="64">
        <v>0</v>
      </c>
      <c r="AT43" s="64">
        <v>0</v>
      </c>
      <c r="AU43" s="64">
        <v>0</v>
      </c>
      <c r="AV43" s="64">
        <v>0</v>
      </c>
      <c r="AW43" s="64">
        <v>0</v>
      </c>
      <c r="AX43" s="64">
        <v>0</v>
      </c>
      <c r="AY43" s="64">
        <v>0</v>
      </c>
      <c r="AZ43" s="64">
        <v>0</v>
      </c>
      <c r="BA43" s="64" t="e">
        <f>BA$87*#REF!</f>
        <v>#REF!</v>
      </c>
      <c r="BB43" s="64" t="e">
        <f>BB$87*#REF!</f>
        <v>#REF!</v>
      </c>
      <c r="BC43" s="64" t="e">
        <f>BC$87*#REF!</f>
        <v>#REF!</v>
      </c>
      <c r="BD43" s="64" t="e">
        <f>BD$87*#REF!</f>
        <v>#REF!</v>
      </c>
      <c r="BE43" s="64">
        <v>0</v>
      </c>
      <c r="BF43" s="64">
        <v>0</v>
      </c>
      <c r="BG43" s="64">
        <v>0</v>
      </c>
      <c r="BH43" s="64">
        <v>0</v>
      </c>
      <c r="BI43" s="64">
        <v>0</v>
      </c>
      <c r="BJ43" s="64">
        <v>0</v>
      </c>
      <c r="BK43" s="64">
        <v>0</v>
      </c>
      <c r="BL43" s="64">
        <v>0</v>
      </c>
      <c r="BM43" s="64">
        <v>0</v>
      </c>
      <c r="BN43" s="64">
        <v>0</v>
      </c>
      <c r="BO43" s="64">
        <v>0</v>
      </c>
      <c r="BP43" s="64">
        <v>0</v>
      </c>
      <c r="BQ43" s="64">
        <v>0</v>
      </c>
      <c r="BR43" s="64">
        <v>0</v>
      </c>
      <c r="BS43" s="64">
        <v>168</v>
      </c>
      <c r="BT43" s="64">
        <v>0</v>
      </c>
      <c r="BU43" s="64">
        <v>42</v>
      </c>
      <c r="BV43" s="64">
        <v>0</v>
      </c>
      <c r="BW43" s="64">
        <v>0</v>
      </c>
      <c r="BX43" s="64">
        <v>299</v>
      </c>
      <c r="BY43" s="64">
        <v>0</v>
      </c>
      <c r="BZ43" s="64">
        <v>6</v>
      </c>
      <c r="CA43" s="64">
        <v>0</v>
      </c>
      <c r="CB43" s="64">
        <v>102</v>
      </c>
      <c r="CC43" s="64">
        <v>302</v>
      </c>
      <c r="CD43" s="64">
        <v>10</v>
      </c>
      <c r="CE43" s="64">
        <v>107</v>
      </c>
      <c r="CF43" s="64">
        <v>25</v>
      </c>
      <c r="CG43" s="64">
        <v>741</v>
      </c>
      <c r="CH43" s="64">
        <v>0</v>
      </c>
      <c r="CI43" s="19">
        <v>10</v>
      </c>
      <c r="CJ43" s="19">
        <v>0</v>
      </c>
      <c r="CK43" s="19">
        <v>205</v>
      </c>
      <c r="CL43" s="19">
        <v>21</v>
      </c>
      <c r="CM43" s="19">
        <v>97</v>
      </c>
      <c r="CN43" s="19">
        <v>77375</v>
      </c>
      <c r="CO43" s="19" t="e">
        <f>CO$87*#REF!</f>
        <v>#REF!</v>
      </c>
      <c r="CP43" s="19" t="e">
        <f>CP$87*#REF!</f>
        <v>#REF!</v>
      </c>
      <c r="CQ43" s="19" t="e">
        <f>CQ$87*#REF!</f>
        <v>#REF!</v>
      </c>
      <c r="CR43" s="19" t="e">
        <f>CR$87*#REF!</f>
        <v>#REF!</v>
      </c>
      <c r="CS43" s="19">
        <v>0</v>
      </c>
      <c r="CT43" s="19">
        <v>0</v>
      </c>
      <c r="CU43" s="19">
        <v>0</v>
      </c>
      <c r="CV43" s="19">
        <v>0</v>
      </c>
      <c r="CW43" s="19">
        <v>0</v>
      </c>
      <c r="CX43" s="19">
        <v>348</v>
      </c>
      <c r="CY43" s="19" t="e">
        <f>CY$87*#REF!</f>
        <v>#REF!</v>
      </c>
      <c r="CZ43" s="19" t="e">
        <f>CZ$87*#REF!</f>
        <v>#REF!</v>
      </c>
      <c r="DA43" s="19">
        <v>0</v>
      </c>
      <c r="DB43" s="19">
        <v>0</v>
      </c>
      <c r="DC43" s="19">
        <v>0</v>
      </c>
      <c r="DD43" s="19">
        <v>0</v>
      </c>
      <c r="DE43" s="19">
        <v>0</v>
      </c>
      <c r="DF43" s="19">
        <v>0</v>
      </c>
      <c r="DG43" s="19">
        <v>0</v>
      </c>
      <c r="DH43" s="19">
        <v>0</v>
      </c>
      <c r="DI43" s="19">
        <v>0</v>
      </c>
      <c r="DJ43" s="19">
        <v>0</v>
      </c>
      <c r="DK43" s="19">
        <v>0</v>
      </c>
      <c r="DL43" s="19">
        <v>0</v>
      </c>
      <c r="DM43" s="19">
        <v>47</v>
      </c>
      <c r="DN43" s="19">
        <v>0</v>
      </c>
      <c r="DO43" s="19">
        <v>0</v>
      </c>
      <c r="DP43" s="19">
        <v>63</v>
      </c>
      <c r="DQ43" s="19">
        <v>0</v>
      </c>
      <c r="DR43" s="19">
        <v>0</v>
      </c>
      <c r="DS43" s="19">
        <v>0</v>
      </c>
      <c r="DT43" s="19">
        <v>0</v>
      </c>
      <c r="DU43" s="19">
        <v>0</v>
      </c>
      <c r="DV43" s="19">
        <v>0</v>
      </c>
      <c r="DW43" s="19">
        <v>0</v>
      </c>
      <c r="DX43" s="19">
        <v>0</v>
      </c>
      <c r="DY43" s="19">
        <v>0</v>
      </c>
      <c r="DZ43" s="19">
        <v>0</v>
      </c>
      <c r="EA43" s="19">
        <v>0</v>
      </c>
      <c r="EB43" s="19">
        <v>0</v>
      </c>
      <c r="EC43" s="19">
        <v>0</v>
      </c>
      <c r="ED43" s="19">
        <v>0</v>
      </c>
      <c r="EE43" s="19">
        <v>0</v>
      </c>
      <c r="EF43" s="19">
        <v>0</v>
      </c>
      <c r="EG43" s="19">
        <v>0</v>
      </c>
      <c r="EH43" s="19">
        <v>79968</v>
      </c>
      <c r="EJ43" s="68">
        <v>0</v>
      </c>
      <c r="EL43" s="8">
        <v>79968</v>
      </c>
    </row>
    <row r="44" spans="1:143">
      <c r="A44" s="48"/>
      <c r="B44" t="s">
        <v>149</v>
      </c>
      <c r="C44" s="67">
        <v>40</v>
      </c>
      <c r="D44" s="64">
        <v>0</v>
      </c>
      <c r="E44" s="64">
        <v>0</v>
      </c>
      <c r="F44" s="64">
        <v>0</v>
      </c>
      <c r="G44" s="64">
        <v>0</v>
      </c>
      <c r="H44" s="64">
        <v>0</v>
      </c>
      <c r="I44" s="64">
        <v>0</v>
      </c>
      <c r="J44" s="64">
        <v>0</v>
      </c>
      <c r="K44" s="64">
        <v>0</v>
      </c>
      <c r="L44" s="64">
        <v>0</v>
      </c>
      <c r="M44" s="64">
        <v>0</v>
      </c>
      <c r="N44" s="64">
        <v>0</v>
      </c>
      <c r="O44" s="64">
        <v>0</v>
      </c>
      <c r="P44" s="64">
        <v>0</v>
      </c>
      <c r="Q44" s="64">
        <v>0</v>
      </c>
      <c r="R44" s="64">
        <v>0</v>
      </c>
      <c r="S44" s="64">
        <v>0</v>
      </c>
      <c r="T44" s="64">
        <v>0</v>
      </c>
      <c r="U44" s="64">
        <v>0</v>
      </c>
      <c r="V44" s="64">
        <v>0</v>
      </c>
      <c r="W44" s="64">
        <v>0</v>
      </c>
      <c r="X44" s="64">
        <v>0</v>
      </c>
      <c r="Y44" s="64">
        <v>0</v>
      </c>
      <c r="Z44" s="64">
        <v>0</v>
      </c>
      <c r="AA44" s="64">
        <v>0</v>
      </c>
      <c r="AB44" s="64">
        <v>0</v>
      </c>
      <c r="AC44" s="64">
        <v>0</v>
      </c>
      <c r="AD44" s="64">
        <v>0</v>
      </c>
      <c r="AE44" s="64">
        <v>0</v>
      </c>
      <c r="AF44" s="64">
        <v>0</v>
      </c>
      <c r="AG44" s="64">
        <v>0</v>
      </c>
      <c r="AH44" s="64">
        <v>0</v>
      </c>
      <c r="AI44" s="64">
        <v>0</v>
      </c>
      <c r="AJ44" s="64">
        <v>0</v>
      </c>
      <c r="AK44" s="64">
        <v>0</v>
      </c>
      <c r="AL44" s="64">
        <v>0</v>
      </c>
      <c r="AM44" s="64">
        <v>0</v>
      </c>
      <c r="AN44" s="64">
        <v>0</v>
      </c>
      <c r="AO44" s="64">
        <v>0</v>
      </c>
      <c r="AP44" s="64">
        <v>0</v>
      </c>
      <c r="AQ44" s="64">
        <v>0</v>
      </c>
      <c r="AR44" s="64">
        <v>0</v>
      </c>
      <c r="AS44" s="64">
        <v>0</v>
      </c>
      <c r="AT44" s="64">
        <v>0</v>
      </c>
      <c r="AU44" s="64">
        <v>0</v>
      </c>
      <c r="AV44" s="64">
        <v>0</v>
      </c>
      <c r="AW44" s="64">
        <v>0</v>
      </c>
      <c r="AX44" s="64">
        <v>0</v>
      </c>
      <c r="AY44" s="64">
        <v>0</v>
      </c>
      <c r="AZ44" s="64">
        <v>0</v>
      </c>
      <c r="BA44" s="64" t="e">
        <f>BA$87*#REF!</f>
        <v>#REF!</v>
      </c>
      <c r="BB44" s="64" t="e">
        <f>BB$87*#REF!</f>
        <v>#REF!</v>
      </c>
      <c r="BC44" s="64" t="e">
        <f>BC$87*#REF!</f>
        <v>#REF!</v>
      </c>
      <c r="BD44" s="64" t="e">
        <f>BD$87*#REF!</f>
        <v>#REF!</v>
      </c>
      <c r="BE44" s="64">
        <v>0</v>
      </c>
      <c r="BF44" s="64">
        <v>0</v>
      </c>
      <c r="BG44" s="64">
        <v>0</v>
      </c>
      <c r="BH44" s="64">
        <v>0</v>
      </c>
      <c r="BI44" s="64">
        <v>0</v>
      </c>
      <c r="BJ44" s="64">
        <v>0</v>
      </c>
      <c r="BK44" s="64">
        <v>0</v>
      </c>
      <c r="BL44" s="64">
        <v>0</v>
      </c>
      <c r="BM44" s="64">
        <v>0</v>
      </c>
      <c r="BN44" s="64">
        <v>0</v>
      </c>
      <c r="BO44" s="64">
        <v>0</v>
      </c>
      <c r="BP44" s="64">
        <v>0</v>
      </c>
      <c r="BQ44" s="64">
        <v>0</v>
      </c>
      <c r="BR44" s="64">
        <v>0</v>
      </c>
      <c r="BS44" s="64">
        <v>0</v>
      </c>
      <c r="BT44" s="64">
        <v>0</v>
      </c>
      <c r="BU44" s="64">
        <v>0</v>
      </c>
      <c r="BV44" s="64">
        <v>0</v>
      </c>
      <c r="BW44" s="64">
        <v>0</v>
      </c>
      <c r="BX44" s="64">
        <v>0</v>
      </c>
      <c r="BY44" s="64">
        <v>0</v>
      </c>
      <c r="BZ44" s="64">
        <v>0</v>
      </c>
      <c r="CA44" s="64">
        <v>0</v>
      </c>
      <c r="CB44" s="64">
        <v>0</v>
      </c>
      <c r="CC44" s="64">
        <v>0</v>
      </c>
      <c r="CD44" s="64">
        <v>0</v>
      </c>
      <c r="CE44" s="64">
        <v>0</v>
      </c>
      <c r="CF44" s="64">
        <v>0</v>
      </c>
      <c r="CG44" s="64">
        <v>7.130237527365332</v>
      </c>
      <c r="CH44" s="64">
        <v>0</v>
      </c>
      <c r="CI44" s="64">
        <v>0</v>
      </c>
      <c r="CJ44" s="64">
        <v>0</v>
      </c>
      <c r="CK44" s="64">
        <v>0</v>
      </c>
      <c r="CL44" s="64">
        <v>0</v>
      </c>
      <c r="CM44" s="64">
        <v>0</v>
      </c>
      <c r="CN44" s="64">
        <v>0</v>
      </c>
      <c r="CO44" s="19" t="e">
        <f>CO$87*#REF!</f>
        <v>#REF!</v>
      </c>
      <c r="CP44" s="19" t="e">
        <f>CP$87*#REF!</f>
        <v>#REF!</v>
      </c>
      <c r="CQ44" s="19" t="e">
        <f>CQ$87*#REF!</f>
        <v>#REF!</v>
      </c>
      <c r="CR44" s="19" t="e">
        <f>CR$87*#REF!</f>
        <v>#REF!</v>
      </c>
      <c r="CS44" s="64">
        <v>0</v>
      </c>
      <c r="CT44" s="64">
        <v>0</v>
      </c>
      <c r="CU44" s="64">
        <v>0</v>
      </c>
      <c r="CV44" s="64">
        <v>0</v>
      </c>
      <c r="CW44" s="64">
        <v>0</v>
      </c>
      <c r="CX44" s="64">
        <v>0</v>
      </c>
      <c r="CY44" s="19" t="e">
        <f>CY$87*#REF!</f>
        <v>#REF!</v>
      </c>
      <c r="CZ44" s="19" t="e">
        <f>CZ$87*#REF!</f>
        <v>#REF!</v>
      </c>
      <c r="DA44" s="64">
        <v>0</v>
      </c>
      <c r="DB44" s="64">
        <v>0</v>
      </c>
      <c r="DC44" s="64">
        <v>0</v>
      </c>
      <c r="DD44" s="64">
        <v>0</v>
      </c>
      <c r="DE44" s="64">
        <v>0</v>
      </c>
      <c r="DF44" s="64">
        <v>0</v>
      </c>
      <c r="DG44" s="64">
        <v>0</v>
      </c>
      <c r="DH44" s="64">
        <v>0</v>
      </c>
      <c r="DI44" s="64">
        <v>0</v>
      </c>
      <c r="DJ44" s="64">
        <v>0</v>
      </c>
      <c r="DK44" s="64">
        <v>0</v>
      </c>
      <c r="DL44" s="64">
        <v>0</v>
      </c>
      <c r="DM44" s="64">
        <v>3416.0967993607305</v>
      </c>
      <c r="DN44" s="64">
        <v>0</v>
      </c>
      <c r="DO44" s="64">
        <v>0</v>
      </c>
      <c r="DP44" s="64">
        <v>214.62014957369649</v>
      </c>
      <c r="DQ44" s="64">
        <v>0</v>
      </c>
      <c r="DR44" s="64">
        <v>0</v>
      </c>
      <c r="DS44" s="64">
        <v>0</v>
      </c>
      <c r="DT44" s="64">
        <v>0</v>
      </c>
      <c r="DU44" s="64">
        <v>0</v>
      </c>
      <c r="DV44" s="64">
        <v>0</v>
      </c>
      <c r="DW44" s="64">
        <v>0</v>
      </c>
      <c r="DX44" s="64">
        <v>0</v>
      </c>
      <c r="DY44" s="64">
        <v>0</v>
      </c>
      <c r="DZ44" s="64">
        <v>0</v>
      </c>
      <c r="EA44" s="64">
        <v>0</v>
      </c>
      <c r="EB44" s="64">
        <v>0</v>
      </c>
      <c r="EC44" s="64">
        <v>0</v>
      </c>
      <c r="ED44" s="64">
        <v>0</v>
      </c>
      <c r="EE44" s="64">
        <v>0</v>
      </c>
      <c r="EF44" s="64">
        <v>0</v>
      </c>
      <c r="EG44" s="64">
        <v>0</v>
      </c>
      <c r="EH44" s="64">
        <v>230405.78243553059</v>
      </c>
      <c r="EJ44" s="68">
        <v>0</v>
      </c>
      <c r="EL44" s="8">
        <v>230405.78243553059</v>
      </c>
      <c r="EM44" s="65">
        <v>0.71302375273653318</v>
      </c>
    </row>
    <row r="45" spans="1:143">
      <c r="A45" s="48"/>
      <c r="B45" t="s">
        <v>150</v>
      </c>
      <c r="C45" s="69">
        <v>41</v>
      </c>
      <c r="D45" s="64">
        <v>0</v>
      </c>
      <c r="E45" s="64">
        <v>0</v>
      </c>
      <c r="F45" s="64">
        <v>0</v>
      </c>
      <c r="G45" s="64">
        <v>0</v>
      </c>
      <c r="H45" s="64">
        <v>0</v>
      </c>
      <c r="I45" s="64">
        <v>0</v>
      </c>
      <c r="J45" s="64">
        <v>0</v>
      </c>
      <c r="K45" s="64">
        <v>0</v>
      </c>
      <c r="L45" s="64">
        <v>0</v>
      </c>
      <c r="M45" s="64">
        <v>0</v>
      </c>
      <c r="N45" s="64">
        <v>0</v>
      </c>
      <c r="O45" s="64">
        <v>0</v>
      </c>
      <c r="P45" s="64">
        <v>0</v>
      </c>
      <c r="Q45" s="64">
        <v>0</v>
      </c>
      <c r="R45" s="64">
        <v>0</v>
      </c>
      <c r="S45" s="64">
        <v>0</v>
      </c>
      <c r="T45" s="64">
        <v>0</v>
      </c>
      <c r="U45" s="64">
        <v>0</v>
      </c>
      <c r="V45" s="64">
        <v>0</v>
      </c>
      <c r="W45" s="64">
        <v>0</v>
      </c>
      <c r="X45" s="64">
        <v>0</v>
      </c>
      <c r="Y45" s="64">
        <v>0</v>
      </c>
      <c r="Z45" s="64">
        <v>0</v>
      </c>
      <c r="AA45" s="64">
        <v>0</v>
      </c>
      <c r="AB45" s="64">
        <v>0</v>
      </c>
      <c r="AC45" s="64">
        <v>0</v>
      </c>
      <c r="AD45" s="64">
        <v>0</v>
      </c>
      <c r="AE45" s="64">
        <v>0</v>
      </c>
      <c r="AF45" s="64">
        <v>0</v>
      </c>
      <c r="AG45" s="64">
        <v>0</v>
      </c>
      <c r="AH45" s="64">
        <v>0</v>
      </c>
      <c r="AI45" s="64">
        <v>0</v>
      </c>
      <c r="AJ45" s="64">
        <v>0</v>
      </c>
      <c r="AK45" s="64">
        <v>0</v>
      </c>
      <c r="AL45" s="64">
        <v>0</v>
      </c>
      <c r="AM45" s="64">
        <v>0</v>
      </c>
      <c r="AN45" s="64">
        <v>0</v>
      </c>
      <c r="AO45" s="64">
        <v>0</v>
      </c>
      <c r="AP45" s="64">
        <v>0</v>
      </c>
      <c r="AQ45" s="64">
        <v>0</v>
      </c>
      <c r="AR45" s="64">
        <v>0</v>
      </c>
      <c r="AS45" s="64">
        <v>0</v>
      </c>
      <c r="AT45" s="64">
        <v>0</v>
      </c>
      <c r="AU45" s="64">
        <v>0</v>
      </c>
      <c r="AV45" s="64">
        <v>0</v>
      </c>
      <c r="AW45" s="64">
        <v>0</v>
      </c>
      <c r="AX45" s="64">
        <v>0</v>
      </c>
      <c r="AY45" s="64">
        <v>0</v>
      </c>
      <c r="AZ45" s="64">
        <v>0</v>
      </c>
      <c r="BA45" s="64" t="e">
        <f>BA$87*#REF!</f>
        <v>#REF!</v>
      </c>
      <c r="BB45" s="64" t="e">
        <f>BB$87*#REF!</f>
        <v>#REF!</v>
      </c>
      <c r="BC45" s="64" t="e">
        <f>BC$87*#REF!</f>
        <v>#REF!</v>
      </c>
      <c r="BD45" s="64" t="e">
        <f>BD$87*#REF!</f>
        <v>#REF!</v>
      </c>
      <c r="BE45" s="64">
        <v>0</v>
      </c>
      <c r="BF45" s="64">
        <v>0</v>
      </c>
      <c r="BG45" s="64">
        <v>0</v>
      </c>
      <c r="BH45" s="64">
        <v>0</v>
      </c>
      <c r="BI45" s="64">
        <v>0</v>
      </c>
      <c r="BJ45" s="64">
        <v>0</v>
      </c>
      <c r="BK45" s="64">
        <v>0</v>
      </c>
      <c r="BL45" s="64">
        <v>0</v>
      </c>
      <c r="BM45" s="64">
        <v>0</v>
      </c>
      <c r="BN45" s="64">
        <v>0</v>
      </c>
      <c r="BO45" s="64">
        <v>0</v>
      </c>
      <c r="BP45" s="64">
        <v>0</v>
      </c>
      <c r="BQ45" s="64">
        <v>0</v>
      </c>
      <c r="BR45" s="64">
        <v>0</v>
      </c>
      <c r="BS45" s="64">
        <v>0</v>
      </c>
      <c r="BT45" s="64">
        <v>0</v>
      </c>
      <c r="BU45" s="64">
        <v>0</v>
      </c>
      <c r="BV45" s="64">
        <v>0</v>
      </c>
      <c r="BW45" s="64">
        <v>0</v>
      </c>
      <c r="BX45" s="64">
        <v>0</v>
      </c>
      <c r="BY45" s="64">
        <v>0</v>
      </c>
      <c r="BZ45" s="64">
        <v>0</v>
      </c>
      <c r="CA45" s="64">
        <v>0</v>
      </c>
      <c r="CB45" s="64">
        <v>0</v>
      </c>
      <c r="CC45" s="64">
        <v>0</v>
      </c>
      <c r="CD45" s="64">
        <v>0</v>
      </c>
      <c r="CE45" s="64">
        <v>0</v>
      </c>
      <c r="CF45" s="64">
        <v>0</v>
      </c>
      <c r="CG45" s="64">
        <v>1.1085114180816364</v>
      </c>
      <c r="CH45" s="64">
        <v>0</v>
      </c>
      <c r="CI45" s="64">
        <v>0</v>
      </c>
      <c r="CJ45" s="64">
        <v>0</v>
      </c>
      <c r="CK45" s="64">
        <v>0</v>
      </c>
      <c r="CL45" s="64">
        <v>0</v>
      </c>
      <c r="CM45" s="64">
        <v>0</v>
      </c>
      <c r="CN45" s="64">
        <v>0</v>
      </c>
      <c r="CO45" s="19" t="e">
        <f>CO$87*#REF!</f>
        <v>#REF!</v>
      </c>
      <c r="CP45" s="19" t="e">
        <f>CP$87*#REF!</f>
        <v>#REF!</v>
      </c>
      <c r="CQ45" s="19" t="e">
        <f>CQ$87*#REF!</f>
        <v>#REF!</v>
      </c>
      <c r="CR45" s="19" t="e">
        <f>CR$87*#REF!</f>
        <v>#REF!</v>
      </c>
      <c r="CS45" s="64">
        <v>0</v>
      </c>
      <c r="CT45" s="64">
        <v>0</v>
      </c>
      <c r="CU45" s="64">
        <v>0</v>
      </c>
      <c r="CV45" s="64">
        <v>0</v>
      </c>
      <c r="CW45" s="64">
        <v>0</v>
      </c>
      <c r="CX45" s="64">
        <v>0</v>
      </c>
      <c r="CY45" s="19" t="e">
        <f>CY$87*#REF!</f>
        <v>#REF!</v>
      </c>
      <c r="CZ45" s="19" t="e">
        <f>CZ$87*#REF!</f>
        <v>#REF!</v>
      </c>
      <c r="DA45" s="64">
        <v>0</v>
      </c>
      <c r="DB45" s="64">
        <v>0</v>
      </c>
      <c r="DC45" s="64">
        <v>0</v>
      </c>
      <c r="DD45" s="64">
        <v>0</v>
      </c>
      <c r="DE45" s="64">
        <v>0</v>
      </c>
      <c r="DF45" s="64">
        <v>0</v>
      </c>
      <c r="DG45" s="64">
        <v>0</v>
      </c>
      <c r="DH45" s="64">
        <v>0</v>
      </c>
      <c r="DI45" s="64">
        <v>0</v>
      </c>
      <c r="DJ45" s="64">
        <v>0</v>
      </c>
      <c r="DK45" s="64">
        <v>0</v>
      </c>
      <c r="DL45" s="64">
        <v>0</v>
      </c>
      <c r="DM45" s="64">
        <v>531.08782040291203</v>
      </c>
      <c r="DN45" s="64">
        <v>0</v>
      </c>
      <c r="DO45" s="64">
        <v>0</v>
      </c>
      <c r="DP45" s="64">
        <v>33.366193684257254</v>
      </c>
      <c r="DQ45" s="64">
        <v>0</v>
      </c>
      <c r="DR45" s="64">
        <v>0</v>
      </c>
      <c r="DS45" s="64">
        <v>0</v>
      </c>
      <c r="DT45" s="64">
        <v>0</v>
      </c>
      <c r="DU45" s="64">
        <v>0</v>
      </c>
      <c r="DV45" s="64">
        <v>0</v>
      </c>
      <c r="DW45" s="64">
        <v>0</v>
      </c>
      <c r="DX45" s="64">
        <v>0</v>
      </c>
      <c r="DY45" s="64">
        <v>0</v>
      </c>
      <c r="DZ45" s="64">
        <v>0</v>
      </c>
      <c r="EA45" s="64">
        <v>0</v>
      </c>
      <c r="EB45" s="64">
        <v>0</v>
      </c>
      <c r="EC45" s="64">
        <v>0</v>
      </c>
      <c r="ED45" s="64">
        <v>0</v>
      </c>
      <c r="EE45" s="64">
        <v>0</v>
      </c>
      <c r="EF45" s="64">
        <v>0</v>
      </c>
      <c r="EG45" s="64">
        <v>0</v>
      </c>
      <c r="EH45" s="64">
        <v>35820.327112748193</v>
      </c>
      <c r="EJ45" s="68">
        <v>0</v>
      </c>
      <c r="EL45" s="8">
        <v>35820.327112748193</v>
      </c>
      <c r="EM45" s="65">
        <v>0.11085114180816365</v>
      </c>
    </row>
    <row r="46" spans="1:143">
      <c r="A46" s="48"/>
      <c r="B46" t="s">
        <v>156</v>
      </c>
      <c r="C46" s="69">
        <v>42</v>
      </c>
      <c r="D46" s="64">
        <v>0</v>
      </c>
      <c r="E46" s="64">
        <v>0</v>
      </c>
      <c r="F46" s="64">
        <v>0</v>
      </c>
      <c r="G46" s="64">
        <v>0</v>
      </c>
      <c r="H46" s="64">
        <v>0</v>
      </c>
      <c r="I46" s="64">
        <v>0</v>
      </c>
      <c r="J46" s="64">
        <v>0</v>
      </c>
      <c r="K46" s="64">
        <v>0</v>
      </c>
      <c r="L46" s="64">
        <v>0</v>
      </c>
      <c r="M46" s="64">
        <v>0</v>
      </c>
      <c r="N46" s="64">
        <v>0</v>
      </c>
      <c r="O46" s="64">
        <v>0</v>
      </c>
      <c r="P46" s="64">
        <v>0</v>
      </c>
      <c r="Q46" s="64">
        <v>0</v>
      </c>
      <c r="R46" s="64">
        <v>0</v>
      </c>
      <c r="S46" s="64">
        <v>0</v>
      </c>
      <c r="T46" s="64">
        <v>0</v>
      </c>
      <c r="U46" s="64">
        <v>0</v>
      </c>
      <c r="V46" s="64">
        <v>0</v>
      </c>
      <c r="W46" s="64">
        <v>0</v>
      </c>
      <c r="X46" s="64">
        <v>0</v>
      </c>
      <c r="Y46" s="64">
        <v>0</v>
      </c>
      <c r="Z46" s="64">
        <v>0</v>
      </c>
      <c r="AA46" s="64">
        <v>0</v>
      </c>
      <c r="AB46" s="64">
        <v>0</v>
      </c>
      <c r="AC46" s="64">
        <v>0</v>
      </c>
      <c r="AD46" s="64">
        <v>0</v>
      </c>
      <c r="AE46" s="64">
        <v>0</v>
      </c>
      <c r="AF46" s="64">
        <v>0</v>
      </c>
      <c r="AG46" s="64">
        <v>0</v>
      </c>
      <c r="AH46" s="64">
        <v>0</v>
      </c>
      <c r="AI46" s="64">
        <v>0</v>
      </c>
      <c r="AJ46" s="64">
        <v>0</v>
      </c>
      <c r="AK46" s="64">
        <v>0</v>
      </c>
      <c r="AL46" s="64">
        <v>0</v>
      </c>
      <c r="AM46" s="64">
        <v>0</v>
      </c>
      <c r="AN46" s="64">
        <v>0</v>
      </c>
      <c r="AO46" s="64">
        <v>0</v>
      </c>
      <c r="AP46" s="64">
        <v>0</v>
      </c>
      <c r="AQ46" s="64">
        <v>0</v>
      </c>
      <c r="AR46" s="64">
        <v>0</v>
      </c>
      <c r="AS46" s="64">
        <v>0</v>
      </c>
      <c r="AT46" s="64">
        <v>0</v>
      </c>
      <c r="AU46" s="64">
        <v>0</v>
      </c>
      <c r="AV46" s="64">
        <v>0</v>
      </c>
      <c r="AW46" s="64">
        <v>0</v>
      </c>
      <c r="AX46" s="64">
        <v>0</v>
      </c>
      <c r="AY46" s="64">
        <v>0</v>
      </c>
      <c r="AZ46" s="64">
        <v>0</v>
      </c>
      <c r="BA46" s="64" t="e">
        <f>BA$87*#REF!</f>
        <v>#REF!</v>
      </c>
      <c r="BB46" s="64" t="e">
        <f>BB$87*#REF!</f>
        <v>#REF!</v>
      </c>
      <c r="BC46" s="64" t="e">
        <f>BC$87*#REF!</f>
        <v>#REF!</v>
      </c>
      <c r="BD46" s="64" t="e">
        <f>BD$87*#REF!</f>
        <v>#REF!</v>
      </c>
      <c r="BE46" s="64">
        <v>0</v>
      </c>
      <c r="BF46" s="64">
        <v>0</v>
      </c>
      <c r="BG46" s="64">
        <v>0</v>
      </c>
      <c r="BH46" s="64">
        <v>0</v>
      </c>
      <c r="BI46" s="64">
        <v>0</v>
      </c>
      <c r="BJ46" s="64">
        <v>0</v>
      </c>
      <c r="BK46" s="64">
        <v>0</v>
      </c>
      <c r="BL46" s="64">
        <v>0</v>
      </c>
      <c r="BM46" s="64">
        <v>0</v>
      </c>
      <c r="BN46" s="64">
        <v>0</v>
      </c>
      <c r="BO46" s="64">
        <v>0</v>
      </c>
      <c r="BP46" s="64">
        <v>0</v>
      </c>
      <c r="BQ46" s="64">
        <v>0</v>
      </c>
      <c r="BR46" s="64">
        <v>0</v>
      </c>
      <c r="BS46" s="64">
        <v>0</v>
      </c>
      <c r="BT46" s="64">
        <v>0</v>
      </c>
      <c r="BU46" s="64">
        <v>0</v>
      </c>
      <c r="BV46" s="64">
        <v>0</v>
      </c>
      <c r="BW46" s="64">
        <v>0</v>
      </c>
      <c r="BX46" s="64">
        <v>0</v>
      </c>
      <c r="BY46" s="64">
        <v>0</v>
      </c>
      <c r="BZ46" s="64">
        <v>0</v>
      </c>
      <c r="CA46" s="64">
        <v>0</v>
      </c>
      <c r="CB46" s="64">
        <v>0</v>
      </c>
      <c r="CC46" s="64">
        <v>0</v>
      </c>
      <c r="CD46" s="64">
        <v>0</v>
      </c>
      <c r="CE46" s="64">
        <v>0</v>
      </c>
      <c r="CF46" s="64">
        <v>0</v>
      </c>
      <c r="CG46" s="64">
        <v>0.51846839138165479</v>
      </c>
      <c r="CH46" s="64">
        <v>0</v>
      </c>
      <c r="CI46" s="64">
        <v>0</v>
      </c>
      <c r="CJ46" s="64">
        <v>0</v>
      </c>
      <c r="CK46" s="64">
        <v>0</v>
      </c>
      <c r="CL46" s="64">
        <v>0</v>
      </c>
      <c r="CM46" s="64">
        <v>0</v>
      </c>
      <c r="CN46" s="64">
        <v>0</v>
      </c>
      <c r="CO46" s="19" t="e">
        <f>CO$87*#REF!</f>
        <v>#REF!</v>
      </c>
      <c r="CP46" s="19" t="e">
        <f>CP$87*#REF!</f>
        <v>#REF!</v>
      </c>
      <c r="CQ46" s="19" t="e">
        <f>CQ$87*#REF!</f>
        <v>#REF!</v>
      </c>
      <c r="CR46" s="19" t="e">
        <f>CR$87*#REF!</f>
        <v>#REF!</v>
      </c>
      <c r="CS46" s="64">
        <v>0</v>
      </c>
      <c r="CT46" s="64">
        <v>0</v>
      </c>
      <c r="CU46" s="64">
        <v>0</v>
      </c>
      <c r="CV46" s="64">
        <v>0</v>
      </c>
      <c r="CW46" s="64">
        <v>0</v>
      </c>
      <c r="CX46" s="64">
        <v>0</v>
      </c>
      <c r="CY46" s="19" t="e">
        <f>CY$87*#REF!</f>
        <v>#REF!</v>
      </c>
      <c r="CZ46" s="19" t="e">
        <f>CZ$87*#REF!</f>
        <v>#REF!</v>
      </c>
      <c r="DA46" s="64">
        <v>0</v>
      </c>
      <c r="DB46" s="64">
        <v>0</v>
      </c>
      <c r="DC46" s="64">
        <v>0</v>
      </c>
      <c r="DD46" s="64">
        <v>0</v>
      </c>
      <c r="DE46" s="64">
        <v>0</v>
      </c>
      <c r="DF46" s="64">
        <v>0</v>
      </c>
      <c r="DG46" s="64">
        <v>0</v>
      </c>
      <c r="DH46" s="64">
        <v>0</v>
      </c>
      <c r="DI46" s="64">
        <v>0</v>
      </c>
      <c r="DJ46" s="64">
        <v>0</v>
      </c>
      <c r="DK46" s="64">
        <v>0</v>
      </c>
      <c r="DL46" s="64">
        <v>0</v>
      </c>
      <c r="DM46" s="64">
        <v>248.3982063109508</v>
      </c>
      <c r="DN46" s="64">
        <v>0</v>
      </c>
      <c r="DO46" s="64">
        <v>0</v>
      </c>
      <c r="DP46" s="64">
        <v>15.605898580587809</v>
      </c>
      <c r="DQ46" s="64">
        <v>0</v>
      </c>
      <c r="DR46" s="64">
        <v>0</v>
      </c>
      <c r="DS46" s="64">
        <v>0</v>
      </c>
      <c r="DT46" s="64">
        <v>0</v>
      </c>
      <c r="DU46" s="64">
        <v>0</v>
      </c>
      <c r="DV46" s="64">
        <v>0</v>
      </c>
      <c r="DW46" s="64">
        <v>0</v>
      </c>
      <c r="DX46" s="64">
        <v>0</v>
      </c>
      <c r="DY46" s="64">
        <v>0</v>
      </c>
      <c r="DZ46" s="64">
        <v>0</v>
      </c>
      <c r="EA46" s="64">
        <v>0</v>
      </c>
      <c r="EB46" s="64">
        <v>0</v>
      </c>
      <c r="EC46" s="64">
        <v>0</v>
      </c>
      <c r="ED46" s="64">
        <v>0</v>
      </c>
      <c r="EE46" s="64">
        <v>0</v>
      </c>
      <c r="EF46" s="64">
        <v>0</v>
      </c>
      <c r="EG46" s="64">
        <v>0</v>
      </c>
      <c r="EH46" s="64">
        <v>16753.735752267654</v>
      </c>
      <c r="EJ46" s="68">
        <v>0</v>
      </c>
      <c r="EL46" s="8">
        <v>16753.735752267654</v>
      </c>
      <c r="EM46" s="65">
        <v>5.1846839138165478E-2</v>
      </c>
    </row>
    <row r="47" spans="1:143">
      <c r="A47" s="48"/>
      <c r="B47" t="s">
        <v>138</v>
      </c>
      <c r="C47" s="67">
        <v>43</v>
      </c>
      <c r="D47" s="64">
        <v>0</v>
      </c>
      <c r="E47" s="64">
        <v>0</v>
      </c>
      <c r="F47" s="64">
        <v>0</v>
      </c>
      <c r="G47" s="64">
        <v>0</v>
      </c>
      <c r="H47" s="64">
        <v>0</v>
      </c>
      <c r="I47" s="64">
        <v>0</v>
      </c>
      <c r="J47" s="64">
        <v>0</v>
      </c>
      <c r="K47" s="64">
        <v>0</v>
      </c>
      <c r="L47" s="64">
        <v>0</v>
      </c>
      <c r="M47" s="64">
        <v>0</v>
      </c>
      <c r="N47" s="64">
        <v>0</v>
      </c>
      <c r="O47" s="64">
        <v>0</v>
      </c>
      <c r="P47" s="64">
        <v>0</v>
      </c>
      <c r="Q47" s="64">
        <v>0</v>
      </c>
      <c r="R47" s="64">
        <v>0</v>
      </c>
      <c r="S47" s="64">
        <v>0</v>
      </c>
      <c r="T47" s="64">
        <v>0</v>
      </c>
      <c r="U47" s="64">
        <v>0</v>
      </c>
      <c r="V47" s="64">
        <v>0</v>
      </c>
      <c r="W47" s="64">
        <v>0</v>
      </c>
      <c r="X47" s="64">
        <v>0</v>
      </c>
      <c r="Y47" s="64">
        <v>0</v>
      </c>
      <c r="Z47" s="64">
        <v>0</v>
      </c>
      <c r="AA47" s="64">
        <v>0</v>
      </c>
      <c r="AB47" s="64">
        <v>0</v>
      </c>
      <c r="AC47" s="64">
        <v>0</v>
      </c>
      <c r="AD47" s="64">
        <v>0</v>
      </c>
      <c r="AE47" s="64">
        <v>0</v>
      </c>
      <c r="AF47" s="64">
        <v>0</v>
      </c>
      <c r="AG47" s="64">
        <v>0</v>
      </c>
      <c r="AH47" s="64">
        <v>0</v>
      </c>
      <c r="AI47" s="64">
        <v>0</v>
      </c>
      <c r="AJ47" s="64">
        <v>0</v>
      </c>
      <c r="AK47" s="64">
        <v>0</v>
      </c>
      <c r="AL47" s="64">
        <v>0</v>
      </c>
      <c r="AM47" s="64">
        <v>0</v>
      </c>
      <c r="AN47" s="64">
        <v>0</v>
      </c>
      <c r="AO47" s="64">
        <v>0</v>
      </c>
      <c r="AP47" s="64">
        <v>0</v>
      </c>
      <c r="AQ47" s="64">
        <v>0</v>
      </c>
      <c r="AR47" s="64">
        <v>0</v>
      </c>
      <c r="AS47" s="64">
        <v>0</v>
      </c>
      <c r="AT47" s="64">
        <v>0</v>
      </c>
      <c r="AU47" s="64">
        <v>0</v>
      </c>
      <c r="AV47" s="64">
        <v>0</v>
      </c>
      <c r="AW47" s="64">
        <v>0</v>
      </c>
      <c r="AX47" s="64">
        <v>0</v>
      </c>
      <c r="AY47" s="64">
        <v>0</v>
      </c>
      <c r="AZ47" s="64">
        <v>0</v>
      </c>
      <c r="BA47" s="64" t="e">
        <f>BA$87*#REF!</f>
        <v>#REF!</v>
      </c>
      <c r="BB47" s="64" t="e">
        <f>BB$87*#REF!</f>
        <v>#REF!</v>
      </c>
      <c r="BC47" s="64" t="e">
        <f>BC$87*#REF!</f>
        <v>#REF!</v>
      </c>
      <c r="BD47" s="64" t="e">
        <f>BD$87*#REF!</f>
        <v>#REF!</v>
      </c>
      <c r="BE47" s="64">
        <v>0</v>
      </c>
      <c r="BF47" s="64">
        <v>0</v>
      </c>
      <c r="BG47" s="64">
        <v>0</v>
      </c>
      <c r="BH47" s="64">
        <v>0</v>
      </c>
      <c r="BI47" s="64">
        <v>0</v>
      </c>
      <c r="BJ47" s="64">
        <v>0</v>
      </c>
      <c r="BK47" s="64">
        <v>0</v>
      </c>
      <c r="BL47" s="64">
        <v>0</v>
      </c>
      <c r="BM47" s="64">
        <v>0</v>
      </c>
      <c r="BN47" s="64">
        <v>0</v>
      </c>
      <c r="BO47" s="64">
        <v>0</v>
      </c>
      <c r="BP47" s="64">
        <v>0</v>
      </c>
      <c r="BQ47" s="64">
        <v>0</v>
      </c>
      <c r="BR47" s="64">
        <v>0</v>
      </c>
      <c r="BS47" s="64">
        <v>0</v>
      </c>
      <c r="BT47" s="64">
        <v>0</v>
      </c>
      <c r="BU47" s="64">
        <v>0</v>
      </c>
      <c r="BV47" s="64">
        <v>0</v>
      </c>
      <c r="BW47" s="64">
        <v>0</v>
      </c>
      <c r="BX47" s="64">
        <v>0</v>
      </c>
      <c r="BY47" s="64">
        <v>0</v>
      </c>
      <c r="BZ47" s="64">
        <v>0</v>
      </c>
      <c r="CA47" s="64">
        <v>0</v>
      </c>
      <c r="CB47" s="64">
        <v>0</v>
      </c>
      <c r="CC47" s="64">
        <v>0</v>
      </c>
      <c r="CD47" s="64">
        <v>0</v>
      </c>
      <c r="CE47" s="64">
        <v>0</v>
      </c>
      <c r="CF47" s="64">
        <v>0</v>
      </c>
      <c r="CG47" s="64">
        <v>1.242782663171377</v>
      </c>
      <c r="CH47" s="64">
        <v>0</v>
      </c>
      <c r="CI47" s="64">
        <v>0</v>
      </c>
      <c r="CJ47" s="64">
        <v>0</v>
      </c>
      <c r="CK47" s="64">
        <v>0</v>
      </c>
      <c r="CL47" s="64">
        <v>0</v>
      </c>
      <c r="CM47" s="64">
        <v>0</v>
      </c>
      <c r="CN47" s="64">
        <v>0</v>
      </c>
      <c r="CO47" s="19" t="e">
        <f>CO$87*#REF!</f>
        <v>#REF!</v>
      </c>
      <c r="CP47" s="19" t="e">
        <f>CP$87*#REF!</f>
        <v>#REF!</v>
      </c>
      <c r="CQ47" s="19" t="e">
        <f>CQ$87*#REF!</f>
        <v>#REF!</v>
      </c>
      <c r="CR47" s="19" t="e">
        <f>CR$87*#REF!</f>
        <v>#REF!</v>
      </c>
      <c r="CS47" s="64">
        <v>0</v>
      </c>
      <c r="CT47" s="64">
        <v>0</v>
      </c>
      <c r="CU47" s="64">
        <v>0</v>
      </c>
      <c r="CV47" s="64">
        <v>0</v>
      </c>
      <c r="CW47" s="64">
        <v>0</v>
      </c>
      <c r="CX47" s="64">
        <v>0</v>
      </c>
      <c r="CY47" s="19" t="e">
        <f>CY$87*#REF!</f>
        <v>#REF!</v>
      </c>
      <c r="CZ47" s="19" t="e">
        <f>CZ$87*#REF!</f>
        <v>#REF!</v>
      </c>
      <c r="DA47" s="64">
        <v>0</v>
      </c>
      <c r="DB47" s="64">
        <v>0</v>
      </c>
      <c r="DC47" s="64">
        <v>0</v>
      </c>
      <c r="DD47" s="64">
        <v>0</v>
      </c>
      <c r="DE47" s="64">
        <v>0</v>
      </c>
      <c r="DF47" s="64">
        <v>0</v>
      </c>
      <c r="DG47" s="64">
        <v>0</v>
      </c>
      <c r="DH47" s="64">
        <v>0</v>
      </c>
      <c r="DI47" s="64">
        <v>0</v>
      </c>
      <c r="DJ47" s="64">
        <v>0</v>
      </c>
      <c r="DK47" s="64">
        <v>0</v>
      </c>
      <c r="DL47" s="64">
        <v>0</v>
      </c>
      <c r="DM47" s="64">
        <v>595.4171739254067</v>
      </c>
      <c r="DN47" s="64">
        <v>0</v>
      </c>
      <c r="DO47" s="64">
        <v>0</v>
      </c>
      <c r="DP47" s="64">
        <v>37.407758161458446</v>
      </c>
      <c r="DQ47" s="64">
        <v>0</v>
      </c>
      <c r="DR47" s="64">
        <v>0</v>
      </c>
      <c r="DS47" s="64">
        <v>0</v>
      </c>
      <c r="DT47" s="64">
        <v>0</v>
      </c>
      <c r="DU47" s="64">
        <v>0</v>
      </c>
      <c r="DV47" s="64">
        <v>0</v>
      </c>
      <c r="DW47" s="64">
        <v>0</v>
      </c>
      <c r="DX47" s="64">
        <v>0</v>
      </c>
      <c r="DY47" s="64">
        <v>0</v>
      </c>
      <c r="DZ47" s="64">
        <v>0</v>
      </c>
      <c r="EA47" s="64">
        <v>0</v>
      </c>
      <c r="EB47" s="64">
        <v>0</v>
      </c>
      <c r="EC47" s="64">
        <v>0</v>
      </c>
      <c r="ED47" s="64">
        <v>0</v>
      </c>
      <c r="EE47" s="64">
        <v>0</v>
      </c>
      <c r="EF47" s="64">
        <v>0</v>
      </c>
      <c r="EG47" s="64">
        <v>0</v>
      </c>
      <c r="EH47" s="64">
        <v>40159.15469945356</v>
      </c>
      <c r="EJ47" s="68">
        <v>0</v>
      </c>
      <c r="EL47" s="8">
        <v>40159.15469945356</v>
      </c>
      <c r="EM47" s="65">
        <v>0.1242782663171377</v>
      </c>
    </row>
    <row r="48" spans="1:143">
      <c r="A48" s="48" t="s">
        <v>939</v>
      </c>
      <c r="B48" t="s">
        <v>88</v>
      </c>
      <c r="C48" s="69">
        <v>44</v>
      </c>
      <c r="D48" s="64">
        <v>0</v>
      </c>
      <c r="E48" s="64">
        <v>0</v>
      </c>
      <c r="F48" s="64">
        <v>0</v>
      </c>
      <c r="G48" s="64">
        <v>0</v>
      </c>
      <c r="H48" s="64">
        <v>0</v>
      </c>
      <c r="I48" s="64">
        <v>0</v>
      </c>
      <c r="J48" s="64">
        <v>0</v>
      </c>
      <c r="K48" s="64">
        <v>0</v>
      </c>
      <c r="L48" s="64">
        <v>0</v>
      </c>
      <c r="M48" s="64">
        <v>0</v>
      </c>
      <c r="N48" s="64">
        <v>0</v>
      </c>
      <c r="O48" s="64">
        <v>0</v>
      </c>
      <c r="P48" s="64">
        <v>0</v>
      </c>
      <c r="Q48" s="64">
        <v>0</v>
      </c>
      <c r="R48" s="64">
        <v>0</v>
      </c>
      <c r="S48" s="64">
        <v>0</v>
      </c>
      <c r="T48" s="64">
        <v>0</v>
      </c>
      <c r="U48" s="64">
        <v>0</v>
      </c>
      <c r="V48" s="64">
        <v>0</v>
      </c>
      <c r="W48" s="64">
        <v>0</v>
      </c>
      <c r="X48" s="64">
        <v>0</v>
      </c>
      <c r="Y48" s="64">
        <v>0</v>
      </c>
      <c r="Z48" s="64">
        <v>0</v>
      </c>
      <c r="AA48" s="64">
        <v>0</v>
      </c>
      <c r="AB48" s="64">
        <v>0</v>
      </c>
      <c r="AC48" s="64">
        <v>0</v>
      </c>
      <c r="AD48" s="64">
        <v>0</v>
      </c>
      <c r="AE48" s="64">
        <v>0</v>
      </c>
      <c r="AF48" s="64">
        <v>0</v>
      </c>
      <c r="AG48" s="64">
        <v>0</v>
      </c>
      <c r="AH48" s="64">
        <v>0</v>
      </c>
      <c r="AI48" s="64">
        <v>0</v>
      </c>
      <c r="AJ48" s="64">
        <v>0</v>
      </c>
      <c r="AK48" s="64">
        <v>0</v>
      </c>
      <c r="AL48" s="64">
        <v>0</v>
      </c>
      <c r="AM48" s="64">
        <v>0</v>
      </c>
      <c r="AN48" s="64">
        <v>0</v>
      </c>
      <c r="AO48" s="64">
        <v>0</v>
      </c>
      <c r="AP48" s="64">
        <v>0</v>
      </c>
      <c r="AQ48" s="64">
        <v>0</v>
      </c>
      <c r="AR48" s="64">
        <v>0</v>
      </c>
      <c r="AS48" s="64">
        <v>0</v>
      </c>
      <c r="AT48" s="64">
        <v>0</v>
      </c>
      <c r="AU48" s="64">
        <v>0</v>
      </c>
      <c r="AV48" s="64">
        <v>0</v>
      </c>
      <c r="AW48" s="64">
        <v>0</v>
      </c>
      <c r="AX48" s="64">
        <v>0</v>
      </c>
      <c r="AY48" s="64">
        <v>0</v>
      </c>
      <c r="AZ48" s="64">
        <v>0</v>
      </c>
      <c r="BA48" s="64" t="e">
        <f>BA$87*#REF!</f>
        <v>#REF!</v>
      </c>
      <c r="BB48" s="64" t="e">
        <f>BB$87*#REF!</f>
        <v>#REF!</v>
      </c>
      <c r="BC48" s="64" t="e">
        <f>BC$87*#REF!</f>
        <v>#REF!</v>
      </c>
      <c r="BD48" s="64" t="e">
        <f>BD$87*#REF!</f>
        <v>#REF!</v>
      </c>
      <c r="BE48" s="64">
        <v>0</v>
      </c>
      <c r="BF48" s="64">
        <v>0</v>
      </c>
      <c r="BG48" s="64">
        <v>0</v>
      </c>
      <c r="BH48" s="64">
        <v>0</v>
      </c>
      <c r="BI48" s="64">
        <v>0</v>
      </c>
      <c r="BJ48" s="64">
        <v>0</v>
      </c>
      <c r="BK48" s="64">
        <v>0</v>
      </c>
      <c r="BL48" s="64">
        <v>0</v>
      </c>
      <c r="BM48" s="64">
        <v>0</v>
      </c>
      <c r="BN48" s="64">
        <v>0</v>
      </c>
      <c r="BO48" s="64">
        <v>0</v>
      </c>
      <c r="BP48" s="64">
        <v>0</v>
      </c>
      <c r="BQ48" s="64">
        <v>0</v>
      </c>
      <c r="BR48" s="64">
        <v>0</v>
      </c>
      <c r="BS48" s="64">
        <v>0</v>
      </c>
      <c r="BT48" s="64">
        <v>0</v>
      </c>
      <c r="BU48" s="64">
        <v>0</v>
      </c>
      <c r="BV48" s="64">
        <v>0</v>
      </c>
      <c r="BW48" s="64">
        <v>0</v>
      </c>
      <c r="BX48" s="64">
        <v>0</v>
      </c>
      <c r="BY48" s="64">
        <v>0</v>
      </c>
      <c r="BZ48" s="64">
        <v>0</v>
      </c>
      <c r="CA48" s="64">
        <v>0</v>
      </c>
      <c r="CB48" s="64">
        <v>0</v>
      </c>
      <c r="CC48" s="64">
        <v>0</v>
      </c>
      <c r="CD48" s="64">
        <v>0</v>
      </c>
      <c r="CE48" s="64">
        <v>0</v>
      </c>
      <c r="CF48" s="64">
        <v>0</v>
      </c>
      <c r="CG48" s="64">
        <v>0</v>
      </c>
      <c r="CH48" s="64">
        <v>0</v>
      </c>
      <c r="CI48" s="19">
        <v>0</v>
      </c>
      <c r="CJ48" s="19">
        <v>0</v>
      </c>
      <c r="CK48" s="19">
        <v>0</v>
      </c>
      <c r="CL48" s="19">
        <v>0</v>
      </c>
      <c r="CM48" s="19">
        <v>0</v>
      </c>
      <c r="CN48" s="19">
        <v>0</v>
      </c>
      <c r="CO48" s="19" t="e">
        <f>CO$87*#REF!</f>
        <v>#REF!</v>
      </c>
      <c r="CP48" s="19" t="e">
        <f>CP$87*#REF!</f>
        <v>#REF!</v>
      </c>
      <c r="CQ48" s="19" t="e">
        <f>CQ$87*#REF!</f>
        <v>#REF!</v>
      </c>
      <c r="CR48" s="19" t="e">
        <f>CR$87*#REF!</f>
        <v>#REF!</v>
      </c>
      <c r="CS48" s="19">
        <v>81409</v>
      </c>
      <c r="CT48" s="19">
        <v>0</v>
      </c>
      <c r="CU48" s="19">
        <v>0</v>
      </c>
      <c r="CV48" s="19">
        <v>0</v>
      </c>
      <c r="CW48" s="19">
        <v>0</v>
      </c>
      <c r="CX48" s="19">
        <v>0</v>
      </c>
      <c r="CY48" s="19" t="e">
        <f>CY$87*#REF!</f>
        <v>#REF!</v>
      </c>
      <c r="CZ48" s="19" t="e">
        <f>CZ$87*#REF!</f>
        <v>#REF!</v>
      </c>
      <c r="DA48" s="19">
        <v>0</v>
      </c>
      <c r="DB48" s="19">
        <v>0</v>
      </c>
      <c r="DC48" s="19">
        <v>0</v>
      </c>
      <c r="DD48" s="19">
        <v>0</v>
      </c>
      <c r="DE48" s="19">
        <v>0</v>
      </c>
      <c r="DF48" s="19">
        <v>0</v>
      </c>
      <c r="DG48" s="19">
        <v>0</v>
      </c>
      <c r="DH48" s="19">
        <v>0</v>
      </c>
      <c r="DI48" s="19">
        <v>0</v>
      </c>
      <c r="DJ48" s="19">
        <v>0</v>
      </c>
      <c r="DK48" s="19">
        <v>0</v>
      </c>
      <c r="DL48" s="19">
        <v>0</v>
      </c>
      <c r="DM48" s="19">
        <v>540</v>
      </c>
      <c r="DN48" s="19">
        <v>0</v>
      </c>
      <c r="DO48" s="19">
        <v>0</v>
      </c>
      <c r="DP48" s="19">
        <v>32</v>
      </c>
      <c r="DQ48" s="19">
        <v>0</v>
      </c>
      <c r="DR48" s="19">
        <v>0</v>
      </c>
      <c r="DS48" s="19">
        <v>0</v>
      </c>
      <c r="DT48" s="19">
        <v>0</v>
      </c>
      <c r="DU48" s="19">
        <v>0</v>
      </c>
      <c r="DV48" s="19">
        <v>0</v>
      </c>
      <c r="DW48" s="19">
        <v>0</v>
      </c>
      <c r="DX48" s="19">
        <v>0</v>
      </c>
      <c r="DY48" s="19">
        <v>0</v>
      </c>
      <c r="DZ48" s="19">
        <v>0</v>
      </c>
      <c r="EA48" s="19">
        <v>0</v>
      </c>
      <c r="EB48" s="19">
        <v>0</v>
      </c>
      <c r="EC48" s="19">
        <v>0</v>
      </c>
      <c r="ED48" s="19">
        <v>0</v>
      </c>
      <c r="EE48" s="19">
        <v>0</v>
      </c>
      <c r="EF48" s="19">
        <v>0</v>
      </c>
      <c r="EG48" s="19">
        <v>0</v>
      </c>
      <c r="EH48" s="19">
        <v>82220</v>
      </c>
      <c r="EJ48" s="68">
        <v>0</v>
      </c>
      <c r="EL48" s="8">
        <v>82220</v>
      </c>
    </row>
    <row r="49" spans="1:142">
      <c r="A49" s="48" t="s">
        <v>940</v>
      </c>
      <c r="B49" t="s">
        <v>89</v>
      </c>
      <c r="C49" s="69">
        <v>45</v>
      </c>
      <c r="D49" s="64">
        <v>0</v>
      </c>
      <c r="E49" s="64">
        <v>0</v>
      </c>
      <c r="F49" s="64">
        <v>0</v>
      </c>
      <c r="G49" s="64">
        <v>0</v>
      </c>
      <c r="H49" s="64">
        <v>0</v>
      </c>
      <c r="I49" s="64">
        <v>0</v>
      </c>
      <c r="J49" s="64">
        <v>0</v>
      </c>
      <c r="K49" s="64">
        <v>0</v>
      </c>
      <c r="L49" s="64">
        <v>0</v>
      </c>
      <c r="M49" s="64">
        <v>0</v>
      </c>
      <c r="N49" s="64">
        <v>0</v>
      </c>
      <c r="O49" s="64">
        <v>0</v>
      </c>
      <c r="P49" s="64">
        <v>0</v>
      </c>
      <c r="Q49" s="64">
        <v>0</v>
      </c>
      <c r="R49" s="64">
        <v>0</v>
      </c>
      <c r="S49" s="64">
        <v>0</v>
      </c>
      <c r="T49" s="64">
        <v>0</v>
      </c>
      <c r="U49" s="64">
        <v>0</v>
      </c>
      <c r="V49" s="64">
        <v>0</v>
      </c>
      <c r="W49" s="64">
        <v>0</v>
      </c>
      <c r="X49" s="64">
        <v>0</v>
      </c>
      <c r="Y49" s="64">
        <v>0</v>
      </c>
      <c r="Z49" s="64">
        <v>0</v>
      </c>
      <c r="AA49" s="64">
        <v>0</v>
      </c>
      <c r="AB49" s="64">
        <v>0</v>
      </c>
      <c r="AC49" s="64">
        <v>0</v>
      </c>
      <c r="AD49" s="64">
        <v>0</v>
      </c>
      <c r="AE49" s="64">
        <v>0</v>
      </c>
      <c r="AF49" s="64">
        <v>0</v>
      </c>
      <c r="AG49" s="64">
        <v>0</v>
      </c>
      <c r="AH49" s="64">
        <v>0</v>
      </c>
      <c r="AI49" s="64">
        <v>0</v>
      </c>
      <c r="AJ49" s="64">
        <v>0</v>
      </c>
      <c r="AK49" s="64">
        <v>0</v>
      </c>
      <c r="AL49" s="64">
        <v>0</v>
      </c>
      <c r="AM49" s="64">
        <v>0</v>
      </c>
      <c r="AN49" s="64">
        <v>0</v>
      </c>
      <c r="AO49" s="64">
        <v>0</v>
      </c>
      <c r="AP49" s="64">
        <v>0</v>
      </c>
      <c r="AQ49" s="64">
        <v>0</v>
      </c>
      <c r="AR49" s="64">
        <v>0</v>
      </c>
      <c r="AS49" s="64">
        <v>0</v>
      </c>
      <c r="AT49" s="64">
        <v>0</v>
      </c>
      <c r="AU49" s="64">
        <v>0</v>
      </c>
      <c r="AV49" s="64">
        <v>0</v>
      </c>
      <c r="AW49" s="64">
        <v>0</v>
      </c>
      <c r="AX49" s="64">
        <v>0</v>
      </c>
      <c r="AY49" s="64">
        <v>0</v>
      </c>
      <c r="AZ49" s="64">
        <v>0</v>
      </c>
      <c r="BA49" s="64" t="e">
        <f>BA$87*#REF!</f>
        <v>#REF!</v>
      </c>
      <c r="BB49" s="64" t="e">
        <f>BB$87*#REF!</f>
        <v>#REF!</v>
      </c>
      <c r="BC49" s="64" t="e">
        <f>BC$87*#REF!</f>
        <v>#REF!</v>
      </c>
      <c r="BD49" s="64" t="e">
        <f>BD$87*#REF!</f>
        <v>#REF!</v>
      </c>
      <c r="BE49" s="64">
        <v>0</v>
      </c>
      <c r="BF49" s="64">
        <v>0</v>
      </c>
      <c r="BG49" s="64">
        <v>0</v>
      </c>
      <c r="BH49" s="64">
        <v>0</v>
      </c>
      <c r="BI49" s="64">
        <v>0</v>
      </c>
      <c r="BJ49" s="64">
        <v>0</v>
      </c>
      <c r="BK49" s="64">
        <v>0</v>
      </c>
      <c r="BL49" s="64">
        <v>0</v>
      </c>
      <c r="BM49" s="64">
        <v>0</v>
      </c>
      <c r="BN49" s="64">
        <v>0</v>
      </c>
      <c r="BO49" s="64">
        <v>0</v>
      </c>
      <c r="BP49" s="64">
        <v>0</v>
      </c>
      <c r="BQ49" s="64">
        <v>0</v>
      </c>
      <c r="BR49" s="64">
        <v>0</v>
      </c>
      <c r="BS49" s="64">
        <v>0</v>
      </c>
      <c r="BT49" s="64">
        <v>0</v>
      </c>
      <c r="BU49" s="64">
        <v>0</v>
      </c>
      <c r="BV49" s="64">
        <v>0</v>
      </c>
      <c r="BW49" s="64">
        <v>0</v>
      </c>
      <c r="BX49" s="64">
        <v>0</v>
      </c>
      <c r="BY49" s="64">
        <v>0</v>
      </c>
      <c r="BZ49" s="64">
        <v>0</v>
      </c>
      <c r="CA49" s="64">
        <v>0</v>
      </c>
      <c r="CB49" s="64">
        <v>0</v>
      </c>
      <c r="CC49" s="64">
        <v>0</v>
      </c>
      <c r="CD49" s="64">
        <v>0</v>
      </c>
      <c r="CE49" s="64">
        <v>0</v>
      </c>
      <c r="CF49" s="64">
        <v>57</v>
      </c>
      <c r="CG49" s="64">
        <v>0</v>
      </c>
      <c r="CH49" s="64">
        <v>0</v>
      </c>
      <c r="CI49" s="19">
        <v>0</v>
      </c>
      <c r="CJ49" s="19">
        <v>0</v>
      </c>
      <c r="CK49" s="19">
        <v>0</v>
      </c>
      <c r="CL49" s="19">
        <v>0</v>
      </c>
      <c r="CM49" s="19">
        <v>0</v>
      </c>
      <c r="CN49" s="19">
        <v>0</v>
      </c>
      <c r="CO49" s="19" t="e">
        <f>CO$87*#REF!</f>
        <v>#REF!</v>
      </c>
      <c r="CP49" s="19" t="e">
        <f>CP$87*#REF!</f>
        <v>#REF!</v>
      </c>
      <c r="CQ49" s="19" t="e">
        <f>CQ$87*#REF!</f>
        <v>#REF!</v>
      </c>
      <c r="CR49" s="19" t="e">
        <f>CR$87*#REF!</f>
        <v>#REF!</v>
      </c>
      <c r="CS49" s="19">
        <v>0</v>
      </c>
      <c r="CT49" s="19">
        <v>320465</v>
      </c>
      <c r="CU49" s="19">
        <v>91112</v>
      </c>
      <c r="CV49" s="19">
        <v>137289</v>
      </c>
      <c r="CW49" s="19">
        <v>0</v>
      </c>
      <c r="CX49" s="19">
        <v>0</v>
      </c>
      <c r="CY49" s="19" t="e">
        <f>CY$87*#REF!</f>
        <v>#REF!</v>
      </c>
      <c r="CZ49" s="19" t="e">
        <f>CZ$87*#REF!</f>
        <v>#REF!</v>
      </c>
      <c r="DA49" s="19">
        <v>0</v>
      </c>
      <c r="DB49" s="19">
        <v>0</v>
      </c>
      <c r="DC49" s="19">
        <v>0</v>
      </c>
      <c r="DD49" s="19">
        <v>0</v>
      </c>
      <c r="DE49" s="19">
        <v>0</v>
      </c>
      <c r="DF49" s="19">
        <v>0</v>
      </c>
      <c r="DG49" s="19">
        <v>0</v>
      </c>
      <c r="DH49" s="19">
        <v>0</v>
      </c>
      <c r="DI49" s="19">
        <v>0</v>
      </c>
      <c r="DJ49" s="19">
        <v>0</v>
      </c>
      <c r="DK49" s="19">
        <v>0</v>
      </c>
      <c r="DL49" s="19">
        <v>0</v>
      </c>
      <c r="DM49" s="19">
        <v>1928</v>
      </c>
      <c r="DN49" s="19">
        <v>0</v>
      </c>
      <c r="DO49" s="19">
        <v>0</v>
      </c>
      <c r="DP49" s="19">
        <v>26</v>
      </c>
      <c r="DQ49" s="19">
        <v>0</v>
      </c>
      <c r="DR49" s="19">
        <v>0</v>
      </c>
      <c r="DS49" s="19">
        <v>1196</v>
      </c>
      <c r="DT49" s="19">
        <v>0</v>
      </c>
      <c r="DU49" s="19">
        <v>0</v>
      </c>
      <c r="DV49" s="19">
        <v>0</v>
      </c>
      <c r="DW49" s="19">
        <v>0</v>
      </c>
      <c r="DX49" s="19">
        <v>0</v>
      </c>
      <c r="DY49" s="19">
        <v>0</v>
      </c>
      <c r="DZ49" s="19">
        <v>0</v>
      </c>
      <c r="EA49" s="19">
        <v>0</v>
      </c>
      <c r="EB49" s="19">
        <v>0</v>
      </c>
      <c r="EC49" s="19">
        <v>0</v>
      </c>
      <c r="ED49" s="19">
        <v>0</v>
      </c>
      <c r="EE49" s="19">
        <v>0</v>
      </c>
      <c r="EF49" s="19">
        <v>0</v>
      </c>
      <c r="EG49" s="19">
        <v>0</v>
      </c>
      <c r="EH49" s="19">
        <v>552073</v>
      </c>
      <c r="EJ49" s="68">
        <v>0</v>
      </c>
      <c r="EL49" s="8">
        <v>552073</v>
      </c>
    </row>
    <row r="50" spans="1:142">
      <c r="A50" s="48" t="s">
        <v>941</v>
      </c>
      <c r="B50" t="s">
        <v>90</v>
      </c>
      <c r="C50" s="67">
        <v>46</v>
      </c>
      <c r="D50" s="64">
        <v>0</v>
      </c>
      <c r="E50" s="64">
        <v>0</v>
      </c>
      <c r="F50" s="64">
        <v>0</v>
      </c>
      <c r="G50" s="64">
        <v>0</v>
      </c>
      <c r="H50" s="64">
        <v>0</v>
      </c>
      <c r="I50" s="64">
        <v>0</v>
      </c>
      <c r="J50" s="64">
        <v>0</v>
      </c>
      <c r="K50" s="64">
        <v>0</v>
      </c>
      <c r="L50" s="64">
        <v>0</v>
      </c>
      <c r="M50" s="64">
        <v>0</v>
      </c>
      <c r="N50" s="64">
        <v>0</v>
      </c>
      <c r="O50" s="64">
        <v>0</v>
      </c>
      <c r="P50" s="64">
        <v>0</v>
      </c>
      <c r="Q50" s="64">
        <v>0</v>
      </c>
      <c r="R50" s="64">
        <v>0</v>
      </c>
      <c r="S50" s="64">
        <v>0</v>
      </c>
      <c r="T50" s="64">
        <v>0</v>
      </c>
      <c r="U50" s="64">
        <v>0</v>
      </c>
      <c r="V50" s="64">
        <v>0</v>
      </c>
      <c r="W50" s="64">
        <v>0</v>
      </c>
      <c r="X50" s="64">
        <v>0</v>
      </c>
      <c r="Y50" s="64">
        <v>0</v>
      </c>
      <c r="Z50" s="64">
        <v>0</v>
      </c>
      <c r="AA50" s="64">
        <v>0</v>
      </c>
      <c r="AB50" s="64">
        <v>0</v>
      </c>
      <c r="AC50" s="64">
        <v>0</v>
      </c>
      <c r="AD50" s="64">
        <v>0</v>
      </c>
      <c r="AE50" s="64">
        <v>0</v>
      </c>
      <c r="AF50" s="64">
        <v>0</v>
      </c>
      <c r="AG50" s="64">
        <v>0</v>
      </c>
      <c r="AH50" s="64">
        <v>0</v>
      </c>
      <c r="AI50" s="64">
        <v>0</v>
      </c>
      <c r="AJ50" s="64">
        <v>0</v>
      </c>
      <c r="AK50" s="64">
        <v>0</v>
      </c>
      <c r="AL50" s="64">
        <v>0</v>
      </c>
      <c r="AM50" s="64">
        <v>0</v>
      </c>
      <c r="AN50" s="64">
        <v>0</v>
      </c>
      <c r="AO50" s="64">
        <v>0</v>
      </c>
      <c r="AP50" s="64">
        <v>0</v>
      </c>
      <c r="AQ50" s="64">
        <v>0</v>
      </c>
      <c r="AR50" s="64">
        <v>0</v>
      </c>
      <c r="AS50" s="64">
        <v>0</v>
      </c>
      <c r="AT50" s="64">
        <v>0</v>
      </c>
      <c r="AU50" s="64">
        <v>0</v>
      </c>
      <c r="AV50" s="64">
        <v>0</v>
      </c>
      <c r="AW50" s="64">
        <v>0</v>
      </c>
      <c r="AX50" s="64">
        <v>0</v>
      </c>
      <c r="AY50" s="64">
        <v>0</v>
      </c>
      <c r="AZ50" s="64">
        <v>0</v>
      </c>
      <c r="BA50" s="64" t="e">
        <f>BA$87*#REF!</f>
        <v>#REF!</v>
      </c>
      <c r="BB50" s="64" t="e">
        <f>BB$87*#REF!</f>
        <v>#REF!</v>
      </c>
      <c r="BC50" s="64" t="e">
        <f>BC$87*#REF!</f>
        <v>#REF!</v>
      </c>
      <c r="BD50" s="64" t="e">
        <f>BD$87*#REF!</f>
        <v>#REF!</v>
      </c>
      <c r="BE50" s="64">
        <v>0</v>
      </c>
      <c r="BF50" s="64">
        <v>0</v>
      </c>
      <c r="BG50" s="64">
        <v>0</v>
      </c>
      <c r="BH50" s="64">
        <v>0</v>
      </c>
      <c r="BI50" s="64">
        <v>0</v>
      </c>
      <c r="BJ50" s="64">
        <v>0</v>
      </c>
      <c r="BK50" s="64">
        <v>0</v>
      </c>
      <c r="BL50" s="64">
        <v>0</v>
      </c>
      <c r="BM50" s="64">
        <v>0</v>
      </c>
      <c r="BN50" s="64">
        <v>0</v>
      </c>
      <c r="BO50" s="64">
        <v>0</v>
      </c>
      <c r="BP50" s="64">
        <v>0</v>
      </c>
      <c r="BQ50" s="64">
        <v>0</v>
      </c>
      <c r="BR50" s="64">
        <v>0</v>
      </c>
      <c r="BS50" s="64">
        <v>0</v>
      </c>
      <c r="BT50" s="64">
        <v>0</v>
      </c>
      <c r="BU50" s="64">
        <v>0</v>
      </c>
      <c r="BV50" s="64">
        <v>0</v>
      </c>
      <c r="BW50" s="64">
        <v>0</v>
      </c>
      <c r="BX50" s="64">
        <v>0</v>
      </c>
      <c r="BY50" s="64">
        <v>0</v>
      </c>
      <c r="BZ50" s="64">
        <v>0</v>
      </c>
      <c r="CA50" s="64">
        <v>0</v>
      </c>
      <c r="CB50" s="64">
        <v>0</v>
      </c>
      <c r="CC50" s="64">
        <v>0</v>
      </c>
      <c r="CD50" s="64">
        <v>0</v>
      </c>
      <c r="CE50" s="64">
        <v>0</v>
      </c>
      <c r="CF50" s="64">
        <v>0</v>
      </c>
      <c r="CG50" s="64">
        <v>0</v>
      </c>
      <c r="CH50" s="64">
        <v>0</v>
      </c>
      <c r="CI50" s="19">
        <v>0</v>
      </c>
      <c r="CJ50" s="19">
        <v>2382</v>
      </c>
      <c r="CK50" s="19">
        <v>0</v>
      </c>
      <c r="CL50" s="19">
        <v>0</v>
      </c>
      <c r="CM50" s="19">
        <v>25</v>
      </c>
      <c r="CN50" s="19">
        <v>0</v>
      </c>
      <c r="CO50" s="19" t="e">
        <f>CO$87*#REF!</f>
        <v>#REF!</v>
      </c>
      <c r="CP50" s="19" t="e">
        <f>CP$87*#REF!</f>
        <v>#REF!</v>
      </c>
      <c r="CQ50" s="19" t="e">
        <f>CQ$87*#REF!</f>
        <v>#REF!</v>
      </c>
      <c r="CR50" s="19" t="e">
        <f>CR$87*#REF!</f>
        <v>#REF!</v>
      </c>
      <c r="CS50" s="19">
        <v>0</v>
      </c>
      <c r="CT50" s="19">
        <v>0</v>
      </c>
      <c r="CU50" s="19">
        <v>0</v>
      </c>
      <c r="CV50" s="19">
        <v>0</v>
      </c>
      <c r="CW50" s="19">
        <v>171555</v>
      </c>
      <c r="CX50" s="19">
        <v>100</v>
      </c>
      <c r="CY50" s="19" t="e">
        <f>CY$87*#REF!</f>
        <v>#REF!</v>
      </c>
      <c r="CZ50" s="19" t="e">
        <f>CZ$87*#REF!</f>
        <v>#REF!</v>
      </c>
      <c r="DA50" s="19">
        <v>0</v>
      </c>
      <c r="DB50" s="19">
        <v>0</v>
      </c>
      <c r="DC50" s="19">
        <v>0</v>
      </c>
      <c r="DD50" s="19">
        <v>550</v>
      </c>
      <c r="DE50" s="19">
        <v>0</v>
      </c>
      <c r="DF50" s="19">
        <v>0</v>
      </c>
      <c r="DG50" s="19">
        <v>0</v>
      </c>
      <c r="DH50" s="19">
        <v>0</v>
      </c>
      <c r="DI50" s="19">
        <v>0</v>
      </c>
      <c r="DJ50" s="19">
        <v>0</v>
      </c>
      <c r="DK50" s="19">
        <v>0</v>
      </c>
      <c r="DL50" s="19">
        <v>0</v>
      </c>
      <c r="DM50" s="19">
        <v>11</v>
      </c>
      <c r="DN50" s="19">
        <v>0</v>
      </c>
      <c r="DO50" s="19">
        <v>0</v>
      </c>
      <c r="DP50" s="19">
        <v>0</v>
      </c>
      <c r="DQ50" s="19">
        <v>0</v>
      </c>
      <c r="DR50" s="19">
        <v>0</v>
      </c>
      <c r="DS50" s="19">
        <v>470</v>
      </c>
      <c r="DT50" s="19">
        <v>0</v>
      </c>
      <c r="DU50" s="19">
        <v>0</v>
      </c>
      <c r="DV50" s="19">
        <v>0</v>
      </c>
      <c r="DW50" s="19">
        <v>0</v>
      </c>
      <c r="DX50" s="19">
        <v>0</v>
      </c>
      <c r="DY50" s="19">
        <v>0</v>
      </c>
      <c r="DZ50" s="19">
        <v>0</v>
      </c>
      <c r="EA50" s="19">
        <v>0</v>
      </c>
      <c r="EB50" s="19">
        <v>0</v>
      </c>
      <c r="EC50" s="19">
        <v>0</v>
      </c>
      <c r="ED50" s="19">
        <v>0</v>
      </c>
      <c r="EE50" s="19">
        <v>0</v>
      </c>
      <c r="EF50" s="19">
        <v>0</v>
      </c>
      <c r="EG50" s="19">
        <v>0</v>
      </c>
      <c r="EH50" s="19">
        <v>175093</v>
      </c>
      <c r="EJ50" s="68">
        <v>0</v>
      </c>
      <c r="EL50" s="8">
        <v>175093</v>
      </c>
    </row>
    <row r="51" spans="1:142">
      <c r="A51" s="48" t="s">
        <v>942</v>
      </c>
      <c r="B51" t="s">
        <v>91</v>
      </c>
      <c r="C51" s="69">
        <v>47</v>
      </c>
      <c r="D51" s="64">
        <v>0</v>
      </c>
      <c r="E51" s="64">
        <v>0</v>
      </c>
      <c r="F51" s="64">
        <v>0</v>
      </c>
      <c r="G51" s="64">
        <v>0</v>
      </c>
      <c r="H51" s="64">
        <v>0</v>
      </c>
      <c r="I51" s="64">
        <v>0</v>
      </c>
      <c r="J51" s="64">
        <v>0</v>
      </c>
      <c r="K51" s="64">
        <v>0</v>
      </c>
      <c r="L51" s="64">
        <v>175</v>
      </c>
      <c r="M51" s="64">
        <v>28</v>
      </c>
      <c r="N51" s="64">
        <v>0</v>
      </c>
      <c r="O51" s="64">
        <v>0</v>
      </c>
      <c r="P51" s="64">
        <v>0</v>
      </c>
      <c r="Q51" s="64">
        <v>0</v>
      </c>
      <c r="R51" s="64">
        <v>0</v>
      </c>
      <c r="S51" s="64">
        <v>0</v>
      </c>
      <c r="T51" s="64">
        <v>128</v>
      </c>
      <c r="U51" s="64">
        <v>192</v>
      </c>
      <c r="V51" s="64">
        <v>0</v>
      </c>
      <c r="W51" s="64">
        <v>0</v>
      </c>
      <c r="X51" s="64">
        <v>1171</v>
      </c>
      <c r="Y51" s="64">
        <v>0</v>
      </c>
      <c r="Z51" s="64">
        <v>3140</v>
      </c>
      <c r="AA51" s="64">
        <v>0</v>
      </c>
      <c r="AB51" s="64">
        <v>3548</v>
      </c>
      <c r="AC51" s="64">
        <v>0</v>
      </c>
      <c r="AD51" s="64">
        <v>0</v>
      </c>
      <c r="AE51" s="64">
        <v>176</v>
      </c>
      <c r="AF51" s="64">
        <v>5832</v>
      </c>
      <c r="AG51" s="64">
        <v>260</v>
      </c>
      <c r="AH51" s="64">
        <v>907</v>
      </c>
      <c r="AI51" s="64">
        <v>1573</v>
      </c>
      <c r="AJ51" s="64">
        <v>263</v>
      </c>
      <c r="AK51" s="64">
        <v>27126</v>
      </c>
      <c r="AL51" s="64">
        <v>1429</v>
      </c>
      <c r="AM51" s="64">
        <v>0</v>
      </c>
      <c r="AN51" s="64">
        <v>0</v>
      </c>
      <c r="AO51" s="64">
        <v>0</v>
      </c>
      <c r="AP51" s="64">
        <v>52</v>
      </c>
      <c r="AQ51" s="64">
        <v>551</v>
      </c>
      <c r="AR51" s="64">
        <v>0</v>
      </c>
      <c r="AS51" s="64">
        <v>64</v>
      </c>
      <c r="AT51" s="64">
        <v>0</v>
      </c>
      <c r="AU51" s="64">
        <v>220</v>
      </c>
      <c r="AV51" s="64">
        <v>364</v>
      </c>
      <c r="AW51" s="64">
        <v>0</v>
      </c>
      <c r="AX51" s="64">
        <v>0</v>
      </c>
      <c r="AY51" s="64">
        <v>0</v>
      </c>
      <c r="AZ51" s="64">
        <v>0</v>
      </c>
      <c r="BA51" s="64" t="e">
        <f>BA$87*#REF!</f>
        <v>#REF!</v>
      </c>
      <c r="BB51" s="64" t="e">
        <f>BB$87*#REF!</f>
        <v>#REF!</v>
      </c>
      <c r="BC51" s="64" t="e">
        <f>BC$87*#REF!</f>
        <v>#REF!</v>
      </c>
      <c r="BD51" s="64" t="e">
        <f>BD$87*#REF!</f>
        <v>#REF!</v>
      </c>
      <c r="BE51" s="64">
        <v>675</v>
      </c>
      <c r="BF51" s="64">
        <v>0</v>
      </c>
      <c r="BG51" s="64">
        <v>438</v>
      </c>
      <c r="BH51" s="64">
        <v>0</v>
      </c>
      <c r="BI51" s="64">
        <v>0</v>
      </c>
      <c r="BJ51" s="64">
        <v>0</v>
      </c>
      <c r="BK51" s="64">
        <v>0</v>
      </c>
      <c r="BL51" s="64">
        <v>21</v>
      </c>
      <c r="BM51" s="64">
        <v>64</v>
      </c>
      <c r="BN51" s="64">
        <v>8330</v>
      </c>
      <c r="BO51" s="64">
        <v>66</v>
      </c>
      <c r="BP51" s="64">
        <v>564</v>
      </c>
      <c r="BQ51" s="64">
        <v>0</v>
      </c>
      <c r="BR51" s="64">
        <v>490</v>
      </c>
      <c r="BS51" s="64">
        <v>0</v>
      </c>
      <c r="BT51" s="64">
        <v>0</v>
      </c>
      <c r="BU51" s="64">
        <v>0</v>
      </c>
      <c r="BV51" s="64">
        <v>0</v>
      </c>
      <c r="BW51" s="64">
        <v>0</v>
      </c>
      <c r="BX51" s="64">
        <v>520</v>
      </c>
      <c r="BY51" s="64">
        <v>0</v>
      </c>
      <c r="BZ51" s="64">
        <v>1115</v>
      </c>
      <c r="CA51" s="64">
        <v>105</v>
      </c>
      <c r="CB51" s="64">
        <v>253</v>
      </c>
      <c r="CC51" s="64">
        <v>134</v>
      </c>
      <c r="CD51" s="64">
        <v>578</v>
      </c>
      <c r="CE51" s="64">
        <v>133</v>
      </c>
      <c r="CF51" s="64">
        <v>0</v>
      </c>
      <c r="CG51" s="64">
        <v>463</v>
      </c>
      <c r="CH51" s="64">
        <v>0</v>
      </c>
      <c r="CI51" s="19">
        <v>0</v>
      </c>
      <c r="CJ51" s="19">
        <v>0</v>
      </c>
      <c r="CK51" s="19">
        <v>0</v>
      </c>
      <c r="CL51" s="19">
        <v>1069</v>
      </c>
      <c r="CM51" s="19">
        <v>257</v>
      </c>
      <c r="CN51" s="19">
        <v>5776</v>
      </c>
      <c r="CO51" s="19" t="e">
        <f>CO$87*#REF!</f>
        <v>#REF!</v>
      </c>
      <c r="CP51" s="19" t="e">
        <f>CP$87*#REF!</f>
        <v>#REF!</v>
      </c>
      <c r="CQ51" s="19" t="e">
        <f>CQ$87*#REF!</f>
        <v>#REF!</v>
      </c>
      <c r="CR51" s="19" t="e">
        <f>CR$87*#REF!</f>
        <v>#REF!</v>
      </c>
      <c r="CS51" s="19">
        <v>0</v>
      </c>
      <c r="CT51" s="19">
        <v>0</v>
      </c>
      <c r="CU51" s="19">
        <v>0</v>
      </c>
      <c r="CV51" s="19">
        <v>0</v>
      </c>
      <c r="CW51" s="19">
        <v>56</v>
      </c>
      <c r="CX51" s="19">
        <v>1028622</v>
      </c>
      <c r="CY51" s="19" t="e">
        <f>CY$87*#REF!</f>
        <v>#REF!</v>
      </c>
      <c r="CZ51" s="19" t="e">
        <f>CZ$87*#REF!</f>
        <v>#REF!</v>
      </c>
      <c r="DA51" s="19">
        <v>0</v>
      </c>
      <c r="DB51" s="19">
        <v>0</v>
      </c>
      <c r="DC51" s="19">
        <v>0</v>
      </c>
      <c r="DD51" s="19">
        <v>1509</v>
      </c>
      <c r="DE51" s="19">
        <v>0</v>
      </c>
      <c r="DF51" s="19">
        <v>0</v>
      </c>
      <c r="DG51" s="19">
        <v>3001</v>
      </c>
      <c r="DH51" s="19">
        <v>0</v>
      </c>
      <c r="DI51" s="19">
        <v>0</v>
      </c>
      <c r="DJ51" s="19">
        <v>0</v>
      </c>
      <c r="DK51" s="19">
        <v>718</v>
      </c>
      <c r="DL51" s="19">
        <v>0</v>
      </c>
      <c r="DM51" s="19">
        <v>2631</v>
      </c>
      <c r="DN51" s="19">
        <v>0</v>
      </c>
      <c r="DO51" s="19">
        <v>1272</v>
      </c>
      <c r="DP51" s="19">
        <v>718</v>
      </c>
      <c r="DQ51" s="19">
        <v>0</v>
      </c>
      <c r="DR51" s="19">
        <v>226</v>
      </c>
      <c r="DS51" s="19">
        <v>2637</v>
      </c>
      <c r="DT51" s="19">
        <v>0</v>
      </c>
      <c r="DU51" s="19">
        <v>239</v>
      </c>
      <c r="DV51" s="19">
        <v>0</v>
      </c>
      <c r="DW51" s="19">
        <v>0</v>
      </c>
      <c r="DX51" s="19">
        <v>0</v>
      </c>
      <c r="DY51" s="19">
        <v>0</v>
      </c>
      <c r="DZ51" s="19">
        <v>0</v>
      </c>
      <c r="EA51" s="19">
        <v>0</v>
      </c>
      <c r="EB51" s="19">
        <v>0</v>
      </c>
      <c r="EC51" s="19">
        <v>11</v>
      </c>
      <c r="ED51" s="19">
        <v>0</v>
      </c>
      <c r="EE51" s="19">
        <v>5962</v>
      </c>
      <c r="EF51" s="19">
        <v>476</v>
      </c>
      <c r="EG51" s="19">
        <v>0</v>
      </c>
      <c r="EH51" s="19">
        <v>1120579</v>
      </c>
      <c r="EJ51" s="68">
        <v>0</v>
      </c>
      <c r="EL51" s="8">
        <v>1120579</v>
      </c>
    </row>
    <row r="52" spans="1:142">
      <c r="A52" s="48" t="s">
        <v>943</v>
      </c>
      <c r="B52" t="s">
        <v>92</v>
      </c>
      <c r="C52" s="69">
        <v>48</v>
      </c>
      <c r="D52" s="64">
        <v>0</v>
      </c>
      <c r="E52" s="64">
        <v>0</v>
      </c>
      <c r="F52" s="64">
        <v>0</v>
      </c>
      <c r="G52" s="64">
        <v>0</v>
      </c>
      <c r="H52" s="64">
        <v>0</v>
      </c>
      <c r="I52" s="64">
        <v>0</v>
      </c>
      <c r="J52" s="64">
        <v>0</v>
      </c>
      <c r="K52" s="64">
        <v>0</v>
      </c>
      <c r="L52" s="64">
        <v>0</v>
      </c>
      <c r="M52" s="64">
        <v>0</v>
      </c>
      <c r="N52" s="64">
        <v>0</v>
      </c>
      <c r="O52" s="64">
        <v>0</v>
      </c>
      <c r="P52" s="64">
        <v>0</v>
      </c>
      <c r="Q52" s="64">
        <v>285</v>
      </c>
      <c r="R52" s="64">
        <v>0</v>
      </c>
      <c r="S52" s="64">
        <v>0</v>
      </c>
      <c r="T52" s="64">
        <v>0</v>
      </c>
      <c r="U52" s="64">
        <v>0</v>
      </c>
      <c r="V52" s="64">
        <v>0</v>
      </c>
      <c r="W52" s="64">
        <v>0</v>
      </c>
      <c r="X52" s="64">
        <v>0</v>
      </c>
      <c r="Y52" s="64">
        <v>0</v>
      </c>
      <c r="Z52" s="64">
        <v>0</v>
      </c>
      <c r="AA52" s="64">
        <v>0</v>
      </c>
      <c r="AB52" s="64">
        <v>0</v>
      </c>
      <c r="AC52" s="64">
        <v>0</v>
      </c>
      <c r="AD52" s="64">
        <v>0</v>
      </c>
      <c r="AE52" s="64">
        <v>0</v>
      </c>
      <c r="AF52" s="64">
        <v>0</v>
      </c>
      <c r="AG52" s="64">
        <v>0</v>
      </c>
      <c r="AH52" s="64">
        <v>0</v>
      </c>
      <c r="AI52" s="64">
        <v>0</v>
      </c>
      <c r="AJ52" s="64">
        <v>47</v>
      </c>
      <c r="AK52" s="64">
        <v>0</v>
      </c>
      <c r="AL52" s="64">
        <v>0</v>
      </c>
      <c r="AM52" s="64">
        <v>0</v>
      </c>
      <c r="AN52" s="64">
        <v>0</v>
      </c>
      <c r="AO52" s="64">
        <v>0</v>
      </c>
      <c r="AP52" s="64">
        <v>0</v>
      </c>
      <c r="AQ52" s="64">
        <v>0</v>
      </c>
      <c r="AR52" s="64">
        <v>0</v>
      </c>
      <c r="AS52" s="64">
        <v>0</v>
      </c>
      <c r="AT52" s="64">
        <v>0</v>
      </c>
      <c r="AU52" s="64">
        <v>0</v>
      </c>
      <c r="AV52" s="64">
        <v>0</v>
      </c>
      <c r="AW52" s="64">
        <v>0</v>
      </c>
      <c r="AX52" s="64">
        <v>0</v>
      </c>
      <c r="AY52" s="64">
        <v>0</v>
      </c>
      <c r="AZ52" s="64">
        <v>0</v>
      </c>
      <c r="BA52" s="64" t="e">
        <f>BA$87*#REF!</f>
        <v>#REF!</v>
      </c>
      <c r="BB52" s="64" t="e">
        <f>BB$87*#REF!</f>
        <v>#REF!</v>
      </c>
      <c r="BC52" s="64" t="e">
        <f>BC$87*#REF!</f>
        <v>#REF!</v>
      </c>
      <c r="BD52" s="64" t="e">
        <f>BD$87*#REF!</f>
        <v>#REF!</v>
      </c>
      <c r="BE52" s="64">
        <v>231</v>
      </c>
      <c r="BF52" s="64">
        <v>0</v>
      </c>
      <c r="BG52" s="64">
        <v>0</v>
      </c>
      <c r="BH52" s="64">
        <v>0</v>
      </c>
      <c r="BI52" s="64">
        <v>0</v>
      </c>
      <c r="BJ52" s="64">
        <v>0</v>
      </c>
      <c r="BK52" s="64">
        <v>0</v>
      </c>
      <c r="BL52" s="64">
        <v>0</v>
      </c>
      <c r="BM52" s="64">
        <v>0</v>
      </c>
      <c r="BN52" s="64">
        <v>0</v>
      </c>
      <c r="BO52" s="64">
        <v>0</v>
      </c>
      <c r="BP52" s="64">
        <v>54</v>
      </c>
      <c r="BQ52" s="64">
        <v>0</v>
      </c>
      <c r="BR52" s="64">
        <v>0</v>
      </c>
      <c r="BS52" s="64">
        <v>0</v>
      </c>
      <c r="BT52" s="64">
        <v>0</v>
      </c>
      <c r="BU52" s="64">
        <v>61</v>
      </c>
      <c r="BV52" s="64">
        <v>0</v>
      </c>
      <c r="BW52" s="64">
        <v>0</v>
      </c>
      <c r="BX52" s="64">
        <v>0</v>
      </c>
      <c r="BY52" s="64">
        <v>0</v>
      </c>
      <c r="BZ52" s="64">
        <v>0</v>
      </c>
      <c r="CA52" s="64">
        <v>0</v>
      </c>
      <c r="CB52" s="64">
        <v>0</v>
      </c>
      <c r="CC52" s="64">
        <v>0</v>
      </c>
      <c r="CD52" s="64">
        <v>0</v>
      </c>
      <c r="CE52" s="64">
        <v>0</v>
      </c>
      <c r="CF52" s="64">
        <v>0</v>
      </c>
      <c r="CG52" s="64">
        <v>0</v>
      </c>
      <c r="CH52" s="64">
        <v>0</v>
      </c>
      <c r="CI52" s="19">
        <v>0</v>
      </c>
      <c r="CJ52" s="19">
        <v>0</v>
      </c>
      <c r="CK52" s="19">
        <v>0</v>
      </c>
      <c r="CL52" s="19">
        <v>0</v>
      </c>
      <c r="CM52" s="19">
        <v>0</v>
      </c>
      <c r="CN52" s="19">
        <v>0</v>
      </c>
      <c r="CO52" s="19" t="e">
        <f>CO$87*#REF!</f>
        <v>#REF!</v>
      </c>
      <c r="CP52" s="19" t="e">
        <f>CP$87*#REF!</f>
        <v>#REF!</v>
      </c>
      <c r="CQ52" s="19" t="e">
        <f>CQ$87*#REF!</f>
        <v>#REF!</v>
      </c>
      <c r="CR52" s="19" t="e">
        <f>CR$87*#REF!</f>
        <v>#REF!</v>
      </c>
      <c r="CS52" s="19">
        <v>0</v>
      </c>
      <c r="CT52" s="19">
        <v>0</v>
      </c>
      <c r="CU52" s="19">
        <v>0</v>
      </c>
      <c r="CV52" s="19">
        <v>0</v>
      </c>
      <c r="CW52" s="19">
        <v>0</v>
      </c>
      <c r="CX52" s="19">
        <v>237</v>
      </c>
      <c r="CY52" s="19" t="e">
        <f>CY$87*#REF!</f>
        <v>#REF!</v>
      </c>
      <c r="CZ52" s="19" t="e">
        <f>CZ$87*#REF!</f>
        <v>#REF!</v>
      </c>
      <c r="DA52" s="19">
        <v>100466</v>
      </c>
      <c r="DB52" s="19">
        <v>1454</v>
      </c>
      <c r="DC52" s="19">
        <v>0</v>
      </c>
      <c r="DD52" s="19">
        <v>1835</v>
      </c>
      <c r="DE52" s="19">
        <v>0</v>
      </c>
      <c r="DF52" s="19">
        <v>0</v>
      </c>
      <c r="DG52" s="19">
        <v>0</v>
      </c>
      <c r="DH52" s="19">
        <v>0</v>
      </c>
      <c r="DI52" s="19">
        <v>0</v>
      </c>
      <c r="DJ52" s="19">
        <v>0</v>
      </c>
      <c r="DK52" s="19">
        <v>0</v>
      </c>
      <c r="DL52" s="19">
        <v>0</v>
      </c>
      <c r="DM52" s="19">
        <v>1898</v>
      </c>
      <c r="DN52" s="19">
        <v>0</v>
      </c>
      <c r="DO52" s="19">
        <v>0</v>
      </c>
      <c r="DP52" s="19">
        <v>0</v>
      </c>
      <c r="DQ52" s="19">
        <v>0</v>
      </c>
      <c r="DR52" s="19">
        <v>13006</v>
      </c>
      <c r="DS52" s="19">
        <v>0</v>
      </c>
      <c r="DT52" s="19">
        <v>0</v>
      </c>
      <c r="DU52" s="19">
        <v>0</v>
      </c>
      <c r="DV52" s="19">
        <v>0</v>
      </c>
      <c r="DW52" s="19">
        <v>0</v>
      </c>
      <c r="DX52" s="19">
        <v>0</v>
      </c>
      <c r="DY52" s="19">
        <v>0</v>
      </c>
      <c r="DZ52" s="19">
        <v>0</v>
      </c>
      <c r="EA52" s="19">
        <v>0</v>
      </c>
      <c r="EB52" s="19">
        <v>0</v>
      </c>
      <c r="EC52" s="19">
        <v>0</v>
      </c>
      <c r="ED52" s="19">
        <v>0</v>
      </c>
      <c r="EE52" s="19">
        <v>0</v>
      </c>
      <c r="EF52" s="19">
        <v>0</v>
      </c>
      <c r="EG52" s="19">
        <v>0</v>
      </c>
      <c r="EH52" s="19">
        <v>398813</v>
      </c>
      <c r="EJ52" s="68">
        <v>0</v>
      </c>
      <c r="EL52" s="8">
        <v>398813</v>
      </c>
    </row>
    <row r="53" spans="1:142">
      <c r="A53" s="48" t="s">
        <v>944</v>
      </c>
      <c r="B53" t="s">
        <v>93</v>
      </c>
      <c r="C53" s="67">
        <v>49</v>
      </c>
      <c r="D53" s="19">
        <v>0</v>
      </c>
      <c r="E53" s="19">
        <v>0</v>
      </c>
      <c r="F53" s="19">
        <v>0</v>
      </c>
      <c r="G53" s="19">
        <v>0</v>
      </c>
      <c r="H53" s="19">
        <v>0</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64" t="e">
        <f>BA$87*#REF!</f>
        <v>#REF!</v>
      </c>
      <c r="BB53" s="64" t="e">
        <f>BB$87*#REF!</f>
        <v>#REF!</v>
      </c>
      <c r="BC53" s="64" t="e">
        <f>BC$87*#REF!</f>
        <v>#REF!</v>
      </c>
      <c r="BD53" s="64" t="e">
        <f>BD$87*#REF!</f>
        <v>#REF!</v>
      </c>
      <c r="BE53" s="19">
        <v>0</v>
      </c>
      <c r="BF53" s="19">
        <v>0</v>
      </c>
      <c r="BG53" s="19">
        <v>0</v>
      </c>
      <c r="BH53" s="19">
        <v>0</v>
      </c>
      <c r="BI53" s="19">
        <v>0</v>
      </c>
      <c r="BJ53" s="19">
        <v>0</v>
      </c>
      <c r="BK53" s="19">
        <v>0</v>
      </c>
      <c r="BL53" s="19">
        <v>0</v>
      </c>
      <c r="BM53" s="19">
        <v>0</v>
      </c>
      <c r="BN53" s="19">
        <v>0</v>
      </c>
      <c r="BO53" s="19">
        <v>0</v>
      </c>
      <c r="BP53" s="19">
        <v>0</v>
      </c>
      <c r="BQ53" s="19">
        <v>0</v>
      </c>
      <c r="BR53" s="19">
        <v>0</v>
      </c>
      <c r="BS53" s="19">
        <v>0</v>
      </c>
      <c r="BT53" s="19">
        <v>0</v>
      </c>
      <c r="BU53" s="19">
        <v>0</v>
      </c>
      <c r="BV53" s="19">
        <v>0</v>
      </c>
      <c r="BW53" s="19">
        <v>0</v>
      </c>
      <c r="BX53" s="19">
        <v>0</v>
      </c>
      <c r="BY53" s="19">
        <v>0</v>
      </c>
      <c r="BZ53" s="19">
        <v>0</v>
      </c>
      <c r="CA53" s="19">
        <v>0</v>
      </c>
      <c r="CB53" s="19">
        <v>0</v>
      </c>
      <c r="CC53" s="19">
        <v>0</v>
      </c>
      <c r="CD53" s="19">
        <v>0</v>
      </c>
      <c r="CE53" s="19">
        <v>0</v>
      </c>
      <c r="CF53" s="19">
        <v>0</v>
      </c>
      <c r="CG53" s="19">
        <v>0</v>
      </c>
      <c r="CH53" s="19">
        <v>0</v>
      </c>
      <c r="CI53" s="19">
        <v>0</v>
      </c>
      <c r="CJ53" s="19">
        <v>0</v>
      </c>
      <c r="CK53" s="19">
        <v>0</v>
      </c>
      <c r="CL53" s="19">
        <v>0</v>
      </c>
      <c r="CM53" s="19">
        <v>0</v>
      </c>
      <c r="CN53" s="19">
        <v>0</v>
      </c>
      <c r="CO53" s="19" t="e">
        <f>CO$87*#REF!</f>
        <v>#REF!</v>
      </c>
      <c r="CP53" s="19" t="e">
        <f>CP$87*#REF!</f>
        <v>#REF!</v>
      </c>
      <c r="CQ53" s="19" t="e">
        <f>CQ$87*#REF!</f>
        <v>#REF!</v>
      </c>
      <c r="CR53" s="19" t="e">
        <f>CR$87*#REF!</f>
        <v>#REF!</v>
      </c>
      <c r="CS53" s="19">
        <v>0</v>
      </c>
      <c r="CT53" s="19">
        <v>0</v>
      </c>
      <c r="CU53" s="19">
        <v>0</v>
      </c>
      <c r="CV53" s="19">
        <v>0</v>
      </c>
      <c r="CW53" s="19">
        <v>0</v>
      </c>
      <c r="CX53" s="19">
        <v>12</v>
      </c>
      <c r="CY53" s="19" t="e">
        <f>CY$87*#REF!</f>
        <v>#REF!</v>
      </c>
      <c r="CZ53" s="19" t="e">
        <f>CZ$87*#REF!</f>
        <v>#REF!</v>
      </c>
      <c r="DA53" s="19">
        <v>0</v>
      </c>
      <c r="DB53" s="19">
        <v>22533</v>
      </c>
      <c r="DC53" s="19">
        <v>0</v>
      </c>
      <c r="DD53" s="19">
        <v>0</v>
      </c>
      <c r="DE53" s="19">
        <v>0</v>
      </c>
      <c r="DF53" s="19">
        <v>0</v>
      </c>
      <c r="DG53" s="19">
        <v>0</v>
      </c>
      <c r="DH53" s="19">
        <v>0</v>
      </c>
      <c r="DI53" s="19">
        <v>0</v>
      </c>
      <c r="DJ53" s="19">
        <v>0</v>
      </c>
      <c r="DK53" s="19">
        <v>0</v>
      </c>
      <c r="DL53" s="19">
        <v>0</v>
      </c>
      <c r="DM53" s="19">
        <v>497</v>
      </c>
      <c r="DN53" s="19">
        <v>0</v>
      </c>
      <c r="DO53" s="19">
        <v>0</v>
      </c>
      <c r="DP53" s="19">
        <v>0</v>
      </c>
      <c r="DQ53" s="19">
        <v>0</v>
      </c>
      <c r="DR53" s="19">
        <v>0</v>
      </c>
      <c r="DS53" s="19">
        <v>0</v>
      </c>
      <c r="DT53" s="19">
        <v>0</v>
      </c>
      <c r="DU53" s="19">
        <v>0</v>
      </c>
      <c r="DV53" s="19">
        <v>0</v>
      </c>
      <c r="DW53" s="19">
        <v>0</v>
      </c>
      <c r="DX53" s="19">
        <v>0</v>
      </c>
      <c r="DY53" s="19">
        <v>0</v>
      </c>
      <c r="DZ53" s="19">
        <v>0</v>
      </c>
      <c r="EA53" s="19">
        <v>0</v>
      </c>
      <c r="EB53" s="19">
        <v>0</v>
      </c>
      <c r="EC53" s="19">
        <v>0</v>
      </c>
      <c r="ED53" s="19">
        <v>0</v>
      </c>
      <c r="EE53" s="19">
        <v>0</v>
      </c>
      <c r="EF53" s="19">
        <v>0</v>
      </c>
      <c r="EG53" s="19">
        <v>0</v>
      </c>
      <c r="EH53" s="19">
        <v>23042</v>
      </c>
      <c r="EJ53" s="68">
        <v>0</v>
      </c>
      <c r="EL53" s="8">
        <v>23042</v>
      </c>
    </row>
    <row r="54" spans="1:142">
      <c r="A54" s="48" t="s">
        <v>945</v>
      </c>
      <c r="B54" t="s">
        <v>36</v>
      </c>
      <c r="C54" s="69">
        <v>50</v>
      </c>
      <c r="D54" s="19">
        <v>0</v>
      </c>
      <c r="E54" s="19">
        <v>0</v>
      </c>
      <c r="F54" s="19">
        <v>0</v>
      </c>
      <c r="G54" s="19">
        <v>0</v>
      </c>
      <c r="H54" s="19">
        <v>0</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0</v>
      </c>
      <c r="AC54" s="19">
        <v>0</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9">
        <v>0</v>
      </c>
      <c r="AT54" s="19">
        <v>0</v>
      </c>
      <c r="AU54" s="19">
        <v>0</v>
      </c>
      <c r="AV54" s="19">
        <v>0</v>
      </c>
      <c r="AW54" s="19">
        <v>0</v>
      </c>
      <c r="AX54" s="19">
        <v>0</v>
      </c>
      <c r="AY54" s="19">
        <v>0</v>
      </c>
      <c r="AZ54" s="19">
        <v>0</v>
      </c>
      <c r="BA54" s="64" t="e">
        <f>BA$87*#REF!</f>
        <v>#REF!</v>
      </c>
      <c r="BB54" s="64" t="e">
        <f>BB$87*#REF!</f>
        <v>#REF!</v>
      </c>
      <c r="BC54" s="64" t="e">
        <f>BC$87*#REF!</f>
        <v>#REF!</v>
      </c>
      <c r="BD54" s="64" t="e">
        <f>BD$87*#REF!</f>
        <v>#REF!</v>
      </c>
      <c r="BE54" s="19">
        <v>0</v>
      </c>
      <c r="BF54" s="19">
        <v>0</v>
      </c>
      <c r="BG54" s="19">
        <v>0</v>
      </c>
      <c r="BH54" s="19">
        <v>0</v>
      </c>
      <c r="BI54" s="19">
        <v>0</v>
      </c>
      <c r="BJ54" s="19">
        <v>0</v>
      </c>
      <c r="BK54" s="19">
        <v>0</v>
      </c>
      <c r="BL54" s="19">
        <v>0</v>
      </c>
      <c r="BM54" s="19">
        <v>0</v>
      </c>
      <c r="BN54" s="19">
        <v>0</v>
      </c>
      <c r="BO54" s="19">
        <v>0</v>
      </c>
      <c r="BP54" s="19">
        <v>0</v>
      </c>
      <c r="BQ54" s="19">
        <v>0</v>
      </c>
      <c r="BR54" s="19">
        <v>0</v>
      </c>
      <c r="BS54" s="19">
        <v>0</v>
      </c>
      <c r="BT54" s="19">
        <v>0</v>
      </c>
      <c r="BU54" s="19">
        <v>0</v>
      </c>
      <c r="BV54" s="19">
        <v>0</v>
      </c>
      <c r="BW54" s="19">
        <v>0</v>
      </c>
      <c r="BX54" s="19">
        <v>0</v>
      </c>
      <c r="BY54" s="19">
        <v>0</v>
      </c>
      <c r="BZ54" s="19">
        <v>0</v>
      </c>
      <c r="CA54" s="19">
        <v>0</v>
      </c>
      <c r="CB54" s="19">
        <v>0</v>
      </c>
      <c r="CC54" s="19">
        <v>0</v>
      </c>
      <c r="CD54" s="19">
        <v>0</v>
      </c>
      <c r="CE54" s="19">
        <v>0</v>
      </c>
      <c r="CF54" s="19">
        <v>0</v>
      </c>
      <c r="CG54" s="19">
        <v>0</v>
      </c>
      <c r="CH54" s="19">
        <v>0</v>
      </c>
      <c r="CI54" s="19">
        <v>0</v>
      </c>
      <c r="CJ54" s="19">
        <v>0</v>
      </c>
      <c r="CK54" s="19">
        <v>0</v>
      </c>
      <c r="CL54" s="19">
        <v>0</v>
      </c>
      <c r="CM54" s="19">
        <v>0</v>
      </c>
      <c r="CN54" s="19">
        <v>0</v>
      </c>
      <c r="CO54" s="19" t="e">
        <f>CO$87*#REF!</f>
        <v>#REF!</v>
      </c>
      <c r="CP54" s="19" t="e">
        <f>CP$87*#REF!</f>
        <v>#REF!</v>
      </c>
      <c r="CQ54" s="19" t="e">
        <f>CQ$87*#REF!</f>
        <v>#REF!</v>
      </c>
      <c r="CR54" s="19" t="e">
        <f>CR$87*#REF!</f>
        <v>#REF!</v>
      </c>
      <c r="CS54" s="19">
        <v>0</v>
      </c>
      <c r="CT54" s="19">
        <v>0</v>
      </c>
      <c r="CU54" s="19">
        <v>0</v>
      </c>
      <c r="CV54" s="19">
        <v>0</v>
      </c>
      <c r="CW54" s="19">
        <v>0</v>
      </c>
      <c r="CX54" s="19">
        <v>0</v>
      </c>
      <c r="CY54" s="19" t="e">
        <f>CY$87*#REF!</f>
        <v>#REF!</v>
      </c>
      <c r="CZ54" s="19" t="e">
        <f>CZ$87*#REF!</f>
        <v>#REF!</v>
      </c>
      <c r="DA54" s="19">
        <v>0</v>
      </c>
      <c r="DB54" s="19">
        <v>0</v>
      </c>
      <c r="DC54" s="19">
        <v>44296</v>
      </c>
      <c r="DD54" s="19">
        <v>0</v>
      </c>
      <c r="DE54" s="19">
        <v>0</v>
      </c>
      <c r="DF54" s="19">
        <v>0</v>
      </c>
      <c r="DG54" s="19">
        <v>0</v>
      </c>
      <c r="DH54" s="19">
        <v>0</v>
      </c>
      <c r="DI54" s="19">
        <v>0</v>
      </c>
      <c r="DJ54" s="19">
        <v>0</v>
      </c>
      <c r="DK54" s="19">
        <v>0</v>
      </c>
      <c r="DL54" s="19">
        <v>0</v>
      </c>
      <c r="DM54" s="19">
        <v>511</v>
      </c>
      <c r="DN54" s="19">
        <v>0</v>
      </c>
      <c r="DO54" s="19">
        <v>0</v>
      </c>
      <c r="DP54" s="19">
        <v>0</v>
      </c>
      <c r="DQ54" s="19">
        <v>0</v>
      </c>
      <c r="DR54" s="19">
        <v>0</v>
      </c>
      <c r="DS54" s="19">
        <v>0</v>
      </c>
      <c r="DT54" s="19">
        <v>0</v>
      </c>
      <c r="DU54" s="19">
        <v>0</v>
      </c>
      <c r="DV54" s="19">
        <v>0</v>
      </c>
      <c r="DW54" s="19">
        <v>0</v>
      </c>
      <c r="DX54" s="19">
        <v>0</v>
      </c>
      <c r="DY54" s="19">
        <v>0</v>
      </c>
      <c r="DZ54" s="19">
        <v>0</v>
      </c>
      <c r="EA54" s="19">
        <v>0</v>
      </c>
      <c r="EB54" s="19">
        <v>0</v>
      </c>
      <c r="EC54" s="19">
        <v>0</v>
      </c>
      <c r="ED54" s="19">
        <v>0</v>
      </c>
      <c r="EE54" s="19">
        <v>0</v>
      </c>
      <c r="EF54" s="19">
        <v>0</v>
      </c>
      <c r="EG54" s="19">
        <v>0</v>
      </c>
      <c r="EH54" s="19">
        <v>44807</v>
      </c>
      <c r="EJ54" s="68">
        <v>0</v>
      </c>
      <c r="EL54" s="8">
        <v>44807</v>
      </c>
    </row>
    <row r="55" spans="1:142">
      <c r="A55" s="48" t="s">
        <v>946</v>
      </c>
      <c r="B55" t="s">
        <v>94</v>
      </c>
      <c r="C55" s="69">
        <v>51</v>
      </c>
      <c r="D55" s="19">
        <v>0</v>
      </c>
      <c r="E55" s="19">
        <v>0</v>
      </c>
      <c r="F55" s="19">
        <v>0</v>
      </c>
      <c r="G55" s="19">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19">
        <v>0</v>
      </c>
      <c r="Y55" s="19">
        <v>0</v>
      </c>
      <c r="Z55" s="19">
        <v>0</v>
      </c>
      <c r="AA55" s="19">
        <v>0</v>
      </c>
      <c r="AB55" s="19">
        <v>0</v>
      </c>
      <c r="AC55" s="19">
        <v>0</v>
      </c>
      <c r="AD55" s="19">
        <v>0</v>
      </c>
      <c r="AE55" s="19">
        <v>0</v>
      </c>
      <c r="AF55" s="19">
        <v>0</v>
      </c>
      <c r="AG55" s="19">
        <v>0</v>
      </c>
      <c r="AH55" s="19">
        <v>0</v>
      </c>
      <c r="AI55" s="19">
        <v>0</v>
      </c>
      <c r="AJ55" s="19">
        <v>0</v>
      </c>
      <c r="AK55" s="19">
        <v>0</v>
      </c>
      <c r="AL55" s="19">
        <v>0</v>
      </c>
      <c r="AM55" s="19">
        <v>0</v>
      </c>
      <c r="AN55" s="19">
        <v>0</v>
      </c>
      <c r="AO55" s="19">
        <v>0</v>
      </c>
      <c r="AP55" s="19">
        <v>0</v>
      </c>
      <c r="AQ55" s="19">
        <v>0</v>
      </c>
      <c r="AR55" s="19">
        <v>0</v>
      </c>
      <c r="AS55" s="19">
        <v>0</v>
      </c>
      <c r="AT55" s="19">
        <v>0</v>
      </c>
      <c r="AU55" s="19">
        <v>0</v>
      </c>
      <c r="AV55" s="19">
        <v>0</v>
      </c>
      <c r="AW55" s="19">
        <v>0</v>
      </c>
      <c r="AX55" s="19">
        <v>0</v>
      </c>
      <c r="AY55" s="19">
        <v>0</v>
      </c>
      <c r="AZ55" s="19">
        <v>0</v>
      </c>
      <c r="BA55" s="64" t="e">
        <f>BA$87*#REF!</f>
        <v>#REF!</v>
      </c>
      <c r="BB55" s="64" t="e">
        <f>BB$87*#REF!</f>
        <v>#REF!</v>
      </c>
      <c r="BC55" s="64" t="e">
        <f>BC$87*#REF!</f>
        <v>#REF!</v>
      </c>
      <c r="BD55" s="64" t="e">
        <f>BD$87*#REF!</f>
        <v>#REF!</v>
      </c>
      <c r="BE55" s="19">
        <v>0</v>
      </c>
      <c r="BF55" s="19">
        <v>0</v>
      </c>
      <c r="BG55" s="19">
        <v>0</v>
      </c>
      <c r="BH55" s="19">
        <v>0</v>
      </c>
      <c r="BI55" s="19">
        <v>0</v>
      </c>
      <c r="BJ55" s="19">
        <v>0</v>
      </c>
      <c r="BK55" s="19">
        <v>0</v>
      </c>
      <c r="BL55" s="19">
        <v>0</v>
      </c>
      <c r="BM55" s="19">
        <v>0</v>
      </c>
      <c r="BN55" s="19">
        <v>0</v>
      </c>
      <c r="BO55" s="19">
        <v>0</v>
      </c>
      <c r="BP55" s="19">
        <v>0</v>
      </c>
      <c r="BQ55" s="19">
        <v>0</v>
      </c>
      <c r="BR55" s="19">
        <v>0</v>
      </c>
      <c r="BS55" s="19">
        <v>0</v>
      </c>
      <c r="BT55" s="19">
        <v>0</v>
      </c>
      <c r="BU55" s="19">
        <v>0</v>
      </c>
      <c r="BV55" s="19">
        <v>0</v>
      </c>
      <c r="BW55" s="19">
        <v>0</v>
      </c>
      <c r="BX55" s="19">
        <v>0</v>
      </c>
      <c r="BY55" s="19">
        <v>0</v>
      </c>
      <c r="BZ55" s="19">
        <v>0</v>
      </c>
      <c r="CA55" s="19">
        <v>0</v>
      </c>
      <c r="CB55" s="19">
        <v>0</v>
      </c>
      <c r="CC55" s="19">
        <v>0</v>
      </c>
      <c r="CD55" s="19">
        <v>0</v>
      </c>
      <c r="CE55" s="19">
        <v>0</v>
      </c>
      <c r="CF55" s="19">
        <v>0</v>
      </c>
      <c r="CG55" s="19">
        <v>4</v>
      </c>
      <c r="CH55" s="19">
        <v>0</v>
      </c>
      <c r="CI55" s="19">
        <v>0</v>
      </c>
      <c r="CJ55" s="19">
        <v>0</v>
      </c>
      <c r="CK55" s="19">
        <v>0</v>
      </c>
      <c r="CL55" s="19">
        <v>0</v>
      </c>
      <c r="CM55" s="19">
        <v>0</v>
      </c>
      <c r="CN55" s="19">
        <v>0</v>
      </c>
      <c r="CO55" s="19" t="e">
        <f>CO$87*#REF!</f>
        <v>#REF!</v>
      </c>
      <c r="CP55" s="19" t="e">
        <f>CP$87*#REF!</f>
        <v>#REF!</v>
      </c>
      <c r="CQ55" s="19" t="e">
        <f>CQ$87*#REF!</f>
        <v>#REF!</v>
      </c>
      <c r="CR55" s="19" t="e">
        <f>CR$87*#REF!</f>
        <v>#REF!</v>
      </c>
      <c r="CS55" s="19">
        <v>0</v>
      </c>
      <c r="CT55" s="19">
        <v>0</v>
      </c>
      <c r="CU55" s="19">
        <v>0</v>
      </c>
      <c r="CV55" s="19">
        <v>0</v>
      </c>
      <c r="CW55" s="19">
        <v>59</v>
      </c>
      <c r="CX55" s="19">
        <v>102</v>
      </c>
      <c r="CY55" s="19" t="e">
        <f>CY$87*#REF!</f>
        <v>#REF!</v>
      </c>
      <c r="CZ55" s="19" t="e">
        <f>CZ$87*#REF!</f>
        <v>#REF!</v>
      </c>
      <c r="DA55" s="19">
        <v>0</v>
      </c>
      <c r="DB55" s="19">
        <v>2567</v>
      </c>
      <c r="DC55" s="19">
        <v>0</v>
      </c>
      <c r="DD55" s="19">
        <v>110473</v>
      </c>
      <c r="DE55" s="19">
        <v>24465</v>
      </c>
      <c r="DF55" s="19">
        <v>0</v>
      </c>
      <c r="DG55" s="19">
        <v>82</v>
      </c>
      <c r="DH55" s="19">
        <v>0</v>
      </c>
      <c r="DI55" s="19">
        <v>0</v>
      </c>
      <c r="DJ55" s="19">
        <v>54</v>
      </c>
      <c r="DK55" s="19">
        <v>0</v>
      </c>
      <c r="DL55" s="19">
        <v>0</v>
      </c>
      <c r="DM55" s="19">
        <v>984</v>
      </c>
      <c r="DN55" s="19">
        <v>0</v>
      </c>
      <c r="DO55" s="19">
        <v>0</v>
      </c>
      <c r="DP55" s="19">
        <v>0</v>
      </c>
      <c r="DQ55" s="19">
        <v>0</v>
      </c>
      <c r="DR55" s="19">
        <v>54</v>
      </c>
      <c r="DS55" s="19">
        <v>0</v>
      </c>
      <c r="DT55" s="19">
        <v>0</v>
      </c>
      <c r="DU55" s="19">
        <v>0</v>
      </c>
      <c r="DV55" s="19">
        <v>0</v>
      </c>
      <c r="DW55" s="19">
        <v>0</v>
      </c>
      <c r="DX55" s="19">
        <v>0</v>
      </c>
      <c r="DY55" s="19">
        <v>0</v>
      </c>
      <c r="DZ55" s="19">
        <v>0</v>
      </c>
      <c r="EA55" s="19">
        <v>0</v>
      </c>
      <c r="EB55" s="19">
        <v>0</v>
      </c>
      <c r="EC55" s="19">
        <v>0</v>
      </c>
      <c r="ED55" s="19">
        <v>0</v>
      </c>
      <c r="EE55" s="19">
        <v>0</v>
      </c>
      <c r="EF55" s="19">
        <v>0</v>
      </c>
      <c r="EG55" s="19">
        <v>0</v>
      </c>
      <c r="EH55" s="19">
        <v>138844</v>
      </c>
      <c r="EJ55" s="68">
        <v>0</v>
      </c>
      <c r="EL55" s="8">
        <v>138844</v>
      </c>
    </row>
    <row r="56" spans="1:142">
      <c r="A56" s="48" t="s">
        <v>947</v>
      </c>
      <c r="B56" t="s">
        <v>95</v>
      </c>
      <c r="C56" s="67">
        <v>52</v>
      </c>
      <c r="D56" s="19">
        <v>0</v>
      </c>
      <c r="E56" s="19">
        <v>0</v>
      </c>
      <c r="F56" s="19">
        <v>0</v>
      </c>
      <c r="G56" s="19">
        <v>0</v>
      </c>
      <c r="H56" s="19">
        <v>0</v>
      </c>
      <c r="I56" s="19">
        <v>0</v>
      </c>
      <c r="J56" s="19">
        <v>0</v>
      </c>
      <c r="K56" s="19">
        <v>0</v>
      </c>
      <c r="L56" s="19">
        <v>0</v>
      </c>
      <c r="M56" s="19">
        <v>0</v>
      </c>
      <c r="N56" s="19">
        <v>0</v>
      </c>
      <c r="O56" s="19">
        <v>0</v>
      </c>
      <c r="P56" s="19">
        <v>0</v>
      </c>
      <c r="Q56" s="19">
        <v>0</v>
      </c>
      <c r="R56" s="19">
        <v>0</v>
      </c>
      <c r="S56" s="19">
        <v>0</v>
      </c>
      <c r="T56" s="19">
        <v>0</v>
      </c>
      <c r="U56" s="19">
        <v>0</v>
      </c>
      <c r="V56" s="19">
        <v>0</v>
      </c>
      <c r="W56" s="19">
        <v>0</v>
      </c>
      <c r="X56" s="19">
        <v>0</v>
      </c>
      <c r="Y56" s="19">
        <v>0</v>
      </c>
      <c r="Z56" s="19">
        <v>0</v>
      </c>
      <c r="AA56" s="19">
        <v>0</v>
      </c>
      <c r="AB56" s="19">
        <v>0</v>
      </c>
      <c r="AC56" s="19">
        <v>0</v>
      </c>
      <c r="AD56" s="19">
        <v>0</v>
      </c>
      <c r="AE56" s="19">
        <v>0</v>
      </c>
      <c r="AF56" s="19">
        <v>0</v>
      </c>
      <c r="AG56" s="19">
        <v>0</v>
      </c>
      <c r="AH56" s="19">
        <v>0</v>
      </c>
      <c r="AI56" s="19">
        <v>0</v>
      </c>
      <c r="AJ56" s="19">
        <v>0</v>
      </c>
      <c r="AK56" s="19">
        <v>0</v>
      </c>
      <c r="AL56" s="19">
        <v>0</v>
      </c>
      <c r="AM56" s="19">
        <v>0</v>
      </c>
      <c r="AN56" s="19">
        <v>0</v>
      </c>
      <c r="AO56" s="19">
        <v>0</v>
      </c>
      <c r="AP56" s="19">
        <v>0</v>
      </c>
      <c r="AQ56" s="19">
        <v>0</v>
      </c>
      <c r="AR56" s="19">
        <v>0</v>
      </c>
      <c r="AS56" s="19">
        <v>0</v>
      </c>
      <c r="AT56" s="19">
        <v>0</v>
      </c>
      <c r="AU56" s="19">
        <v>0</v>
      </c>
      <c r="AV56" s="19">
        <v>0</v>
      </c>
      <c r="AW56" s="19">
        <v>0</v>
      </c>
      <c r="AX56" s="19">
        <v>0</v>
      </c>
      <c r="AY56" s="19">
        <v>0</v>
      </c>
      <c r="AZ56" s="19">
        <v>0</v>
      </c>
      <c r="BA56" s="64" t="e">
        <f>BA$87*#REF!</f>
        <v>#REF!</v>
      </c>
      <c r="BB56" s="64" t="e">
        <f>BB$87*#REF!</f>
        <v>#REF!</v>
      </c>
      <c r="BC56" s="64" t="e">
        <f>BC$87*#REF!</f>
        <v>#REF!</v>
      </c>
      <c r="BD56" s="64" t="e">
        <f>BD$87*#REF!</f>
        <v>#REF!</v>
      </c>
      <c r="BE56" s="19">
        <v>0</v>
      </c>
      <c r="BF56" s="19">
        <v>0</v>
      </c>
      <c r="BG56" s="19">
        <v>0</v>
      </c>
      <c r="BH56" s="19">
        <v>0</v>
      </c>
      <c r="BI56" s="19">
        <v>0</v>
      </c>
      <c r="BJ56" s="19">
        <v>0</v>
      </c>
      <c r="BK56" s="19">
        <v>0</v>
      </c>
      <c r="BL56" s="19">
        <v>0</v>
      </c>
      <c r="BM56" s="19">
        <v>0</v>
      </c>
      <c r="BN56" s="19">
        <v>0</v>
      </c>
      <c r="BO56" s="19">
        <v>0</v>
      </c>
      <c r="BP56" s="19">
        <v>0</v>
      </c>
      <c r="BQ56" s="19">
        <v>0</v>
      </c>
      <c r="BR56" s="19">
        <v>0</v>
      </c>
      <c r="BS56" s="19">
        <v>0</v>
      </c>
      <c r="BT56" s="19">
        <v>0</v>
      </c>
      <c r="BU56" s="19">
        <v>0</v>
      </c>
      <c r="BV56" s="19">
        <v>0</v>
      </c>
      <c r="BW56" s="19">
        <v>0</v>
      </c>
      <c r="BX56" s="19">
        <v>0</v>
      </c>
      <c r="BY56" s="19">
        <v>0</v>
      </c>
      <c r="BZ56" s="19">
        <v>0</v>
      </c>
      <c r="CA56" s="19">
        <v>0</v>
      </c>
      <c r="CB56" s="19">
        <v>0</v>
      </c>
      <c r="CC56" s="19">
        <v>0</v>
      </c>
      <c r="CD56" s="19">
        <v>0</v>
      </c>
      <c r="CE56" s="19">
        <v>0</v>
      </c>
      <c r="CF56" s="19">
        <v>0</v>
      </c>
      <c r="CG56" s="19">
        <v>0</v>
      </c>
      <c r="CH56" s="19">
        <v>0</v>
      </c>
      <c r="CI56" s="19">
        <v>0</v>
      </c>
      <c r="CJ56" s="19">
        <v>0</v>
      </c>
      <c r="CK56" s="19">
        <v>0</v>
      </c>
      <c r="CL56" s="19">
        <v>0</v>
      </c>
      <c r="CM56" s="19">
        <v>0</v>
      </c>
      <c r="CN56" s="19">
        <v>0</v>
      </c>
      <c r="CO56" s="19" t="e">
        <f>CO$87*#REF!</f>
        <v>#REF!</v>
      </c>
      <c r="CP56" s="19" t="e">
        <f>CP$87*#REF!</f>
        <v>#REF!</v>
      </c>
      <c r="CQ56" s="19" t="e">
        <f>CQ$87*#REF!</f>
        <v>#REF!</v>
      </c>
      <c r="CR56" s="19" t="e">
        <f>CR$87*#REF!</f>
        <v>#REF!</v>
      </c>
      <c r="CS56" s="19">
        <v>0</v>
      </c>
      <c r="CT56" s="19">
        <v>0</v>
      </c>
      <c r="CU56" s="19">
        <v>0</v>
      </c>
      <c r="CV56" s="19">
        <v>0</v>
      </c>
      <c r="CW56" s="19">
        <v>0</v>
      </c>
      <c r="CX56" s="19">
        <v>124</v>
      </c>
      <c r="CY56" s="19" t="e">
        <f>CY$87*#REF!</f>
        <v>#REF!</v>
      </c>
      <c r="CZ56" s="19" t="e">
        <f>CZ$87*#REF!</f>
        <v>#REF!</v>
      </c>
      <c r="DA56" s="19">
        <v>0</v>
      </c>
      <c r="DB56" s="19">
        <v>0</v>
      </c>
      <c r="DC56" s="19">
        <v>0</v>
      </c>
      <c r="DD56" s="19">
        <v>0</v>
      </c>
      <c r="DE56" s="19">
        <v>0</v>
      </c>
      <c r="DF56" s="19">
        <v>27438</v>
      </c>
      <c r="DG56" s="19">
        <v>0</v>
      </c>
      <c r="DH56" s="19">
        <v>0</v>
      </c>
      <c r="DI56" s="19">
        <v>0</v>
      </c>
      <c r="DJ56" s="19">
        <v>0</v>
      </c>
      <c r="DK56" s="19">
        <v>0</v>
      </c>
      <c r="DL56" s="19">
        <v>0</v>
      </c>
      <c r="DM56" s="19">
        <v>225</v>
      </c>
      <c r="DN56" s="19">
        <v>0</v>
      </c>
      <c r="DO56" s="19">
        <v>0</v>
      </c>
      <c r="DP56" s="19">
        <v>0</v>
      </c>
      <c r="DQ56" s="19">
        <v>0</v>
      </c>
      <c r="DR56" s="19">
        <v>0</v>
      </c>
      <c r="DS56" s="19">
        <v>0</v>
      </c>
      <c r="DT56" s="19">
        <v>0</v>
      </c>
      <c r="DU56" s="19">
        <v>0</v>
      </c>
      <c r="DV56" s="19">
        <v>0</v>
      </c>
      <c r="DW56" s="19">
        <v>0</v>
      </c>
      <c r="DX56" s="19">
        <v>0</v>
      </c>
      <c r="DY56" s="19">
        <v>0</v>
      </c>
      <c r="DZ56" s="19">
        <v>0</v>
      </c>
      <c r="EA56" s="19">
        <v>0</v>
      </c>
      <c r="EB56" s="19">
        <v>0</v>
      </c>
      <c r="EC56" s="19">
        <v>0</v>
      </c>
      <c r="ED56" s="19">
        <v>0</v>
      </c>
      <c r="EE56" s="19">
        <v>0</v>
      </c>
      <c r="EF56" s="19">
        <v>0</v>
      </c>
      <c r="EG56" s="19">
        <v>0</v>
      </c>
      <c r="EH56" s="19">
        <v>27787</v>
      </c>
      <c r="EJ56" s="68">
        <v>0</v>
      </c>
      <c r="EL56" s="8">
        <v>27787</v>
      </c>
    </row>
    <row r="57" spans="1:142">
      <c r="A57" s="48" t="s">
        <v>948</v>
      </c>
      <c r="B57" t="s">
        <v>96</v>
      </c>
      <c r="C57" s="69">
        <v>53</v>
      </c>
      <c r="D57" s="19">
        <v>0</v>
      </c>
      <c r="E57" s="19">
        <v>0</v>
      </c>
      <c r="F57" s="19">
        <v>0</v>
      </c>
      <c r="G57" s="19">
        <v>0</v>
      </c>
      <c r="H57" s="19">
        <v>0</v>
      </c>
      <c r="I57" s="19">
        <v>0</v>
      </c>
      <c r="J57" s="19">
        <v>0</v>
      </c>
      <c r="K57" s="19">
        <v>0</v>
      </c>
      <c r="L57" s="19">
        <v>0</v>
      </c>
      <c r="M57" s="19">
        <v>0</v>
      </c>
      <c r="N57" s="19">
        <v>0</v>
      </c>
      <c r="O57" s="19">
        <v>0</v>
      </c>
      <c r="P57" s="19">
        <v>0</v>
      </c>
      <c r="Q57" s="19">
        <v>0</v>
      </c>
      <c r="R57" s="19">
        <v>0</v>
      </c>
      <c r="S57" s="19">
        <v>0</v>
      </c>
      <c r="T57" s="19">
        <v>0</v>
      </c>
      <c r="U57" s="19">
        <v>0</v>
      </c>
      <c r="V57" s="19">
        <v>0</v>
      </c>
      <c r="W57" s="19">
        <v>0</v>
      </c>
      <c r="X57" s="19">
        <v>0</v>
      </c>
      <c r="Y57" s="19">
        <v>0</v>
      </c>
      <c r="Z57" s="19">
        <v>0</v>
      </c>
      <c r="AA57" s="19">
        <v>0</v>
      </c>
      <c r="AB57" s="19">
        <v>0</v>
      </c>
      <c r="AC57" s="19">
        <v>0</v>
      </c>
      <c r="AD57" s="19">
        <v>0</v>
      </c>
      <c r="AE57" s="19">
        <v>0</v>
      </c>
      <c r="AF57" s="19">
        <v>0</v>
      </c>
      <c r="AG57" s="19">
        <v>0</v>
      </c>
      <c r="AH57" s="19">
        <v>0</v>
      </c>
      <c r="AI57" s="19">
        <v>0</v>
      </c>
      <c r="AJ57" s="19">
        <v>0</v>
      </c>
      <c r="AK57" s="19">
        <v>0</v>
      </c>
      <c r="AL57" s="19">
        <v>0</v>
      </c>
      <c r="AM57" s="19">
        <v>0</v>
      </c>
      <c r="AN57" s="19">
        <v>0</v>
      </c>
      <c r="AO57" s="19">
        <v>0</v>
      </c>
      <c r="AP57" s="19">
        <v>0</v>
      </c>
      <c r="AQ57" s="19">
        <v>0</v>
      </c>
      <c r="AR57" s="19">
        <v>0</v>
      </c>
      <c r="AS57" s="19">
        <v>0</v>
      </c>
      <c r="AT57" s="19">
        <v>0</v>
      </c>
      <c r="AU57" s="19">
        <v>0</v>
      </c>
      <c r="AV57" s="19">
        <v>0</v>
      </c>
      <c r="AW57" s="19">
        <v>0</v>
      </c>
      <c r="AX57" s="19">
        <v>0</v>
      </c>
      <c r="AY57" s="19">
        <v>0</v>
      </c>
      <c r="AZ57" s="19">
        <v>0</v>
      </c>
      <c r="BA57" s="64" t="e">
        <f>BA$87*#REF!</f>
        <v>#REF!</v>
      </c>
      <c r="BB57" s="64" t="e">
        <f>BB$87*#REF!</f>
        <v>#REF!</v>
      </c>
      <c r="BC57" s="64" t="e">
        <f>BC$87*#REF!</f>
        <v>#REF!</v>
      </c>
      <c r="BD57" s="64" t="e">
        <f>BD$87*#REF!</f>
        <v>#REF!</v>
      </c>
      <c r="BE57" s="19">
        <v>0</v>
      </c>
      <c r="BF57" s="19">
        <v>0</v>
      </c>
      <c r="BG57" s="19">
        <v>0</v>
      </c>
      <c r="BH57" s="19">
        <v>0</v>
      </c>
      <c r="BI57" s="19">
        <v>0</v>
      </c>
      <c r="BJ57" s="19">
        <v>0</v>
      </c>
      <c r="BK57" s="19">
        <v>0</v>
      </c>
      <c r="BL57" s="19">
        <v>0</v>
      </c>
      <c r="BM57" s="19">
        <v>0</v>
      </c>
      <c r="BN57" s="19">
        <v>0</v>
      </c>
      <c r="BO57" s="19">
        <v>0</v>
      </c>
      <c r="BP57" s="19">
        <v>0</v>
      </c>
      <c r="BQ57" s="19">
        <v>0</v>
      </c>
      <c r="BR57" s="19">
        <v>0</v>
      </c>
      <c r="BS57" s="19">
        <v>0</v>
      </c>
      <c r="BT57" s="19">
        <v>0</v>
      </c>
      <c r="BU57" s="19">
        <v>0</v>
      </c>
      <c r="BV57" s="19">
        <v>0</v>
      </c>
      <c r="BW57" s="19">
        <v>0</v>
      </c>
      <c r="BX57" s="19">
        <v>0</v>
      </c>
      <c r="BY57" s="19">
        <v>0</v>
      </c>
      <c r="BZ57" s="19">
        <v>0</v>
      </c>
      <c r="CA57" s="19">
        <v>0</v>
      </c>
      <c r="CB57" s="19">
        <v>0</v>
      </c>
      <c r="CC57" s="19">
        <v>0</v>
      </c>
      <c r="CD57" s="19">
        <v>0</v>
      </c>
      <c r="CE57" s="19">
        <v>0</v>
      </c>
      <c r="CF57" s="19">
        <v>0</v>
      </c>
      <c r="CG57" s="19">
        <v>0</v>
      </c>
      <c r="CH57" s="19">
        <v>0</v>
      </c>
      <c r="CI57" s="19">
        <v>0</v>
      </c>
      <c r="CJ57" s="19">
        <v>0</v>
      </c>
      <c r="CK57" s="19">
        <v>0</v>
      </c>
      <c r="CL57" s="19">
        <v>0</v>
      </c>
      <c r="CM57" s="19">
        <v>0</v>
      </c>
      <c r="CN57" s="19">
        <v>0</v>
      </c>
      <c r="CO57" s="19" t="e">
        <f>CO$87*#REF!</f>
        <v>#REF!</v>
      </c>
      <c r="CP57" s="19" t="e">
        <f>CP$87*#REF!</f>
        <v>#REF!</v>
      </c>
      <c r="CQ57" s="19" t="e">
        <f>CQ$87*#REF!</f>
        <v>#REF!</v>
      </c>
      <c r="CR57" s="19" t="e">
        <f>CR$87*#REF!</f>
        <v>#REF!</v>
      </c>
      <c r="CS57" s="19">
        <v>0</v>
      </c>
      <c r="CT57" s="19">
        <v>0</v>
      </c>
      <c r="CU57" s="19">
        <v>0</v>
      </c>
      <c r="CV57" s="19">
        <v>0</v>
      </c>
      <c r="CW57" s="19">
        <v>0</v>
      </c>
      <c r="CX57" s="19">
        <v>105</v>
      </c>
      <c r="CY57" s="19" t="e">
        <f>CY$87*#REF!</f>
        <v>#REF!</v>
      </c>
      <c r="CZ57" s="19" t="e">
        <f>CZ$87*#REF!</f>
        <v>#REF!</v>
      </c>
      <c r="DA57" s="19">
        <v>0</v>
      </c>
      <c r="DB57" s="19">
        <v>0</v>
      </c>
      <c r="DC57" s="19">
        <v>0</v>
      </c>
      <c r="DD57" s="19">
        <v>0</v>
      </c>
      <c r="DE57" s="19">
        <v>0</v>
      </c>
      <c r="DF57" s="19">
        <v>0</v>
      </c>
      <c r="DG57" s="19">
        <v>275025</v>
      </c>
      <c r="DH57" s="19">
        <v>0</v>
      </c>
      <c r="DI57" s="19">
        <v>0</v>
      </c>
      <c r="DJ57" s="19">
        <v>0</v>
      </c>
      <c r="DK57" s="19">
        <v>0</v>
      </c>
      <c r="DL57" s="19">
        <v>0</v>
      </c>
      <c r="DM57" s="19">
        <v>1200</v>
      </c>
      <c r="DN57" s="19">
        <v>0</v>
      </c>
      <c r="DO57" s="19">
        <v>0</v>
      </c>
      <c r="DP57" s="19">
        <v>0</v>
      </c>
      <c r="DQ57" s="19">
        <v>0</v>
      </c>
      <c r="DR57" s="19">
        <v>0</v>
      </c>
      <c r="DS57" s="19">
        <v>608</v>
      </c>
      <c r="DT57" s="19">
        <v>0</v>
      </c>
      <c r="DU57" s="19">
        <v>0</v>
      </c>
      <c r="DV57" s="19">
        <v>0</v>
      </c>
      <c r="DW57" s="19">
        <v>0</v>
      </c>
      <c r="DX57" s="19">
        <v>0</v>
      </c>
      <c r="DY57" s="19">
        <v>0</v>
      </c>
      <c r="DZ57" s="19">
        <v>0</v>
      </c>
      <c r="EA57" s="19">
        <v>0</v>
      </c>
      <c r="EB57" s="19">
        <v>0</v>
      </c>
      <c r="EC57" s="19">
        <v>0</v>
      </c>
      <c r="ED57" s="19">
        <v>0</v>
      </c>
      <c r="EE57" s="19">
        <v>0</v>
      </c>
      <c r="EF57" s="19">
        <v>0</v>
      </c>
      <c r="EG57" s="19">
        <v>0</v>
      </c>
      <c r="EH57" s="19">
        <v>276938</v>
      </c>
      <c r="EJ57" s="68">
        <v>0</v>
      </c>
      <c r="EL57" s="8">
        <v>276938</v>
      </c>
    </row>
    <row r="58" spans="1:142">
      <c r="A58" s="48" t="s">
        <v>949</v>
      </c>
      <c r="B58" t="s">
        <v>97</v>
      </c>
      <c r="C58" s="69">
        <v>54</v>
      </c>
      <c r="D58" s="19">
        <v>0</v>
      </c>
      <c r="E58" s="19">
        <v>0</v>
      </c>
      <c r="F58" s="19">
        <v>0</v>
      </c>
      <c r="G58" s="19">
        <v>0</v>
      </c>
      <c r="H58" s="19">
        <v>0</v>
      </c>
      <c r="I58" s="19">
        <v>0</v>
      </c>
      <c r="J58" s="19">
        <v>0</v>
      </c>
      <c r="K58" s="19">
        <v>0</v>
      </c>
      <c r="L58" s="19">
        <v>0</v>
      </c>
      <c r="M58" s="19">
        <v>0</v>
      </c>
      <c r="N58" s="19">
        <v>0</v>
      </c>
      <c r="O58" s="19">
        <v>0</v>
      </c>
      <c r="P58" s="19">
        <v>0</v>
      </c>
      <c r="Q58" s="19">
        <v>0</v>
      </c>
      <c r="R58" s="19">
        <v>0</v>
      </c>
      <c r="S58" s="19">
        <v>0</v>
      </c>
      <c r="T58" s="19">
        <v>0</v>
      </c>
      <c r="U58" s="19">
        <v>0</v>
      </c>
      <c r="V58" s="19">
        <v>0</v>
      </c>
      <c r="W58" s="19">
        <v>0</v>
      </c>
      <c r="X58" s="19">
        <v>0</v>
      </c>
      <c r="Y58" s="19">
        <v>0</v>
      </c>
      <c r="Z58" s="19">
        <v>0</v>
      </c>
      <c r="AA58" s="19">
        <v>0</v>
      </c>
      <c r="AB58" s="19">
        <v>0</v>
      </c>
      <c r="AC58" s="19">
        <v>0</v>
      </c>
      <c r="AD58" s="19">
        <v>0</v>
      </c>
      <c r="AE58" s="19">
        <v>0</v>
      </c>
      <c r="AF58" s="19">
        <v>0</v>
      </c>
      <c r="AG58" s="19">
        <v>0</v>
      </c>
      <c r="AH58" s="19">
        <v>0</v>
      </c>
      <c r="AI58" s="19">
        <v>0</v>
      </c>
      <c r="AJ58" s="19">
        <v>0</v>
      </c>
      <c r="AK58" s="19">
        <v>0</v>
      </c>
      <c r="AL58" s="19">
        <v>0</v>
      </c>
      <c r="AM58" s="19">
        <v>0</v>
      </c>
      <c r="AN58" s="19">
        <v>0</v>
      </c>
      <c r="AO58" s="19">
        <v>0</v>
      </c>
      <c r="AP58" s="19">
        <v>0</v>
      </c>
      <c r="AQ58" s="19">
        <v>0</v>
      </c>
      <c r="AR58" s="19">
        <v>0</v>
      </c>
      <c r="AS58" s="19">
        <v>0</v>
      </c>
      <c r="AT58" s="19">
        <v>0</v>
      </c>
      <c r="AU58" s="19">
        <v>0</v>
      </c>
      <c r="AV58" s="19">
        <v>876</v>
      </c>
      <c r="AW58" s="19">
        <v>0</v>
      </c>
      <c r="AX58" s="19">
        <v>0</v>
      </c>
      <c r="AY58" s="19">
        <v>0</v>
      </c>
      <c r="AZ58" s="19">
        <v>0</v>
      </c>
      <c r="BA58" s="64" t="e">
        <f>BA$87*#REF!</f>
        <v>#REF!</v>
      </c>
      <c r="BB58" s="64" t="e">
        <f>BB$87*#REF!</f>
        <v>#REF!</v>
      </c>
      <c r="BC58" s="64" t="e">
        <f>BC$87*#REF!</f>
        <v>#REF!</v>
      </c>
      <c r="BD58" s="64" t="e">
        <f>BD$87*#REF!</f>
        <v>#REF!</v>
      </c>
      <c r="BE58" s="19">
        <v>0</v>
      </c>
      <c r="BF58" s="19">
        <v>0</v>
      </c>
      <c r="BG58" s="19">
        <v>0</v>
      </c>
      <c r="BH58" s="19">
        <v>0</v>
      </c>
      <c r="BI58" s="19">
        <v>0</v>
      </c>
      <c r="BJ58" s="19">
        <v>0</v>
      </c>
      <c r="BK58" s="19">
        <v>0</v>
      </c>
      <c r="BL58" s="19">
        <v>0</v>
      </c>
      <c r="BM58" s="19">
        <v>0</v>
      </c>
      <c r="BN58" s="19">
        <v>0</v>
      </c>
      <c r="BO58" s="19">
        <v>0</v>
      </c>
      <c r="BP58" s="19">
        <v>0</v>
      </c>
      <c r="BQ58" s="19">
        <v>0</v>
      </c>
      <c r="BR58" s="19">
        <v>0</v>
      </c>
      <c r="BS58" s="19">
        <v>0</v>
      </c>
      <c r="BT58" s="19">
        <v>0</v>
      </c>
      <c r="BU58" s="19">
        <v>0</v>
      </c>
      <c r="BV58" s="19">
        <v>0</v>
      </c>
      <c r="BW58" s="19">
        <v>0</v>
      </c>
      <c r="BX58" s="19">
        <v>0</v>
      </c>
      <c r="BY58" s="19">
        <v>0</v>
      </c>
      <c r="BZ58" s="19">
        <v>0</v>
      </c>
      <c r="CA58" s="19">
        <v>0</v>
      </c>
      <c r="CB58" s="19">
        <v>0</v>
      </c>
      <c r="CC58" s="19">
        <v>0</v>
      </c>
      <c r="CD58" s="19">
        <v>0</v>
      </c>
      <c r="CE58" s="19">
        <v>0</v>
      </c>
      <c r="CF58" s="19">
        <v>0</v>
      </c>
      <c r="CG58" s="19">
        <v>0</v>
      </c>
      <c r="CH58" s="19">
        <v>0</v>
      </c>
      <c r="CI58" s="19">
        <v>0</v>
      </c>
      <c r="CJ58" s="19">
        <v>0</v>
      </c>
      <c r="CK58" s="19">
        <v>0</v>
      </c>
      <c r="CL58" s="19">
        <v>0</v>
      </c>
      <c r="CM58" s="19">
        <v>0</v>
      </c>
      <c r="CN58" s="19">
        <v>0</v>
      </c>
      <c r="CO58" s="19" t="e">
        <f>CO$87*#REF!</f>
        <v>#REF!</v>
      </c>
      <c r="CP58" s="19" t="e">
        <f>CP$87*#REF!</f>
        <v>#REF!</v>
      </c>
      <c r="CQ58" s="19" t="e">
        <f>CQ$87*#REF!</f>
        <v>#REF!</v>
      </c>
      <c r="CR58" s="19" t="e">
        <f>CR$87*#REF!</f>
        <v>#REF!</v>
      </c>
      <c r="CS58" s="19">
        <v>0</v>
      </c>
      <c r="CT58" s="19">
        <v>0</v>
      </c>
      <c r="CU58" s="19">
        <v>0</v>
      </c>
      <c r="CV58" s="19">
        <v>0</v>
      </c>
      <c r="CW58" s="19">
        <v>0</v>
      </c>
      <c r="CX58" s="19">
        <v>93</v>
      </c>
      <c r="CY58" s="19" t="e">
        <f>CY$87*#REF!</f>
        <v>#REF!</v>
      </c>
      <c r="CZ58" s="19" t="e">
        <f>CZ$87*#REF!</f>
        <v>#REF!</v>
      </c>
      <c r="DA58" s="19">
        <v>0</v>
      </c>
      <c r="DB58" s="19">
        <v>0</v>
      </c>
      <c r="DC58" s="19">
        <v>0</v>
      </c>
      <c r="DD58" s="19">
        <v>0</v>
      </c>
      <c r="DE58" s="19">
        <v>0</v>
      </c>
      <c r="DF58" s="19">
        <v>0</v>
      </c>
      <c r="DG58" s="19">
        <v>0</v>
      </c>
      <c r="DH58" s="19">
        <v>16639</v>
      </c>
      <c r="DI58" s="19">
        <v>0</v>
      </c>
      <c r="DJ58" s="19">
        <v>0</v>
      </c>
      <c r="DK58" s="19">
        <v>0</v>
      </c>
      <c r="DL58" s="19">
        <v>0</v>
      </c>
      <c r="DM58" s="19">
        <v>273</v>
      </c>
      <c r="DN58" s="19">
        <v>0</v>
      </c>
      <c r="DO58" s="19">
        <v>0</v>
      </c>
      <c r="DP58" s="19">
        <v>22</v>
      </c>
      <c r="DQ58" s="19">
        <v>0</v>
      </c>
      <c r="DR58" s="19">
        <v>0</v>
      </c>
      <c r="DS58" s="19">
        <v>0</v>
      </c>
      <c r="DT58" s="19">
        <v>0</v>
      </c>
      <c r="DU58" s="19">
        <v>0</v>
      </c>
      <c r="DV58" s="19">
        <v>0</v>
      </c>
      <c r="DW58" s="19">
        <v>0</v>
      </c>
      <c r="DX58" s="19">
        <v>0</v>
      </c>
      <c r="DY58" s="19">
        <v>0</v>
      </c>
      <c r="DZ58" s="19">
        <v>0</v>
      </c>
      <c r="EA58" s="19">
        <v>0</v>
      </c>
      <c r="EB58" s="19">
        <v>0</v>
      </c>
      <c r="EC58" s="19">
        <v>0</v>
      </c>
      <c r="ED58" s="19">
        <v>0</v>
      </c>
      <c r="EE58" s="19">
        <v>0</v>
      </c>
      <c r="EF58" s="19">
        <v>0</v>
      </c>
      <c r="EG58" s="19">
        <v>0</v>
      </c>
      <c r="EH58" s="19">
        <v>17903</v>
      </c>
      <c r="EJ58" s="68">
        <v>0</v>
      </c>
      <c r="EL58" s="8">
        <v>17903</v>
      </c>
    </row>
    <row r="59" spans="1:142">
      <c r="A59" s="48" t="s">
        <v>950</v>
      </c>
      <c r="B59" t="s">
        <v>98</v>
      </c>
      <c r="C59" s="67">
        <v>55</v>
      </c>
      <c r="D59" s="19">
        <v>0</v>
      </c>
      <c r="E59" s="19">
        <v>0</v>
      </c>
      <c r="F59" s="19">
        <v>0</v>
      </c>
      <c r="G59" s="19">
        <v>0</v>
      </c>
      <c r="H59" s="19">
        <v>0</v>
      </c>
      <c r="I59" s="19">
        <v>0</v>
      </c>
      <c r="J59" s="19">
        <v>0</v>
      </c>
      <c r="K59" s="19">
        <v>0</v>
      </c>
      <c r="L59" s="19">
        <v>0</v>
      </c>
      <c r="M59" s="19">
        <v>0</v>
      </c>
      <c r="N59" s="19">
        <v>0</v>
      </c>
      <c r="O59" s="19">
        <v>0</v>
      </c>
      <c r="P59" s="19">
        <v>0</v>
      </c>
      <c r="Q59" s="19">
        <v>0</v>
      </c>
      <c r="R59" s="19">
        <v>0</v>
      </c>
      <c r="S59" s="19">
        <v>0</v>
      </c>
      <c r="T59" s="19">
        <v>0</v>
      </c>
      <c r="U59" s="19">
        <v>0</v>
      </c>
      <c r="V59" s="19">
        <v>0</v>
      </c>
      <c r="W59" s="19">
        <v>0</v>
      </c>
      <c r="X59" s="19">
        <v>0</v>
      </c>
      <c r="Y59" s="19">
        <v>0</v>
      </c>
      <c r="Z59" s="19">
        <v>0</v>
      </c>
      <c r="AA59" s="19">
        <v>0</v>
      </c>
      <c r="AB59" s="19">
        <v>0</v>
      </c>
      <c r="AC59" s="19">
        <v>0</v>
      </c>
      <c r="AD59" s="19">
        <v>0</v>
      </c>
      <c r="AE59" s="19">
        <v>0</v>
      </c>
      <c r="AF59" s="19">
        <v>0</v>
      </c>
      <c r="AG59" s="19">
        <v>0</v>
      </c>
      <c r="AH59" s="19">
        <v>0</v>
      </c>
      <c r="AI59" s="19">
        <v>0</v>
      </c>
      <c r="AJ59" s="19">
        <v>0</v>
      </c>
      <c r="AK59" s="19">
        <v>0</v>
      </c>
      <c r="AL59" s="19">
        <v>0</v>
      </c>
      <c r="AM59" s="19">
        <v>0</v>
      </c>
      <c r="AN59" s="19">
        <v>0</v>
      </c>
      <c r="AO59" s="19">
        <v>0</v>
      </c>
      <c r="AP59" s="19">
        <v>0</v>
      </c>
      <c r="AQ59" s="19">
        <v>0</v>
      </c>
      <c r="AR59" s="19">
        <v>0</v>
      </c>
      <c r="AS59" s="19">
        <v>0</v>
      </c>
      <c r="AT59" s="19">
        <v>0</v>
      </c>
      <c r="AU59" s="19">
        <v>0</v>
      </c>
      <c r="AV59" s="19">
        <v>0</v>
      </c>
      <c r="AW59" s="19">
        <v>0</v>
      </c>
      <c r="AX59" s="19">
        <v>0</v>
      </c>
      <c r="AY59" s="19">
        <v>0</v>
      </c>
      <c r="AZ59" s="19">
        <v>0</v>
      </c>
      <c r="BA59" s="64" t="e">
        <f>BA$87*#REF!</f>
        <v>#REF!</v>
      </c>
      <c r="BB59" s="64" t="e">
        <f>BB$87*#REF!</f>
        <v>#REF!</v>
      </c>
      <c r="BC59" s="64" t="e">
        <f>BC$87*#REF!</f>
        <v>#REF!</v>
      </c>
      <c r="BD59" s="64" t="e">
        <f>BD$87*#REF!</f>
        <v>#REF!</v>
      </c>
      <c r="BE59" s="19">
        <v>0</v>
      </c>
      <c r="BF59" s="19">
        <v>0</v>
      </c>
      <c r="BG59" s="19">
        <v>0</v>
      </c>
      <c r="BH59" s="19">
        <v>0</v>
      </c>
      <c r="BI59" s="19">
        <v>0</v>
      </c>
      <c r="BJ59" s="19">
        <v>0</v>
      </c>
      <c r="BK59" s="19">
        <v>0</v>
      </c>
      <c r="BL59" s="19">
        <v>0</v>
      </c>
      <c r="BM59" s="19">
        <v>0</v>
      </c>
      <c r="BN59" s="19">
        <v>0</v>
      </c>
      <c r="BO59" s="19">
        <v>0</v>
      </c>
      <c r="BP59" s="19">
        <v>0</v>
      </c>
      <c r="BQ59" s="19">
        <v>0</v>
      </c>
      <c r="BR59" s="19">
        <v>0</v>
      </c>
      <c r="BS59" s="19">
        <v>0</v>
      </c>
      <c r="BT59" s="19">
        <v>0</v>
      </c>
      <c r="BU59" s="19">
        <v>0</v>
      </c>
      <c r="BV59" s="19">
        <v>0</v>
      </c>
      <c r="BW59" s="19">
        <v>0</v>
      </c>
      <c r="BX59" s="19">
        <v>0</v>
      </c>
      <c r="BY59" s="19">
        <v>0</v>
      </c>
      <c r="BZ59" s="19">
        <v>0</v>
      </c>
      <c r="CA59" s="19">
        <v>0</v>
      </c>
      <c r="CB59" s="19">
        <v>0</v>
      </c>
      <c r="CC59" s="19">
        <v>0</v>
      </c>
      <c r="CD59" s="19">
        <v>0</v>
      </c>
      <c r="CE59" s="19">
        <v>0</v>
      </c>
      <c r="CF59" s="19">
        <v>0</v>
      </c>
      <c r="CG59" s="19">
        <v>0</v>
      </c>
      <c r="CH59" s="19">
        <v>0</v>
      </c>
      <c r="CI59" s="19">
        <v>0</v>
      </c>
      <c r="CJ59" s="19">
        <v>0</v>
      </c>
      <c r="CK59" s="19">
        <v>0</v>
      </c>
      <c r="CL59" s="19">
        <v>0</v>
      </c>
      <c r="CM59" s="19">
        <v>0</v>
      </c>
      <c r="CN59" s="19">
        <v>0</v>
      </c>
      <c r="CO59" s="19" t="e">
        <f>CO$87*#REF!</f>
        <v>#REF!</v>
      </c>
      <c r="CP59" s="19" t="e">
        <f>CP$87*#REF!</f>
        <v>#REF!</v>
      </c>
      <c r="CQ59" s="19" t="e">
        <f>CQ$87*#REF!</f>
        <v>#REF!</v>
      </c>
      <c r="CR59" s="19" t="e">
        <f>CR$87*#REF!</f>
        <v>#REF!</v>
      </c>
      <c r="CS59" s="19">
        <v>0</v>
      </c>
      <c r="CT59" s="19">
        <v>0</v>
      </c>
      <c r="CU59" s="19">
        <v>0</v>
      </c>
      <c r="CV59" s="19">
        <v>0</v>
      </c>
      <c r="CW59" s="19">
        <v>0</v>
      </c>
      <c r="CX59" s="19">
        <v>77</v>
      </c>
      <c r="CY59" s="19" t="e">
        <f>CY$87*#REF!</f>
        <v>#REF!</v>
      </c>
      <c r="CZ59" s="19" t="e">
        <f>CZ$87*#REF!</f>
        <v>#REF!</v>
      </c>
      <c r="DA59" s="19">
        <v>0</v>
      </c>
      <c r="DB59" s="19">
        <v>0</v>
      </c>
      <c r="DC59" s="19">
        <v>0</v>
      </c>
      <c r="DD59" s="19">
        <v>0</v>
      </c>
      <c r="DE59" s="19">
        <v>0</v>
      </c>
      <c r="DF59" s="19">
        <v>0</v>
      </c>
      <c r="DG59" s="19">
        <v>0</v>
      </c>
      <c r="DH59" s="19">
        <v>0</v>
      </c>
      <c r="DI59" s="19">
        <v>43751</v>
      </c>
      <c r="DJ59" s="19">
        <v>0</v>
      </c>
      <c r="DK59" s="19">
        <v>0</v>
      </c>
      <c r="DL59" s="19">
        <v>0</v>
      </c>
      <c r="DM59" s="19">
        <v>46</v>
      </c>
      <c r="DN59" s="19">
        <v>0</v>
      </c>
      <c r="DO59" s="19">
        <v>0</v>
      </c>
      <c r="DP59" s="19">
        <v>0</v>
      </c>
      <c r="DQ59" s="19">
        <v>0</v>
      </c>
      <c r="DR59" s="19">
        <v>0</v>
      </c>
      <c r="DS59" s="19">
        <v>0</v>
      </c>
      <c r="DT59" s="19">
        <v>0</v>
      </c>
      <c r="DU59" s="19">
        <v>0</v>
      </c>
      <c r="DV59" s="19">
        <v>0</v>
      </c>
      <c r="DW59" s="19">
        <v>0</v>
      </c>
      <c r="DX59" s="19">
        <v>0</v>
      </c>
      <c r="DY59" s="19">
        <v>0</v>
      </c>
      <c r="DZ59" s="19">
        <v>0</v>
      </c>
      <c r="EA59" s="19">
        <v>0</v>
      </c>
      <c r="EB59" s="19">
        <v>0</v>
      </c>
      <c r="EC59" s="19">
        <v>0</v>
      </c>
      <c r="ED59" s="19">
        <v>0</v>
      </c>
      <c r="EE59" s="19">
        <v>0</v>
      </c>
      <c r="EF59" s="19">
        <v>0</v>
      </c>
      <c r="EG59" s="19">
        <v>0</v>
      </c>
      <c r="EH59" s="19">
        <v>43874</v>
      </c>
      <c r="EJ59" s="68">
        <v>0</v>
      </c>
      <c r="EL59" s="8">
        <v>43874</v>
      </c>
    </row>
    <row r="60" spans="1:142">
      <c r="A60" s="48" t="s">
        <v>951</v>
      </c>
      <c r="B60" t="s">
        <v>99</v>
      </c>
      <c r="C60" s="69">
        <v>56</v>
      </c>
      <c r="D60" s="19">
        <v>0</v>
      </c>
      <c r="E60" s="19">
        <v>0</v>
      </c>
      <c r="F60" s="19">
        <v>0</v>
      </c>
      <c r="G60" s="19">
        <v>0</v>
      </c>
      <c r="H60" s="19">
        <v>0</v>
      </c>
      <c r="I60" s="19">
        <v>0</v>
      </c>
      <c r="J60" s="19">
        <v>0</v>
      </c>
      <c r="K60" s="19">
        <v>0</v>
      </c>
      <c r="L60" s="19">
        <v>0</v>
      </c>
      <c r="M60" s="19">
        <v>0</v>
      </c>
      <c r="N60" s="19">
        <v>0</v>
      </c>
      <c r="O60" s="19">
        <v>0</v>
      </c>
      <c r="P60" s="19">
        <v>0</v>
      </c>
      <c r="Q60" s="19">
        <v>0</v>
      </c>
      <c r="R60" s="19">
        <v>0</v>
      </c>
      <c r="S60" s="19">
        <v>0</v>
      </c>
      <c r="T60" s="19">
        <v>0</v>
      </c>
      <c r="U60" s="19">
        <v>0</v>
      </c>
      <c r="V60" s="19">
        <v>0</v>
      </c>
      <c r="W60" s="19">
        <v>0</v>
      </c>
      <c r="X60" s="19">
        <v>0</v>
      </c>
      <c r="Y60" s="19">
        <v>0</v>
      </c>
      <c r="Z60" s="19">
        <v>0</v>
      </c>
      <c r="AA60" s="19">
        <v>0</v>
      </c>
      <c r="AB60" s="19">
        <v>0</v>
      </c>
      <c r="AC60" s="19">
        <v>0</v>
      </c>
      <c r="AD60" s="19">
        <v>0</v>
      </c>
      <c r="AE60" s="19">
        <v>0</v>
      </c>
      <c r="AF60" s="19">
        <v>0</v>
      </c>
      <c r="AG60" s="19">
        <v>0</v>
      </c>
      <c r="AH60" s="19">
        <v>0</v>
      </c>
      <c r="AI60" s="19">
        <v>0</v>
      </c>
      <c r="AJ60" s="19">
        <v>0</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64" t="e">
        <f>BA$87*#REF!</f>
        <v>#REF!</v>
      </c>
      <c r="BB60" s="64" t="e">
        <f>BB$87*#REF!</f>
        <v>#REF!</v>
      </c>
      <c r="BC60" s="64" t="e">
        <f>BC$87*#REF!</f>
        <v>#REF!</v>
      </c>
      <c r="BD60" s="64" t="e">
        <f>BD$87*#REF!</f>
        <v>#REF!</v>
      </c>
      <c r="BE60" s="19">
        <v>0</v>
      </c>
      <c r="BF60" s="19">
        <v>0</v>
      </c>
      <c r="BG60" s="19">
        <v>0</v>
      </c>
      <c r="BH60" s="19">
        <v>0</v>
      </c>
      <c r="BI60" s="19">
        <v>0</v>
      </c>
      <c r="BJ60" s="19">
        <v>0</v>
      </c>
      <c r="BK60" s="19">
        <v>0</v>
      </c>
      <c r="BL60" s="19">
        <v>0</v>
      </c>
      <c r="BM60" s="19">
        <v>0</v>
      </c>
      <c r="BN60" s="19">
        <v>0</v>
      </c>
      <c r="BO60" s="19">
        <v>0</v>
      </c>
      <c r="BP60" s="19">
        <v>0</v>
      </c>
      <c r="BQ60" s="19">
        <v>0</v>
      </c>
      <c r="BR60" s="19">
        <v>0</v>
      </c>
      <c r="BS60" s="19">
        <v>0</v>
      </c>
      <c r="BT60" s="19">
        <v>0</v>
      </c>
      <c r="BU60" s="19">
        <v>0</v>
      </c>
      <c r="BV60" s="19">
        <v>0</v>
      </c>
      <c r="BW60" s="19">
        <v>0</v>
      </c>
      <c r="BX60" s="19">
        <v>0</v>
      </c>
      <c r="BY60" s="19">
        <v>0</v>
      </c>
      <c r="BZ60" s="19">
        <v>0</v>
      </c>
      <c r="CA60" s="19">
        <v>0</v>
      </c>
      <c r="CB60" s="19">
        <v>0</v>
      </c>
      <c r="CC60" s="19">
        <v>0</v>
      </c>
      <c r="CD60" s="19">
        <v>0</v>
      </c>
      <c r="CE60" s="19">
        <v>0</v>
      </c>
      <c r="CF60" s="19">
        <v>0</v>
      </c>
      <c r="CG60" s="19">
        <v>0</v>
      </c>
      <c r="CH60" s="19">
        <v>0</v>
      </c>
      <c r="CI60" s="19">
        <v>0</v>
      </c>
      <c r="CJ60" s="19">
        <v>0</v>
      </c>
      <c r="CK60" s="19">
        <v>0</v>
      </c>
      <c r="CL60" s="19">
        <v>0</v>
      </c>
      <c r="CM60" s="19">
        <v>0</v>
      </c>
      <c r="CN60" s="19">
        <v>0</v>
      </c>
      <c r="CO60" s="19" t="e">
        <f>CO$87*#REF!</f>
        <v>#REF!</v>
      </c>
      <c r="CP60" s="19" t="e">
        <f>CP$87*#REF!</f>
        <v>#REF!</v>
      </c>
      <c r="CQ60" s="19" t="e">
        <f>CQ$87*#REF!</f>
        <v>#REF!</v>
      </c>
      <c r="CR60" s="19" t="e">
        <f>CR$87*#REF!</f>
        <v>#REF!</v>
      </c>
      <c r="CS60" s="19">
        <v>0</v>
      </c>
      <c r="CT60" s="19">
        <v>0</v>
      </c>
      <c r="CU60" s="19">
        <v>0</v>
      </c>
      <c r="CV60" s="19">
        <v>0</v>
      </c>
      <c r="CW60" s="19">
        <v>0</v>
      </c>
      <c r="CX60" s="19">
        <v>601</v>
      </c>
      <c r="CY60" s="19" t="e">
        <f>CY$87*#REF!</f>
        <v>#REF!</v>
      </c>
      <c r="CZ60" s="19" t="e">
        <f>CZ$87*#REF!</f>
        <v>#REF!</v>
      </c>
      <c r="DA60" s="19">
        <v>0</v>
      </c>
      <c r="DB60" s="19">
        <v>0</v>
      </c>
      <c r="DC60" s="19">
        <v>0</v>
      </c>
      <c r="DD60" s="19">
        <v>0</v>
      </c>
      <c r="DE60" s="19">
        <v>0</v>
      </c>
      <c r="DF60" s="19">
        <v>0</v>
      </c>
      <c r="DG60" s="19">
        <v>0</v>
      </c>
      <c r="DH60" s="19">
        <v>0</v>
      </c>
      <c r="DI60" s="19">
        <v>0</v>
      </c>
      <c r="DJ60" s="19">
        <v>165776</v>
      </c>
      <c r="DK60" s="19">
        <v>0</v>
      </c>
      <c r="DL60" s="19">
        <v>0</v>
      </c>
      <c r="DM60" s="19">
        <v>104</v>
      </c>
      <c r="DN60" s="19">
        <v>0</v>
      </c>
      <c r="DO60" s="19">
        <v>0</v>
      </c>
      <c r="DP60" s="19">
        <v>398</v>
      </c>
      <c r="DQ60" s="19">
        <v>0</v>
      </c>
      <c r="DR60" s="19">
        <v>0</v>
      </c>
      <c r="DS60" s="19">
        <v>0</v>
      </c>
      <c r="DT60" s="19">
        <v>0</v>
      </c>
      <c r="DU60" s="19">
        <v>0</v>
      </c>
      <c r="DV60" s="19">
        <v>0</v>
      </c>
      <c r="DW60" s="19">
        <v>0</v>
      </c>
      <c r="DX60" s="19">
        <v>0</v>
      </c>
      <c r="DY60" s="19">
        <v>0</v>
      </c>
      <c r="DZ60" s="19">
        <v>0</v>
      </c>
      <c r="EA60" s="19">
        <v>0</v>
      </c>
      <c r="EB60" s="19">
        <v>0</v>
      </c>
      <c r="EC60" s="19">
        <v>0</v>
      </c>
      <c r="ED60" s="19">
        <v>0</v>
      </c>
      <c r="EE60" s="19">
        <v>0</v>
      </c>
      <c r="EF60" s="19">
        <v>0</v>
      </c>
      <c r="EG60" s="19">
        <v>0</v>
      </c>
      <c r="EH60" s="19">
        <v>166879</v>
      </c>
      <c r="EJ60" s="68">
        <v>0</v>
      </c>
      <c r="EL60" s="8">
        <v>166879</v>
      </c>
    </row>
    <row r="61" spans="1:142">
      <c r="A61" s="48" t="s">
        <v>952</v>
      </c>
      <c r="B61" t="s">
        <v>100</v>
      </c>
      <c r="C61" s="69">
        <v>57</v>
      </c>
      <c r="D61" s="19">
        <v>0</v>
      </c>
      <c r="E61" s="19">
        <v>0</v>
      </c>
      <c r="F61" s="19">
        <v>0</v>
      </c>
      <c r="G61" s="19">
        <v>0</v>
      </c>
      <c r="H61" s="19">
        <v>0</v>
      </c>
      <c r="I61" s="19">
        <v>0</v>
      </c>
      <c r="J61" s="19">
        <v>0</v>
      </c>
      <c r="K61" s="19">
        <v>0</v>
      </c>
      <c r="L61" s="19">
        <v>0</v>
      </c>
      <c r="M61" s="19">
        <v>0</v>
      </c>
      <c r="N61" s="19">
        <v>0</v>
      </c>
      <c r="O61" s="19">
        <v>0</v>
      </c>
      <c r="P61" s="19">
        <v>0</v>
      </c>
      <c r="Q61" s="19">
        <v>0</v>
      </c>
      <c r="R61" s="19">
        <v>0</v>
      </c>
      <c r="S61" s="19">
        <v>0</v>
      </c>
      <c r="T61" s="19">
        <v>0</v>
      </c>
      <c r="U61" s="19">
        <v>0</v>
      </c>
      <c r="V61" s="19">
        <v>0</v>
      </c>
      <c r="W61" s="19">
        <v>0</v>
      </c>
      <c r="X61" s="19">
        <v>0</v>
      </c>
      <c r="Y61" s="19">
        <v>0</v>
      </c>
      <c r="Z61" s="19">
        <v>0</v>
      </c>
      <c r="AA61" s="19">
        <v>0</v>
      </c>
      <c r="AB61" s="19">
        <v>0</v>
      </c>
      <c r="AC61" s="19">
        <v>0</v>
      </c>
      <c r="AD61" s="19">
        <v>0</v>
      </c>
      <c r="AE61" s="19">
        <v>0</v>
      </c>
      <c r="AF61" s="19">
        <v>0</v>
      </c>
      <c r="AG61" s="19">
        <v>0</v>
      </c>
      <c r="AH61" s="19">
        <v>0</v>
      </c>
      <c r="AI61" s="19">
        <v>0</v>
      </c>
      <c r="AJ61" s="19">
        <v>0</v>
      </c>
      <c r="AK61" s="19">
        <v>0</v>
      </c>
      <c r="AL61" s="19">
        <v>0</v>
      </c>
      <c r="AM61" s="19">
        <v>0</v>
      </c>
      <c r="AN61" s="19">
        <v>0</v>
      </c>
      <c r="AO61" s="19">
        <v>0</v>
      </c>
      <c r="AP61" s="19">
        <v>0</v>
      </c>
      <c r="AQ61" s="19">
        <v>0</v>
      </c>
      <c r="AR61" s="19">
        <v>0</v>
      </c>
      <c r="AS61" s="19">
        <v>0</v>
      </c>
      <c r="AT61" s="19">
        <v>0</v>
      </c>
      <c r="AU61" s="19">
        <v>0</v>
      </c>
      <c r="AV61" s="19">
        <v>0</v>
      </c>
      <c r="AW61" s="19">
        <v>0</v>
      </c>
      <c r="AX61" s="19">
        <v>0</v>
      </c>
      <c r="AY61" s="19">
        <v>0</v>
      </c>
      <c r="AZ61" s="19">
        <v>0</v>
      </c>
      <c r="BA61" s="64" t="e">
        <f>BA$87*#REF!</f>
        <v>#REF!</v>
      </c>
      <c r="BB61" s="64" t="e">
        <f>BB$87*#REF!</f>
        <v>#REF!</v>
      </c>
      <c r="BC61" s="64" t="e">
        <f>BC$87*#REF!</f>
        <v>#REF!</v>
      </c>
      <c r="BD61" s="64" t="e">
        <f>BD$87*#REF!</f>
        <v>#REF!</v>
      </c>
      <c r="BE61" s="19">
        <v>0</v>
      </c>
      <c r="BF61" s="19">
        <v>0</v>
      </c>
      <c r="BG61" s="19">
        <v>0</v>
      </c>
      <c r="BH61" s="19">
        <v>0</v>
      </c>
      <c r="BI61" s="19">
        <v>0</v>
      </c>
      <c r="BJ61" s="19">
        <v>0</v>
      </c>
      <c r="BK61" s="19">
        <v>0</v>
      </c>
      <c r="BL61" s="19">
        <v>0</v>
      </c>
      <c r="BM61" s="19">
        <v>0</v>
      </c>
      <c r="BN61" s="19">
        <v>0</v>
      </c>
      <c r="BO61" s="19">
        <v>0</v>
      </c>
      <c r="BP61" s="19">
        <v>0</v>
      </c>
      <c r="BQ61" s="19">
        <v>0</v>
      </c>
      <c r="BR61" s="19">
        <v>0</v>
      </c>
      <c r="BS61" s="19">
        <v>0</v>
      </c>
      <c r="BT61" s="19">
        <v>0</v>
      </c>
      <c r="BU61" s="19">
        <v>0</v>
      </c>
      <c r="BV61" s="19">
        <v>0</v>
      </c>
      <c r="BW61" s="19">
        <v>0</v>
      </c>
      <c r="BX61" s="19">
        <v>0</v>
      </c>
      <c r="BY61" s="19">
        <v>8</v>
      </c>
      <c r="BZ61" s="19">
        <v>80</v>
      </c>
      <c r="CA61" s="19">
        <v>0</v>
      </c>
      <c r="CB61" s="19">
        <v>0</v>
      </c>
      <c r="CC61" s="19">
        <v>0</v>
      </c>
      <c r="CD61" s="19">
        <v>0</v>
      </c>
      <c r="CE61" s="19">
        <v>0</v>
      </c>
      <c r="CF61" s="19">
        <v>0</v>
      </c>
      <c r="CG61" s="19">
        <v>39</v>
      </c>
      <c r="CH61" s="19">
        <v>0</v>
      </c>
      <c r="CI61" s="19">
        <v>0</v>
      </c>
      <c r="CJ61" s="19">
        <v>0</v>
      </c>
      <c r="CK61" s="19">
        <v>0</v>
      </c>
      <c r="CL61" s="19">
        <v>0</v>
      </c>
      <c r="CM61" s="19">
        <v>0</v>
      </c>
      <c r="CN61" s="19">
        <v>0</v>
      </c>
      <c r="CO61" s="19" t="e">
        <f>CO$87*#REF!</f>
        <v>#REF!</v>
      </c>
      <c r="CP61" s="19" t="e">
        <f>CP$87*#REF!</f>
        <v>#REF!</v>
      </c>
      <c r="CQ61" s="19" t="e">
        <f>CQ$87*#REF!</f>
        <v>#REF!</v>
      </c>
      <c r="CR61" s="19" t="e">
        <f>CR$87*#REF!</f>
        <v>#REF!</v>
      </c>
      <c r="CS61" s="19">
        <v>0</v>
      </c>
      <c r="CT61" s="19">
        <v>0</v>
      </c>
      <c r="CU61" s="19">
        <v>0</v>
      </c>
      <c r="CV61" s="19">
        <v>0</v>
      </c>
      <c r="CW61" s="19">
        <v>0</v>
      </c>
      <c r="CX61" s="19">
        <v>1062</v>
      </c>
      <c r="CY61" s="19" t="e">
        <f>CY$87*#REF!</f>
        <v>#REF!</v>
      </c>
      <c r="CZ61" s="19" t="e">
        <f>CZ$87*#REF!</f>
        <v>#REF!</v>
      </c>
      <c r="DA61" s="19">
        <v>0</v>
      </c>
      <c r="DB61" s="19">
        <v>0</v>
      </c>
      <c r="DC61" s="19">
        <v>0</v>
      </c>
      <c r="DD61" s="19">
        <v>0</v>
      </c>
      <c r="DE61" s="19">
        <v>0</v>
      </c>
      <c r="DF61" s="19">
        <v>0</v>
      </c>
      <c r="DG61" s="19">
        <v>0</v>
      </c>
      <c r="DH61" s="19">
        <v>0</v>
      </c>
      <c r="DI61" s="19">
        <v>0</v>
      </c>
      <c r="DJ61" s="19">
        <v>0</v>
      </c>
      <c r="DK61" s="19">
        <v>164118</v>
      </c>
      <c r="DL61" s="19">
        <v>0</v>
      </c>
      <c r="DM61" s="19">
        <v>402</v>
      </c>
      <c r="DN61" s="19">
        <v>0</v>
      </c>
      <c r="DO61" s="19">
        <v>0</v>
      </c>
      <c r="DP61" s="19">
        <v>1679</v>
      </c>
      <c r="DQ61" s="19">
        <v>0</v>
      </c>
      <c r="DR61" s="19">
        <v>0</v>
      </c>
      <c r="DS61" s="19">
        <v>0</v>
      </c>
      <c r="DT61" s="19">
        <v>0</v>
      </c>
      <c r="DU61" s="19">
        <v>0</v>
      </c>
      <c r="DV61" s="19">
        <v>0</v>
      </c>
      <c r="DW61" s="19">
        <v>0</v>
      </c>
      <c r="DX61" s="19">
        <v>0</v>
      </c>
      <c r="DY61" s="19">
        <v>0</v>
      </c>
      <c r="DZ61" s="19">
        <v>0</v>
      </c>
      <c r="EA61" s="19">
        <v>0</v>
      </c>
      <c r="EB61" s="19">
        <v>0</v>
      </c>
      <c r="EC61" s="19">
        <v>0</v>
      </c>
      <c r="ED61" s="19">
        <v>0</v>
      </c>
      <c r="EE61" s="19">
        <v>22</v>
      </c>
      <c r="EF61" s="19">
        <v>0</v>
      </c>
      <c r="EG61" s="19">
        <v>0</v>
      </c>
      <c r="EH61" s="19">
        <v>167410</v>
      </c>
      <c r="EJ61" s="68">
        <v>0</v>
      </c>
      <c r="EL61" s="8">
        <v>167410</v>
      </c>
    </row>
    <row r="62" spans="1:142">
      <c r="A62" s="48" t="s">
        <v>953</v>
      </c>
      <c r="B62" t="s">
        <v>101</v>
      </c>
      <c r="C62" s="67">
        <v>58</v>
      </c>
      <c r="D62" s="19">
        <v>0</v>
      </c>
      <c r="E62" s="19">
        <v>0</v>
      </c>
      <c r="F62" s="19">
        <v>0</v>
      </c>
      <c r="G62" s="19">
        <v>0</v>
      </c>
      <c r="H62" s="19">
        <v>0</v>
      </c>
      <c r="I62" s="19">
        <v>0</v>
      </c>
      <c r="J62" s="19">
        <v>0</v>
      </c>
      <c r="K62" s="19">
        <v>0</v>
      </c>
      <c r="L62" s="19">
        <v>0</v>
      </c>
      <c r="M62" s="19">
        <v>0</v>
      </c>
      <c r="N62" s="19">
        <v>0</v>
      </c>
      <c r="O62" s="19">
        <v>0</v>
      </c>
      <c r="P62" s="19">
        <v>0</v>
      </c>
      <c r="Q62" s="19">
        <v>0</v>
      </c>
      <c r="R62" s="19">
        <v>0</v>
      </c>
      <c r="S62" s="19">
        <v>0</v>
      </c>
      <c r="T62" s="19">
        <v>0</v>
      </c>
      <c r="U62" s="19">
        <v>0</v>
      </c>
      <c r="V62" s="19">
        <v>0</v>
      </c>
      <c r="W62" s="19">
        <v>0</v>
      </c>
      <c r="X62" s="19">
        <v>0</v>
      </c>
      <c r="Y62" s="19">
        <v>0</v>
      </c>
      <c r="Z62" s="19">
        <v>0</v>
      </c>
      <c r="AA62" s="19">
        <v>0</v>
      </c>
      <c r="AB62" s="19">
        <v>0</v>
      </c>
      <c r="AC62" s="19">
        <v>0</v>
      </c>
      <c r="AD62" s="19">
        <v>0</v>
      </c>
      <c r="AE62" s="19">
        <v>0</v>
      </c>
      <c r="AF62" s="19">
        <v>0</v>
      </c>
      <c r="AG62" s="19">
        <v>0</v>
      </c>
      <c r="AH62" s="19">
        <v>0</v>
      </c>
      <c r="AI62" s="19">
        <v>0</v>
      </c>
      <c r="AJ62" s="19">
        <v>0</v>
      </c>
      <c r="AK62" s="19">
        <v>0</v>
      </c>
      <c r="AL62" s="19">
        <v>0</v>
      </c>
      <c r="AM62" s="19">
        <v>0</v>
      </c>
      <c r="AN62" s="19">
        <v>0</v>
      </c>
      <c r="AO62" s="19">
        <v>0</v>
      </c>
      <c r="AP62" s="19">
        <v>0</v>
      </c>
      <c r="AQ62" s="19">
        <v>0</v>
      </c>
      <c r="AR62" s="19">
        <v>0</v>
      </c>
      <c r="AS62" s="19">
        <v>0</v>
      </c>
      <c r="AT62" s="19">
        <v>0</v>
      </c>
      <c r="AU62" s="19">
        <v>0</v>
      </c>
      <c r="AV62" s="19">
        <v>0</v>
      </c>
      <c r="AW62" s="19">
        <v>0</v>
      </c>
      <c r="AX62" s="19">
        <v>0</v>
      </c>
      <c r="AY62" s="19">
        <v>0</v>
      </c>
      <c r="AZ62" s="19">
        <v>0</v>
      </c>
      <c r="BA62" s="64" t="e">
        <f>BA$87*#REF!</f>
        <v>#REF!</v>
      </c>
      <c r="BB62" s="64" t="e">
        <f>BB$87*#REF!</f>
        <v>#REF!</v>
      </c>
      <c r="BC62" s="64" t="e">
        <f>BC$87*#REF!</f>
        <v>#REF!</v>
      </c>
      <c r="BD62" s="64" t="e">
        <f>BD$87*#REF!</f>
        <v>#REF!</v>
      </c>
      <c r="BE62" s="19">
        <v>0</v>
      </c>
      <c r="BF62" s="19">
        <v>0</v>
      </c>
      <c r="BG62" s="19">
        <v>0</v>
      </c>
      <c r="BH62" s="19">
        <v>0</v>
      </c>
      <c r="BI62" s="19">
        <v>0</v>
      </c>
      <c r="BJ62" s="19">
        <v>0</v>
      </c>
      <c r="BK62" s="19">
        <v>0</v>
      </c>
      <c r="BL62" s="19">
        <v>0</v>
      </c>
      <c r="BM62" s="19">
        <v>0</v>
      </c>
      <c r="BN62" s="19">
        <v>0</v>
      </c>
      <c r="BO62" s="19">
        <v>0</v>
      </c>
      <c r="BP62" s="19">
        <v>0</v>
      </c>
      <c r="BQ62" s="19">
        <v>0</v>
      </c>
      <c r="BR62" s="19">
        <v>0</v>
      </c>
      <c r="BS62" s="19">
        <v>0</v>
      </c>
      <c r="BT62" s="19">
        <v>0</v>
      </c>
      <c r="BU62" s="19">
        <v>0</v>
      </c>
      <c r="BV62" s="19">
        <v>0</v>
      </c>
      <c r="BW62" s="19">
        <v>0</v>
      </c>
      <c r="BX62" s="19">
        <v>0</v>
      </c>
      <c r="BY62" s="19">
        <v>0</v>
      </c>
      <c r="BZ62" s="19">
        <v>0</v>
      </c>
      <c r="CA62" s="19">
        <v>0</v>
      </c>
      <c r="CB62" s="19">
        <v>0</v>
      </c>
      <c r="CC62" s="19">
        <v>0</v>
      </c>
      <c r="CD62" s="19">
        <v>0</v>
      </c>
      <c r="CE62" s="19">
        <v>0</v>
      </c>
      <c r="CF62" s="19">
        <v>0</v>
      </c>
      <c r="CG62" s="19">
        <v>0</v>
      </c>
      <c r="CH62" s="19">
        <v>0</v>
      </c>
      <c r="CI62" s="19">
        <v>0</v>
      </c>
      <c r="CJ62" s="19">
        <v>0</v>
      </c>
      <c r="CK62" s="19">
        <v>0</v>
      </c>
      <c r="CL62" s="19">
        <v>0</v>
      </c>
      <c r="CM62" s="19">
        <v>0</v>
      </c>
      <c r="CN62" s="19">
        <v>0</v>
      </c>
      <c r="CO62" s="19" t="e">
        <f>CO$87*#REF!</f>
        <v>#REF!</v>
      </c>
      <c r="CP62" s="19" t="e">
        <f>CP$87*#REF!</f>
        <v>#REF!</v>
      </c>
      <c r="CQ62" s="19" t="e">
        <f>CQ$87*#REF!</f>
        <v>#REF!</v>
      </c>
      <c r="CR62" s="19" t="e">
        <f>CR$87*#REF!</f>
        <v>#REF!</v>
      </c>
      <c r="CS62" s="19">
        <v>0</v>
      </c>
      <c r="CT62" s="19">
        <v>0</v>
      </c>
      <c r="CU62" s="19">
        <v>0</v>
      </c>
      <c r="CV62" s="19">
        <v>0</v>
      </c>
      <c r="CW62" s="19">
        <v>0</v>
      </c>
      <c r="CX62" s="19">
        <v>0</v>
      </c>
      <c r="CY62" s="19" t="e">
        <f>CY$87*#REF!</f>
        <v>#REF!</v>
      </c>
      <c r="CZ62" s="19" t="e">
        <f>CZ$87*#REF!</f>
        <v>#REF!</v>
      </c>
      <c r="DA62" s="19">
        <v>0</v>
      </c>
      <c r="DB62" s="19">
        <v>0</v>
      </c>
      <c r="DC62" s="19">
        <v>0</v>
      </c>
      <c r="DD62" s="19">
        <v>0</v>
      </c>
      <c r="DE62" s="19">
        <v>0</v>
      </c>
      <c r="DF62" s="19">
        <v>0</v>
      </c>
      <c r="DG62" s="19">
        <v>0</v>
      </c>
      <c r="DH62" s="19">
        <v>0</v>
      </c>
      <c r="DI62" s="19">
        <v>0</v>
      </c>
      <c r="DJ62" s="19">
        <v>0</v>
      </c>
      <c r="DK62" s="19">
        <v>1281</v>
      </c>
      <c r="DL62" s="19">
        <v>634562</v>
      </c>
      <c r="DM62" s="19">
        <v>11022</v>
      </c>
      <c r="DN62" s="19">
        <v>0</v>
      </c>
      <c r="DO62" s="19">
        <v>0</v>
      </c>
      <c r="DP62" s="19">
        <v>156</v>
      </c>
      <c r="DQ62" s="19">
        <v>0</v>
      </c>
      <c r="DR62" s="19">
        <v>0</v>
      </c>
      <c r="DS62" s="19">
        <v>628</v>
      </c>
      <c r="DT62" s="19">
        <v>0</v>
      </c>
      <c r="DU62" s="19">
        <v>0</v>
      </c>
      <c r="DV62" s="19">
        <v>0</v>
      </c>
      <c r="DW62" s="19">
        <v>0</v>
      </c>
      <c r="DX62" s="19">
        <v>0</v>
      </c>
      <c r="DY62" s="19">
        <v>0</v>
      </c>
      <c r="DZ62" s="19">
        <v>0</v>
      </c>
      <c r="EA62" s="19">
        <v>0</v>
      </c>
      <c r="EB62" s="19">
        <v>0</v>
      </c>
      <c r="EC62" s="19">
        <v>1360</v>
      </c>
      <c r="ED62" s="19">
        <v>0</v>
      </c>
      <c r="EE62" s="19">
        <v>0</v>
      </c>
      <c r="EF62" s="19">
        <v>0</v>
      </c>
      <c r="EG62" s="19">
        <v>0</v>
      </c>
      <c r="EH62" s="19">
        <v>649009</v>
      </c>
      <c r="EJ62" s="68">
        <v>0</v>
      </c>
      <c r="EL62" s="8">
        <v>649009</v>
      </c>
    </row>
    <row r="63" spans="1:142">
      <c r="A63" s="48" t="s">
        <v>954</v>
      </c>
      <c r="B63" t="s">
        <v>102</v>
      </c>
      <c r="C63" s="69">
        <v>59</v>
      </c>
      <c r="D63" s="19">
        <v>0</v>
      </c>
      <c r="E63" s="19">
        <v>0</v>
      </c>
      <c r="F63" s="19">
        <v>0</v>
      </c>
      <c r="G63" s="19">
        <v>0</v>
      </c>
      <c r="H63" s="19">
        <v>0</v>
      </c>
      <c r="I63" s="19">
        <v>0</v>
      </c>
      <c r="J63" s="19">
        <v>0</v>
      </c>
      <c r="K63" s="19">
        <v>0</v>
      </c>
      <c r="L63" s="19">
        <v>0</v>
      </c>
      <c r="M63" s="19">
        <v>0</v>
      </c>
      <c r="N63" s="19">
        <v>0</v>
      </c>
      <c r="O63" s="19">
        <v>0</v>
      </c>
      <c r="P63" s="19">
        <v>0</v>
      </c>
      <c r="Q63" s="19">
        <v>0</v>
      </c>
      <c r="R63" s="19">
        <v>0</v>
      </c>
      <c r="S63" s="19">
        <v>0</v>
      </c>
      <c r="T63" s="19">
        <v>0</v>
      </c>
      <c r="U63" s="19">
        <v>0</v>
      </c>
      <c r="V63" s="19">
        <v>0</v>
      </c>
      <c r="W63" s="19">
        <v>0</v>
      </c>
      <c r="X63" s="19">
        <v>0</v>
      </c>
      <c r="Y63" s="19">
        <v>0</v>
      </c>
      <c r="Z63" s="19">
        <v>0</v>
      </c>
      <c r="AA63" s="19">
        <v>0</v>
      </c>
      <c r="AB63" s="19">
        <v>0</v>
      </c>
      <c r="AC63" s="19">
        <v>0</v>
      </c>
      <c r="AD63" s="19">
        <v>0</v>
      </c>
      <c r="AE63" s="19">
        <v>0</v>
      </c>
      <c r="AF63" s="19">
        <v>0</v>
      </c>
      <c r="AG63" s="19">
        <v>0</v>
      </c>
      <c r="AH63" s="19">
        <v>0</v>
      </c>
      <c r="AI63" s="19">
        <v>0</v>
      </c>
      <c r="AJ63" s="19">
        <v>0</v>
      </c>
      <c r="AK63" s="19">
        <v>0</v>
      </c>
      <c r="AL63" s="19">
        <v>0</v>
      </c>
      <c r="AM63" s="19">
        <v>0</v>
      </c>
      <c r="AN63" s="19">
        <v>0</v>
      </c>
      <c r="AO63" s="19">
        <v>0</v>
      </c>
      <c r="AP63" s="19">
        <v>0</v>
      </c>
      <c r="AQ63" s="19">
        <v>0</v>
      </c>
      <c r="AR63" s="19">
        <v>0</v>
      </c>
      <c r="AS63" s="19">
        <v>0</v>
      </c>
      <c r="AT63" s="19">
        <v>0</v>
      </c>
      <c r="AU63" s="19">
        <v>0</v>
      </c>
      <c r="AV63" s="19">
        <v>0</v>
      </c>
      <c r="AW63" s="19">
        <v>0</v>
      </c>
      <c r="AX63" s="19">
        <v>0</v>
      </c>
      <c r="AY63" s="19">
        <v>0</v>
      </c>
      <c r="AZ63" s="19">
        <v>0</v>
      </c>
      <c r="BA63" s="64" t="e">
        <f>BA$87*#REF!</f>
        <v>#REF!</v>
      </c>
      <c r="BB63" s="64" t="e">
        <f>BB$87*#REF!</f>
        <v>#REF!</v>
      </c>
      <c r="BC63" s="64" t="e">
        <f>BC$87*#REF!</f>
        <v>#REF!</v>
      </c>
      <c r="BD63" s="64" t="e">
        <f>BD$87*#REF!</f>
        <v>#REF!</v>
      </c>
      <c r="BE63" s="19">
        <v>0</v>
      </c>
      <c r="BF63" s="19">
        <v>0</v>
      </c>
      <c r="BG63" s="19">
        <v>0</v>
      </c>
      <c r="BH63" s="19">
        <v>0</v>
      </c>
      <c r="BI63" s="19">
        <v>0</v>
      </c>
      <c r="BJ63" s="19">
        <v>0</v>
      </c>
      <c r="BK63" s="19">
        <v>0</v>
      </c>
      <c r="BL63" s="19">
        <v>0</v>
      </c>
      <c r="BM63" s="19">
        <v>0</v>
      </c>
      <c r="BN63" s="19">
        <v>0</v>
      </c>
      <c r="BO63" s="19">
        <v>0</v>
      </c>
      <c r="BP63" s="19">
        <v>0</v>
      </c>
      <c r="BQ63" s="19">
        <v>0</v>
      </c>
      <c r="BR63" s="19">
        <v>0</v>
      </c>
      <c r="BS63" s="19">
        <v>0</v>
      </c>
      <c r="BT63" s="19">
        <v>0</v>
      </c>
      <c r="BU63" s="19">
        <v>0</v>
      </c>
      <c r="BV63" s="19">
        <v>0</v>
      </c>
      <c r="BW63" s="19">
        <v>0</v>
      </c>
      <c r="BX63" s="19">
        <v>0</v>
      </c>
      <c r="BY63" s="19">
        <v>0</v>
      </c>
      <c r="BZ63" s="19">
        <v>0</v>
      </c>
      <c r="CA63" s="19">
        <v>0</v>
      </c>
      <c r="CB63" s="19">
        <v>0</v>
      </c>
      <c r="CC63" s="19">
        <v>0</v>
      </c>
      <c r="CD63" s="19">
        <v>0</v>
      </c>
      <c r="CE63" s="19">
        <v>0</v>
      </c>
      <c r="CF63" s="19">
        <v>0</v>
      </c>
      <c r="CG63" s="19">
        <v>0</v>
      </c>
      <c r="CH63" s="19">
        <v>0</v>
      </c>
      <c r="CI63" s="19">
        <v>0</v>
      </c>
      <c r="CJ63" s="19">
        <v>0</v>
      </c>
      <c r="CK63" s="19">
        <v>0</v>
      </c>
      <c r="CL63" s="19">
        <v>0</v>
      </c>
      <c r="CM63" s="19">
        <v>0</v>
      </c>
      <c r="CN63" s="19">
        <v>0</v>
      </c>
      <c r="CO63" s="19" t="e">
        <f>CO$87*#REF!</f>
        <v>#REF!</v>
      </c>
      <c r="CP63" s="19" t="e">
        <f>CP$87*#REF!</f>
        <v>#REF!</v>
      </c>
      <c r="CQ63" s="19" t="e">
        <f>CQ$87*#REF!</f>
        <v>#REF!</v>
      </c>
      <c r="CR63" s="19" t="e">
        <f>CR$87*#REF!</f>
        <v>#REF!</v>
      </c>
      <c r="CS63" s="19">
        <v>0</v>
      </c>
      <c r="CT63" s="19">
        <v>0</v>
      </c>
      <c r="CU63" s="19">
        <v>0</v>
      </c>
      <c r="CV63" s="19">
        <v>0</v>
      </c>
      <c r="CW63" s="19">
        <v>0</v>
      </c>
      <c r="CX63" s="19">
        <v>0</v>
      </c>
      <c r="CY63" s="19" t="e">
        <f>CY$87*#REF!</f>
        <v>#REF!</v>
      </c>
      <c r="CZ63" s="19" t="e">
        <f>CZ$87*#REF!</f>
        <v>#REF!</v>
      </c>
      <c r="DA63" s="19">
        <v>0</v>
      </c>
      <c r="DB63" s="19">
        <v>0</v>
      </c>
      <c r="DC63" s="19">
        <v>0</v>
      </c>
      <c r="DD63" s="19">
        <v>0</v>
      </c>
      <c r="DE63" s="19">
        <v>0</v>
      </c>
      <c r="DF63" s="19">
        <v>0</v>
      </c>
      <c r="DG63" s="19">
        <v>0</v>
      </c>
      <c r="DH63" s="19">
        <v>0</v>
      </c>
      <c r="DI63" s="19">
        <v>0</v>
      </c>
      <c r="DJ63" s="19">
        <v>0</v>
      </c>
      <c r="DK63" s="19">
        <v>0</v>
      </c>
      <c r="DL63" s="19">
        <v>0</v>
      </c>
      <c r="DM63" s="19">
        <v>179547</v>
      </c>
      <c r="DN63" s="19">
        <v>460205</v>
      </c>
      <c r="DO63" s="19">
        <v>0</v>
      </c>
      <c r="DP63" s="19">
        <v>0</v>
      </c>
      <c r="DQ63" s="19">
        <v>0</v>
      </c>
      <c r="DR63" s="19">
        <v>0</v>
      </c>
      <c r="DS63" s="19">
        <v>0</v>
      </c>
      <c r="DT63" s="19">
        <v>0</v>
      </c>
      <c r="DU63" s="19">
        <v>0</v>
      </c>
      <c r="DV63" s="19">
        <v>0</v>
      </c>
      <c r="DW63" s="19">
        <v>0</v>
      </c>
      <c r="DX63" s="19">
        <v>0</v>
      </c>
      <c r="DY63" s="19">
        <v>0</v>
      </c>
      <c r="DZ63" s="19">
        <v>0</v>
      </c>
      <c r="EA63" s="19">
        <v>0</v>
      </c>
      <c r="EB63" s="19">
        <v>0</v>
      </c>
      <c r="EC63" s="19">
        <v>0</v>
      </c>
      <c r="ED63" s="19">
        <v>0</v>
      </c>
      <c r="EE63" s="19">
        <v>0</v>
      </c>
      <c r="EF63" s="19">
        <v>0</v>
      </c>
      <c r="EG63" s="19">
        <v>0</v>
      </c>
      <c r="EH63" s="19">
        <v>639752</v>
      </c>
      <c r="EJ63" s="68">
        <v>0</v>
      </c>
      <c r="EL63" s="8">
        <v>639752</v>
      </c>
    </row>
    <row r="64" spans="1:142">
      <c r="A64" s="48" t="s">
        <v>955</v>
      </c>
      <c r="B64" t="s">
        <v>103</v>
      </c>
      <c r="C64" s="69">
        <v>60</v>
      </c>
      <c r="D64" s="19">
        <v>0</v>
      </c>
      <c r="E64" s="19">
        <v>0</v>
      </c>
      <c r="F64" s="19">
        <v>0</v>
      </c>
      <c r="G64" s="19">
        <v>0</v>
      </c>
      <c r="H64" s="19">
        <v>0</v>
      </c>
      <c r="I64" s="19">
        <v>0</v>
      </c>
      <c r="J64" s="19">
        <v>0</v>
      </c>
      <c r="K64" s="19">
        <v>0</v>
      </c>
      <c r="L64" s="19">
        <v>0</v>
      </c>
      <c r="M64" s="19">
        <v>0</v>
      </c>
      <c r="N64" s="19">
        <v>0</v>
      </c>
      <c r="O64" s="19">
        <v>0</v>
      </c>
      <c r="P64" s="19">
        <v>0</v>
      </c>
      <c r="Q64" s="19">
        <v>0</v>
      </c>
      <c r="R64" s="19">
        <v>0</v>
      </c>
      <c r="S64" s="19">
        <v>0</v>
      </c>
      <c r="T64" s="19">
        <v>0</v>
      </c>
      <c r="U64" s="19">
        <v>0</v>
      </c>
      <c r="V64" s="19">
        <v>0</v>
      </c>
      <c r="W64" s="19">
        <v>0</v>
      </c>
      <c r="X64" s="19">
        <v>0</v>
      </c>
      <c r="Y64" s="19">
        <v>0</v>
      </c>
      <c r="Z64" s="19">
        <v>0</v>
      </c>
      <c r="AA64" s="19">
        <v>0</v>
      </c>
      <c r="AB64" s="19">
        <v>0</v>
      </c>
      <c r="AC64" s="19">
        <v>0</v>
      </c>
      <c r="AD64" s="19">
        <v>0</v>
      </c>
      <c r="AE64" s="19">
        <v>0</v>
      </c>
      <c r="AF64" s="19">
        <v>0</v>
      </c>
      <c r="AG64" s="19">
        <v>0</v>
      </c>
      <c r="AH64" s="19">
        <v>0</v>
      </c>
      <c r="AI64" s="19">
        <v>0</v>
      </c>
      <c r="AJ64" s="19">
        <v>0</v>
      </c>
      <c r="AK64" s="19">
        <v>0</v>
      </c>
      <c r="AL64" s="19">
        <v>0</v>
      </c>
      <c r="AM64" s="19">
        <v>0</v>
      </c>
      <c r="AN64" s="19">
        <v>0</v>
      </c>
      <c r="AO64" s="19">
        <v>0</v>
      </c>
      <c r="AP64" s="19">
        <v>0</v>
      </c>
      <c r="AQ64" s="19">
        <v>0</v>
      </c>
      <c r="AR64" s="19">
        <v>0</v>
      </c>
      <c r="AS64" s="19">
        <v>0</v>
      </c>
      <c r="AT64" s="19">
        <v>0</v>
      </c>
      <c r="AU64" s="19">
        <v>0</v>
      </c>
      <c r="AV64" s="19">
        <v>0</v>
      </c>
      <c r="AW64" s="19">
        <v>0</v>
      </c>
      <c r="AX64" s="19">
        <v>0</v>
      </c>
      <c r="AY64" s="19">
        <v>0</v>
      </c>
      <c r="AZ64" s="19">
        <v>0</v>
      </c>
      <c r="BA64" s="64" t="e">
        <f>BA$87*#REF!</f>
        <v>#REF!</v>
      </c>
      <c r="BB64" s="64" t="e">
        <f>BB$87*#REF!</f>
        <v>#REF!</v>
      </c>
      <c r="BC64" s="64" t="e">
        <f>BC$87*#REF!</f>
        <v>#REF!</v>
      </c>
      <c r="BD64" s="64" t="e">
        <f>BD$87*#REF!</f>
        <v>#REF!</v>
      </c>
      <c r="BE64" s="19">
        <v>0</v>
      </c>
      <c r="BF64" s="19">
        <v>0</v>
      </c>
      <c r="BG64" s="19">
        <v>0</v>
      </c>
      <c r="BH64" s="19">
        <v>0</v>
      </c>
      <c r="BI64" s="19">
        <v>0</v>
      </c>
      <c r="BJ64" s="19">
        <v>0</v>
      </c>
      <c r="BK64" s="19">
        <v>0</v>
      </c>
      <c r="BL64" s="19">
        <v>0</v>
      </c>
      <c r="BM64" s="19">
        <v>0</v>
      </c>
      <c r="BN64" s="19">
        <v>0</v>
      </c>
      <c r="BO64" s="19">
        <v>0</v>
      </c>
      <c r="BP64" s="19">
        <v>0</v>
      </c>
      <c r="BQ64" s="19">
        <v>0</v>
      </c>
      <c r="BR64" s="19">
        <v>0</v>
      </c>
      <c r="BS64" s="19">
        <v>0</v>
      </c>
      <c r="BT64" s="19">
        <v>0</v>
      </c>
      <c r="BU64" s="19">
        <v>0</v>
      </c>
      <c r="BV64" s="19">
        <v>0</v>
      </c>
      <c r="BW64" s="19">
        <v>0</v>
      </c>
      <c r="BX64" s="19">
        <v>0</v>
      </c>
      <c r="BY64" s="19">
        <v>0</v>
      </c>
      <c r="BZ64" s="19">
        <v>0</v>
      </c>
      <c r="CA64" s="19">
        <v>0</v>
      </c>
      <c r="CB64" s="19">
        <v>0</v>
      </c>
      <c r="CC64" s="19">
        <v>0</v>
      </c>
      <c r="CD64" s="19">
        <v>0</v>
      </c>
      <c r="CE64" s="19">
        <v>0</v>
      </c>
      <c r="CF64" s="19">
        <v>0</v>
      </c>
      <c r="CG64" s="19">
        <v>0</v>
      </c>
      <c r="CH64" s="19">
        <v>0</v>
      </c>
      <c r="CI64" s="19">
        <v>0</v>
      </c>
      <c r="CJ64" s="19">
        <v>0</v>
      </c>
      <c r="CK64" s="19">
        <v>0</v>
      </c>
      <c r="CL64" s="19">
        <v>0</v>
      </c>
      <c r="CM64" s="19">
        <v>0</v>
      </c>
      <c r="CN64" s="19">
        <v>0</v>
      </c>
      <c r="CO64" s="19" t="e">
        <f>CO$87*#REF!</f>
        <v>#REF!</v>
      </c>
      <c r="CP64" s="19" t="e">
        <f>CP$87*#REF!</f>
        <v>#REF!</v>
      </c>
      <c r="CQ64" s="19" t="e">
        <f>CQ$87*#REF!</f>
        <v>#REF!</v>
      </c>
      <c r="CR64" s="19" t="e">
        <f>CR$87*#REF!</f>
        <v>#REF!</v>
      </c>
      <c r="CS64" s="19">
        <v>0</v>
      </c>
      <c r="CT64" s="19">
        <v>0</v>
      </c>
      <c r="CU64" s="19">
        <v>0</v>
      </c>
      <c r="CV64" s="19">
        <v>0</v>
      </c>
      <c r="CW64" s="19">
        <v>0</v>
      </c>
      <c r="CX64" s="19">
        <v>106</v>
      </c>
      <c r="CY64" s="19" t="e">
        <f>CY$87*#REF!</f>
        <v>#REF!</v>
      </c>
      <c r="CZ64" s="19" t="e">
        <f>CZ$87*#REF!</f>
        <v>#REF!</v>
      </c>
      <c r="DA64" s="19">
        <v>0</v>
      </c>
      <c r="DB64" s="19">
        <v>0</v>
      </c>
      <c r="DC64" s="19">
        <v>0</v>
      </c>
      <c r="DD64" s="19">
        <v>0</v>
      </c>
      <c r="DE64" s="19">
        <v>0</v>
      </c>
      <c r="DF64" s="19">
        <v>0</v>
      </c>
      <c r="DG64" s="19">
        <v>0</v>
      </c>
      <c r="DH64" s="19">
        <v>0</v>
      </c>
      <c r="DI64" s="19">
        <v>0</v>
      </c>
      <c r="DJ64" s="19">
        <v>0</v>
      </c>
      <c r="DK64" s="19">
        <v>0</v>
      </c>
      <c r="DL64" s="19">
        <v>0</v>
      </c>
      <c r="DM64" s="19">
        <v>223</v>
      </c>
      <c r="DN64" s="19">
        <v>0</v>
      </c>
      <c r="DO64" s="19">
        <v>228284</v>
      </c>
      <c r="DP64" s="19">
        <v>0</v>
      </c>
      <c r="DQ64" s="19">
        <v>0</v>
      </c>
      <c r="DR64" s="19">
        <v>0</v>
      </c>
      <c r="DS64" s="19">
        <v>0</v>
      </c>
      <c r="DT64" s="19">
        <v>0</v>
      </c>
      <c r="DU64" s="19">
        <v>0</v>
      </c>
      <c r="DV64" s="19">
        <v>0</v>
      </c>
      <c r="DW64" s="19">
        <v>0</v>
      </c>
      <c r="DX64" s="19">
        <v>0</v>
      </c>
      <c r="DY64" s="19">
        <v>0</v>
      </c>
      <c r="DZ64" s="19">
        <v>0</v>
      </c>
      <c r="EA64" s="19">
        <v>0</v>
      </c>
      <c r="EB64" s="19">
        <v>0</v>
      </c>
      <c r="EC64" s="19">
        <v>0</v>
      </c>
      <c r="ED64" s="19">
        <v>0</v>
      </c>
      <c r="EE64" s="19">
        <v>0</v>
      </c>
      <c r="EF64" s="19">
        <v>0</v>
      </c>
      <c r="EG64" s="19">
        <v>0</v>
      </c>
      <c r="EH64" s="19">
        <v>228613</v>
      </c>
      <c r="EJ64" s="68">
        <v>0</v>
      </c>
      <c r="EL64" s="8">
        <v>228613</v>
      </c>
    </row>
    <row r="65" spans="1:142">
      <c r="A65" s="48" t="s">
        <v>956</v>
      </c>
      <c r="B65" t="s">
        <v>104</v>
      </c>
      <c r="C65" s="67">
        <v>61</v>
      </c>
      <c r="D65" s="19">
        <v>0</v>
      </c>
      <c r="E65" s="19">
        <v>0</v>
      </c>
      <c r="F65" s="19">
        <v>0</v>
      </c>
      <c r="G65" s="19">
        <v>0</v>
      </c>
      <c r="H65" s="19">
        <v>0</v>
      </c>
      <c r="I65" s="19">
        <v>0</v>
      </c>
      <c r="J65" s="19">
        <v>0</v>
      </c>
      <c r="K65" s="19">
        <v>0</v>
      </c>
      <c r="L65" s="19">
        <v>0</v>
      </c>
      <c r="M65" s="19">
        <v>0</v>
      </c>
      <c r="N65" s="19">
        <v>0</v>
      </c>
      <c r="O65" s="19">
        <v>0</v>
      </c>
      <c r="P65" s="19">
        <v>0</v>
      </c>
      <c r="Q65" s="19">
        <v>0</v>
      </c>
      <c r="R65" s="19">
        <v>0</v>
      </c>
      <c r="S65" s="19">
        <v>0</v>
      </c>
      <c r="T65" s="19">
        <v>0</v>
      </c>
      <c r="U65" s="19">
        <v>0</v>
      </c>
      <c r="V65" s="19">
        <v>0</v>
      </c>
      <c r="W65" s="19">
        <v>0</v>
      </c>
      <c r="X65" s="19">
        <v>0</v>
      </c>
      <c r="Y65" s="19">
        <v>0</v>
      </c>
      <c r="Z65" s="19">
        <v>0</v>
      </c>
      <c r="AA65" s="19">
        <v>0</v>
      </c>
      <c r="AB65" s="19">
        <v>0</v>
      </c>
      <c r="AC65" s="19">
        <v>0</v>
      </c>
      <c r="AD65" s="19">
        <v>0</v>
      </c>
      <c r="AE65" s="19">
        <v>0</v>
      </c>
      <c r="AF65" s="19">
        <v>0</v>
      </c>
      <c r="AG65" s="19">
        <v>0</v>
      </c>
      <c r="AH65" s="19">
        <v>0</v>
      </c>
      <c r="AI65" s="19">
        <v>0</v>
      </c>
      <c r="AJ65" s="19">
        <v>0</v>
      </c>
      <c r="AK65" s="19">
        <v>0</v>
      </c>
      <c r="AL65" s="19">
        <v>0</v>
      </c>
      <c r="AM65" s="19">
        <v>0</v>
      </c>
      <c r="AN65" s="19">
        <v>0</v>
      </c>
      <c r="AO65" s="19">
        <v>0</v>
      </c>
      <c r="AP65" s="19">
        <v>0</v>
      </c>
      <c r="AQ65" s="19">
        <v>0</v>
      </c>
      <c r="AR65" s="19">
        <v>0</v>
      </c>
      <c r="AS65" s="19">
        <v>0</v>
      </c>
      <c r="AT65" s="19">
        <v>0</v>
      </c>
      <c r="AU65" s="19">
        <v>0</v>
      </c>
      <c r="AV65" s="19">
        <v>0</v>
      </c>
      <c r="AW65" s="19">
        <v>0</v>
      </c>
      <c r="AX65" s="19">
        <v>0</v>
      </c>
      <c r="AY65" s="19">
        <v>0</v>
      </c>
      <c r="AZ65" s="19">
        <v>0</v>
      </c>
      <c r="BA65" s="64" t="e">
        <f>BA$87*#REF!</f>
        <v>#REF!</v>
      </c>
      <c r="BB65" s="64" t="e">
        <f>BB$87*#REF!</f>
        <v>#REF!</v>
      </c>
      <c r="BC65" s="64" t="e">
        <f>BC$87*#REF!</f>
        <v>#REF!</v>
      </c>
      <c r="BD65" s="64" t="e">
        <f>BD$87*#REF!</f>
        <v>#REF!</v>
      </c>
      <c r="BE65" s="19">
        <v>0</v>
      </c>
      <c r="BF65" s="19">
        <v>0</v>
      </c>
      <c r="BG65" s="19">
        <v>0</v>
      </c>
      <c r="BH65" s="19">
        <v>0</v>
      </c>
      <c r="BI65" s="19">
        <v>0</v>
      </c>
      <c r="BJ65" s="19">
        <v>0</v>
      </c>
      <c r="BK65" s="19">
        <v>0</v>
      </c>
      <c r="BL65" s="19">
        <v>0</v>
      </c>
      <c r="BM65" s="19">
        <v>0</v>
      </c>
      <c r="BN65" s="19">
        <v>0</v>
      </c>
      <c r="BO65" s="19">
        <v>0</v>
      </c>
      <c r="BP65" s="19">
        <v>87</v>
      </c>
      <c r="BQ65" s="19">
        <v>0</v>
      </c>
      <c r="BR65" s="19">
        <v>0</v>
      </c>
      <c r="BS65" s="19">
        <v>0</v>
      </c>
      <c r="BT65" s="19">
        <v>0</v>
      </c>
      <c r="BU65" s="19">
        <v>0</v>
      </c>
      <c r="BV65" s="19">
        <v>0</v>
      </c>
      <c r="BW65" s="19">
        <v>0</v>
      </c>
      <c r="BX65" s="19">
        <v>322</v>
      </c>
      <c r="BY65" s="19">
        <v>0</v>
      </c>
      <c r="BZ65" s="19">
        <v>0</v>
      </c>
      <c r="CA65" s="19">
        <v>0</v>
      </c>
      <c r="CB65" s="19">
        <v>0</v>
      </c>
      <c r="CC65" s="19">
        <v>0</v>
      </c>
      <c r="CD65" s="19">
        <v>0</v>
      </c>
      <c r="CE65" s="19">
        <v>0</v>
      </c>
      <c r="CF65" s="19">
        <v>0</v>
      </c>
      <c r="CG65" s="19">
        <v>270</v>
      </c>
      <c r="CH65" s="19">
        <v>0</v>
      </c>
      <c r="CI65" s="19">
        <v>0</v>
      </c>
      <c r="CJ65" s="19">
        <v>0</v>
      </c>
      <c r="CK65" s="19">
        <v>0</v>
      </c>
      <c r="CL65" s="19">
        <v>0</v>
      </c>
      <c r="CM65" s="19">
        <v>0</v>
      </c>
      <c r="CN65" s="19">
        <v>0</v>
      </c>
      <c r="CO65" s="19" t="e">
        <f>CO$87*#REF!</f>
        <v>#REF!</v>
      </c>
      <c r="CP65" s="19" t="e">
        <f>CP$87*#REF!</f>
        <v>#REF!</v>
      </c>
      <c r="CQ65" s="19" t="e">
        <f>CQ$87*#REF!</f>
        <v>#REF!</v>
      </c>
      <c r="CR65" s="19" t="e">
        <f>CR$87*#REF!</f>
        <v>#REF!</v>
      </c>
      <c r="CS65" s="19">
        <v>0</v>
      </c>
      <c r="CT65" s="19">
        <v>0</v>
      </c>
      <c r="CU65" s="19">
        <v>0</v>
      </c>
      <c r="CV65" s="19">
        <v>0</v>
      </c>
      <c r="CW65" s="19">
        <v>0</v>
      </c>
      <c r="CX65" s="19">
        <v>53</v>
      </c>
      <c r="CY65" s="19" t="e">
        <f>CY$87*#REF!</f>
        <v>#REF!</v>
      </c>
      <c r="CZ65" s="19" t="e">
        <f>CZ$87*#REF!</f>
        <v>#REF!</v>
      </c>
      <c r="DA65" s="19">
        <v>0</v>
      </c>
      <c r="DB65" s="19">
        <v>0</v>
      </c>
      <c r="DC65" s="19">
        <v>0</v>
      </c>
      <c r="DD65" s="19">
        <v>0</v>
      </c>
      <c r="DE65" s="19">
        <v>0</v>
      </c>
      <c r="DF65" s="19">
        <v>0</v>
      </c>
      <c r="DG65" s="19">
        <v>0</v>
      </c>
      <c r="DH65" s="19">
        <v>0</v>
      </c>
      <c r="DI65" s="19">
        <v>0</v>
      </c>
      <c r="DJ65" s="19">
        <v>0</v>
      </c>
      <c r="DK65" s="19">
        <v>0</v>
      </c>
      <c r="DL65" s="19">
        <v>0</v>
      </c>
      <c r="DM65" s="19">
        <v>729</v>
      </c>
      <c r="DN65" s="19">
        <v>0</v>
      </c>
      <c r="DO65" s="19">
        <v>0</v>
      </c>
      <c r="DP65" s="19">
        <v>5064</v>
      </c>
      <c r="DQ65" s="19">
        <v>56366</v>
      </c>
      <c r="DR65" s="19">
        <v>0</v>
      </c>
      <c r="DS65" s="19">
        <v>0</v>
      </c>
      <c r="DT65" s="19">
        <v>0</v>
      </c>
      <c r="DU65" s="19">
        <v>0</v>
      </c>
      <c r="DV65" s="19">
        <v>0</v>
      </c>
      <c r="DW65" s="19">
        <v>0</v>
      </c>
      <c r="DX65" s="19">
        <v>0</v>
      </c>
      <c r="DY65" s="19">
        <v>0</v>
      </c>
      <c r="DZ65" s="19">
        <v>0</v>
      </c>
      <c r="EA65" s="19">
        <v>0</v>
      </c>
      <c r="EB65" s="19">
        <v>0</v>
      </c>
      <c r="EC65" s="19">
        <v>0</v>
      </c>
      <c r="ED65" s="19">
        <v>0</v>
      </c>
      <c r="EE65" s="19">
        <v>0</v>
      </c>
      <c r="EF65" s="19">
        <v>0</v>
      </c>
      <c r="EG65" s="19">
        <v>0</v>
      </c>
      <c r="EH65" s="19">
        <v>62891</v>
      </c>
      <c r="EJ65" s="68">
        <v>0</v>
      </c>
      <c r="EL65" s="8">
        <v>62891</v>
      </c>
    </row>
    <row r="66" spans="1:142">
      <c r="A66" s="48" t="s">
        <v>957</v>
      </c>
      <c r="B66" t="s">
        <v>105</v>
      </c>
      <c r="C66" s="69">
        <v>62</v>
      </c>
      <c r="D66" s="19">
        <v>0</v>
      </c>
      <c r="E66" s="19">
        <v>0</v>
      </c>
      <c r="F66" s="19">
        <v>0</v>
      </c>
      <c r="G66" s="19">
        <v>0</v>
      </c>
      <c r="H66" s="19">
        <v>0</v>
      </c>
      <c r="I66" s="19">
        <v>0</v>
      </c>
      <c r="J66" s="19">
        <v>0</v>
      </c>
      <c r="K66" s="19">
        <v>0</v>
      </c>
      <c r="L66" s="19">
        <v>0</v>
      </c>
      <c r="M66" s="19">
        <v>0</v>
      </c>
      <c r="N66" s="19">
        <v>0</v>
      </c>
      <c r="O66" s="19">
        <v>0</v>
      </c>
      <c r="P66" s="19">
        <v>0</v>
      </c>
      <c r="Q66" s="19">
        <v>0</v>
      </c>
      <c r="R66" s="19">
        <v>0</v>
      </c>
      <c r="S66" s="19">
        <v>0</v>
      </c>
      <c r="T66" s="19">
        <v>0</v>
      </c>
      <c r="U66" s="19">
        <v>0</v>
      </c>
      <c r="V66" s="19">
        <v>0</v>
      </c>
      <c r="W66" s="19">
        <v>0</v>
      </c>
      <c r="X66" s="19">
        <v>0</v>
      </c>
      <c r="Y66" s="19">
        <v>0</v>
      </c>
      <c r="Z66" s="19">
        <v>0</v>
      </c>
      <c r="AA66" s="19">
        <v>0</v>
      </c>
      <c r="AB66" s="19">
        <v>0</v>
      </c>
      <c r="AC66" s="19">
        <v>0</v>
      </c>
      <c r="AD66" s="19">
        <v>0</v>
      </c>
      <c r="AE66" s="19">
        <v>0</v>
      </c>
      <c r="AF66" s="19">
        <v>0</v>
      </c>
      <c r="AG66" s="19">
        <v>0</v>
      </c>
      <c r="AH66" s="19">
        <v>0</v>
      </c>
      <c r="AI66" s="19">
        <v>0</v>
      </c>
      <c r="AJ66" s="19">
        <v>0</v>
      </c>
      <c r="AK66" s="19">
        <v>0</v>
      </c>
      <c r="AL66" s="19">
        <v>0</v>
      </c>
      <c r="AM66" s="19">
        <v>0</v>
      </c>
      <c r="AN66" s="19">
        <v>0</v>
      </c>
      <c r="AO66" s="19">
        <v>0</v>
      </c>
      <c r="AP66" s="19">
        <v>0</v>
      </c>
      <c r="AQ66" s="19">
        <v>0</v>
      </c>
      <c r="AR66" s="19">
        <v>0</v>
      </c>
      <c r="AS66" s="19">
        <v>0</v>
      </c>
      <c r="AT66" s="19">
        <v>0</v>
      </c>
      <c r="AU66" s="19">
        <v>0</v>
      </c>
      <c r="AV66" s="19">
        <v>0</v>
      </c>
      <c r="AW66" s="19">
        <v>0</v>
      </c>
      <c r="AX66" s="19">
        <v>0</v>
      </c>
      <c r="AY66" s="19">
        <v>0</v>
      </c>
      <c r="AZ66" s="19">
        <v>0</v>
      </c>
      <c r="BA66" s="64" t="e">
        <f>BA$87*#REF!</f>
        <v>#REF!</v>
      </c>
      <c r="BB66" s="64" t="e">
        <f>BB$87*#REF!</f>
        <v>#REF!</v>
      </c>
      <c r="BC66" s="64" t="e">
        <f>BC$87*#REF!</f>
        <v>#REF!</v>
      </c>
      <c r="BD66" s="64" t="e">
        <f>BD$87*#REF!</f>
        <v>#REF!</v>
      </c>
      <c r="BE66" s="19">
        <v>0</v>
      </c>
      <c r="BF66" s="19">
        <v>0</v>
      </c>
      <c r="BG66" s="19">
        <v>0</v>
      </c>
      <c r="BH66" s="19">
        <v>0</v>
      </c>
      <c r="BI66" s="19">
        <v>0</v>
      </c>
      <c r="BJ66" s="19">
        <v>0</v>
      </c>
      <c r="BK66" s="19">
        <v>0</v>
      </c>
      <c r="BL66" s="19">
        <v>0</v>
      </c>
      <c r="BM66" s="19">
        <v>0</v>
      </c>
      <c r="BN66" s="19">
        <v>0</v>
      </c>
      <c r="BO66" s="19">
        <v>0</v>
      </c>
      <c r="BP66" s="19">
        <v>0</v>
      </c>
      <c r="BQ66" s="19">
        <v>0</v>
      </c>
      <c r="BR66" s="19">
        <v>0</v>
      </c>
      <c r="BS66" s="19">
        <v>0</v>
      </c>
      <c r="BT66" s="19">
        <v>0</v>
      </c>
      <c r="BU66" s="19">
        <v>0</v>
      </c>
      <c r="BV66" s="19">
        <v>0</v>
      </c>
      <c r="BW66" s="19">
        <v>0</v>
      </c>
      <c r="BX66" s="19">
        <v>0</v>
      </c>
      <c r="BY66" s="19">
        <v>0</v>
      </c>
      <c r="BZ66" s="19">
        <v>0</v>
      </c>
      <c r="CA66" s="19">
        <v>0</v>
      </c>
      <c r="CB66" s="19">
        <v>0</v>
      </c>
      <c r="CC66" s="19">
        <v>0</v>
      </c>
      <c r="CD66" s="19">
        <v>0</v>
      </c>
      <c r="CE66" s="19">
        <v>0</v>
      </c>
      <c r="CF66" s="19">
        <v>0</v>
      </c>
      <c r="CG66" s="19">
        <v>0</v>
      </c>
      <c r="CH66" s="19">
        <v>0</v>
      </c>
      <c r="CI66" s="19">
        <v>0</v>
      </c>
      <c r="CJ66" s="19">
        <v>0</v>
      </c>
      <c r="CK66" s="19">
        <v>0</v>
      </c>
      <c r="CL66" s="19">
        <v>0</v>
      </c>
      <c r="CM66" s="19">
        <v>0</v>
      </c>
      <c r="CN66" s="19">
        <v>0</v>
      </c>
      <c r="CO66" s="19" t="e">
        <f>CO$87*#REF!</f>
        <v>#REF!</v>
      </c>
      <c r="CP66" s="19" t="e">
        <f>CP$87*#REF!</f>
        <v>#REF!</v>
      </c>
      <c r="CQ66" s="19" t="e">
        <f>CQ$87*#REF!</f>
        <v>#REF!</v>
      </c>
      <c r="CR66" s="19" t="e">
        <f>CR$87*#REF!</f>
        <v>#REF!</v>
      </c>
      <c r="CS66" s="19">
        <v>0</v>
      </c>
      <c r="CT66" s="19">
        <v>0</v>
      </c>
      <c r="CU66" s="19">
        <v>0</v>
      </c>
      <c r="CV66" s="19">
        <v>0</v>
      </c>
      <c r="CW66" s="19">
        <v>0</v>
      </c>
      <c r="CX66" s="19">
        <v>52</v>
      </c>
      <c r="CY66" s="19" t="e">
        <f>CY$87*#REF!</f>
        <v>#REF!</v>
      </c>
      <c r="CZ66" s="19" t="e">
        <f>CZ$87*#REF!</f>
        <v>#REF!</v>
      </c>
      <c r="DA66" s="19">
        <v>0</v>
      </c>
      <c r="DB66" s="19">
        <v>0</v>
      </c>
      <c r="DC66" s="19">
        <v>0</v>
      </c>
      <c r="DD66" s="19">
        <v>0</v>
      </c>
      <c r="DE66" s="19">
        <v>0</v>
      </c>
      <c r="DF66" s="19">
        <v>0</v>
      </c>
      <c r="DG66" s="19">
        <v>0</v>
      </c>
      <c r="DH66" s="19">
        <v>0</v>
      </c>
      <c r="DI66" s="19">
        <v>0</v>
      </c>
      <c r="DJ66" s="19">
        <v>0</v>
      </c>
      <c r="DK66" s="19">
        <v>0</v>
      </c>
      <c r="DL66" s="19">
        <v>0</v>
      </c>
      <c r="DM66" s="19">
        <v>124</v>
      </c>
      <c r="DN66" s="19">
        <v>0</v>
      </c>
      <c r="DO66" s="19">
        <v>0</v>
      </c>
      <c r="DP66" s="19">
        <v>0</v>
      </c>
      <c r="DQ66" s="19">
        <v>0</v>
      </c>
      <c r="DR66" s="19">
        <v>104644</v>
      </c>
      <c r="DS66" s="19">
        <v>0</v>
      </c>
      <c r="DT66" s="19">
        <v>0</v>
      </c>
      <c r="DU66" s="19">
        <v>0</v>
      </c>
      <c r="DV66" s="19">
        <v>0</v>
      </c>
      <c r="DW66" s="19">
        <v>0</v>
      </c>
      <c r="DX66" s="19">
        <v>0</v>
      </c>
      <c r="DY66" s="19">
        <v>0</v>
      </c>
      <c r="DZ66" s="19">
        <v>0</v>
      </c>
      <c r="EA66" s="19">
        <v>0</v>
      </c>
      <c r="EB66" s="19">
        <v>0</v>
      </c>
      <c r="EC66" s="19">
        <v>0</v>
      </c>
      <c r="ED66" s="19">
        <v>0</v>
      </c>
      <c r="EE66" s="19">
        <v>0</v>
      </c>
      <c r="EF66" s="19">
        <v>0</v>
      </c>
      <c r="EG66" s="19">
        <v>0</v>
      </c>
      <c r="EH66" s="19">
        <v>104820</v>
      </c>
      <c r="EJ66" s="68">
        <v>0</v>
      </c>
      <c r="EL66" s="8">
        <v>104820</v>
      </c>
    </row>
    <row r="67" spans="1:142">
      <c r="A67" s="48" t="s">
        <v>958</v>
      </c>
      <c r="B67" t="s">
        <v>106</v>
      </c>
      <c r="C67" s="69">
        <v>63</v>
      </c>
      <c r="D67" s="19">
        <v>0</v>
      </c>
      <c r="E67" s="19">
        <v>0</v>
      </c>
      <c r="F67" s="19">
        <v>0</v>
      </c>
      <c r="G67" s="19">
        <v>0</v>
      </c>
      <c r="H67" s="19">
        <v>0</v>
      </c>
      <c r="I67" s="19">
        <v>0</v>
      </c>
      <c r="J67" s="19">
        <v>0</v>
      </c>
      <c r="K67" s="19">
        <v>0</v>
      </c>
      <c r="L67" s="19">
        <v>0</v>
      </c>
      <c r="M67" s="19">
        <v>0</v>
      </c>
      <c r="N67" s="19">
        <v>0</v>
      </c>
      <c r="O67" s="19">
        <v>0</v>
      </c>
      <c r="P67" s="19">
        <v>0</v>
      </c>
      <c r="Q67" s="19">
        <v>0</v>
      </c>
      <c r="R67" s="19">
        <v>0</v>
      </c>
      <c r="S67" s="19">
        <v>0</v>
      </c>
      <c r="T67" s="19">
        <v>0</v>
      </c>
      <c r="U67" s="19">
        <v>0</v>
      </c>
      <c r="V67" s="19">
        <v>0</v>
      </c>
      <c r="W67" s="19">
        <v>0</v>
      </c>
      <c r="X67" s="19">
        <v>0</v>
      </c>
      <c r="Y67" s="19">
        <v>0</v>
      </c>
      <c r="Z67" s="19">
        <v>0</v>
      </c>
      <c r="AA67" s="19">
        <v>0</v>
      </c>
      <c r="AB67" s="19">
        <v>0</v>
      </c>
      <c r="AC67" s="19">
        <v>0</v>
      </c>
      <c r="AD67" s="19">
        <v>0</v>
      </c>
      <c r="AE67" s="19">
        <v>0</v>
      </c>
      <c r="AF67" s="19">
        <v>0</v>
      </c>
      <c r="AG67" s="19">
        <v>0</v>
      </c>
      <c r="AH67" s="19">
        <v>0</v>
      </c>
      <c r="AI67" s="19">
        <v>0</v>
      </c>
      <c r="AJ67" s="19">
        <v>0</v>
      </c>
      <c r="AK67" s="19">
        <v>0</v>
      </c>
      <c r="AL67" s="19">
        <v>0</v>
      </c>
      <c r="AM67" s="19">
        <v>0</v>
      </c>
      <c r="AN67" s="19">
        <v>0</v>
      </c>
      <c r="AO67" s="19">
        <v>0</v>
      </c>
      <c r="AP67" s="19">
        <v>59</v>
      </c>
      <c r="AQ67" s="19">
        <v>0</v>
      </c>
      <c r="AR67" s="19">
        <v>0</v>
      </c>
      <c r="AS67" s="19">
        <v>0</v>
      </c>
      <c r="AT67" s="19">
        <v>0</v>
      </c>
      <c r="AU67" s="19">
        <v>0</v>
      </c>
      <c r="AV67" s="19">
        <v>0</v>
      </c>
      <c r="AW67" s="19">
        <v>0</v>
      </c>
      <c r="AX67" s="19">
        <v>0</v>
      </c>
      <c r="AY67" s="19">
        <v>0</v>
      </c>
      <c r="AZ67" s="19">
        <v>0</v>
      </c>
      <c r="BA67" s="64" t="e">
        <f>BA$87*#REF!</f>
        <v>#REF!</v>
      </c>
      <c r="BB67" s="64" t="e">
        <f>BB$87*#REF!</f>
        <v>#REF!</v>
      </c>
      <c r="BC67" s="64" t="e">
        <f>BC$87*#REF!</f>
        <v>#REF!</v>
      </c>
      <c r="BD67" s="64" t="e">
        <f>BD$87*#REF!</f>
        <v>#REF!</v>
      </c>
      <c r="BE67" s="19">
        <v>0</v>
      </c>
      <c r="BF67" s="19">
        <v>0</v>
      </c>
      <c r="BG67" s="19">
        <v>0</v>
      </c>
      <c r="BH67" s="19">
        <v>0</v>
      </c>
      <c r="BI67" s="19">
        <v>0</v>
      </c>
      <c r="BJ67" s="19">
        <v>0</v>
      </c>
      <c r="BK67" s="19">
        <v>0</v>
      </c>
      <c r="BL67" s="19">
        <v>0</v>
      </c>
      <c r="BM67" s="19">
        <v>0</v>
      </c>
      <c r="BN67" s="19">
        <v>0</v>
      </c>
      <c r="BO67" s="19">
        <v>0</v>
      </c>
      <c r="BP67" s="19">
        <v>0</v>
      </c>
      <c r="BQ67" s="19">
        <v>0</v>
      </c>
      <c r="BR67" s="19">
        <v>0</v>
      </c>
      <c r="BS67" s="19">
        <v>0</v>
      </c>
      <c r="BT67" s="19">
        <v>0</v>
      </c>
      <c r="BU67" s="19">
        <v>0</v>
      </c>
      <c r="BV67" s="19">
        <v>0</v>
      </c>
      <c r="BW67" s="19">
        <v>0</v>
      </c>
      <c r="BX67" s="19">
        <v>0</v>
      </c>
      <c r="BY67" s="19">
        <v>0</v>
      </c>
      <c r="BZ67" s="19">
        <v>0</v>
      </c>
      <c r="CA67" s="19">
        <v>0</v>
      </c>
      <c r="CB67" s="19">
        <v>0</v>
      </c>
      <c r="CC67" s="19">
        <v>0</v>
      </c>
      <c r="CD67" s="19">
        <v>0</v>
      </c>
      <c r="CE67" s="19">
        <v>0</v>
      </c>
      <c r="CF67" s="19">
        <v>0</v>
      </c>
      <c r="CG67" s="19">
        <v>0</v>
      </c>
      <c r="CH67" s="19">
        <v>0</v>
      </c>
      <c r="CI67" s="19">
        <v>101</v>
      </c>
      <c r="CJ67" s="19">
        <v>0</v>
      </c>
      <c r="CK67" s="19">
        <v>0</v>
      </c>
      <c r="CL67" s="19">
        <v>0</v>
      </c>
      <c r="CM67" s="19">
        <v>0</v>
      </c>
      <c r="CN67" s="19">
        <v>2472</v>
      </c>
      <c r="CO67" s="19" t="e">
        <f>CO$87*#REF!</f>
        <v>#REF!</v>
      </c>
      <c r="CP67" s="19" t="e">
        <f>CP$87*#REF!</f>
        <v>#REF!</v>
      </c>
      <c r="CQ67" s="19" t="e">
        <f>CQ$87*#REF!</f>
        <v>#REF!</v>
      </c>
      <c r="CR67" s="19" t="e">
        <f>CR$87*#REF!</f>
        <v>#REF!</v>
      </c>
      <c r="CS67" s="19">
        <v>0</v>
      </c>
      <c r="CT67" s="19">
        <v>0</v>
      </c>
      <c r="CU67" s="19">
        <v>0</v>
      </c>
      <c r="CV67" s="19">
        <v>0</v>
      </c>
      <c r="CW67" s="19">
        <v>334</v>
      </c>
      <c r="CX67" s="19">
        <v>0</v>
      </c>
      <c r="CY67" s="19" t="e">
        <f>CY$87*#REF!</f>
        <v>#REF!</v>
      </c>
      <c r="CZ67" s="19" t="e">
        <f>CZ$87*#REF!</f>
        <v>#REF!</v>
      </c>
      <c r="DA67" s="19">
        <v>0</v>
      </c>
      <c r="DB67" s="19">
        <v>0</v>
      </c>
      <c r="DC67" s="19">
        <v>0</v>
      </c>
      <c r="DD67" s="19">
        <v>0</v>
      </c>
      <c r="DE67" s="19">
        <v>0</v>
      </c>
      <c r="DF67" s="19">
        <v>0</v>
      </c>
      <c r="DG67" s="19">
        <v>0</v>
      </c>
      <c r="DH67" s="19">
        <v>0</v>
      </c>
      <c r="DI67" s="19">
        <v>0</v>
      </c>
      <c r="DJ67" s="19">
        <v>0</v>
      </c>
      <c r="DK67" s="19">
        <v>0</v>
      </c>
      <c r="DL67" s="19">
        <v>0</v>
      </c>
      <c r="DM67" s="19">
        <v>2123</v>
      </c>
      <c r="DN67" s="19">
        <v>0</v>
      </c>
      <c r="DO67" s="19">
        <v>0</v>
      </c>
      <c r="DP67" s="19">
        <v>86</v>
      </c>
      <c r="DQ67" s="19">
        <v>0</v>
      </c>
      <c r="DR67" s="19">
        <v>0</v>
      </c>
      <c r="DS67" s="19">
        <v>43287</v>
      </c>
      <c r="DT67" s="19">
        <v>0</v>
      </c>
      <c r="DU67" s="19">
        <v>0</v>
      </c>
      <c r="DV67" s="19">
        <v>0</v>
      </c>
      <c r="DW67" s="19">
        <v>0</v>
      </c>
      <c r="DX67" s="19">
        <v>0</v>
      </c>
      <c r="DY67" s="19">
        <v>0</v>
      </c>
      <c r="DZ67" s="19">
        <v>0</v>
      </c>
      <c r="EA67" s="19">
        <v>0</v>
      </c>
      <c r="EB67" s="19">
        <v>0</v>
      </c>
      <c r="EC67" s="19">
        <v>0</v>
      </c>
      <c r="ED67" s="19">
        <v>0</v>
      </c>
      <c r="EE67" s="19">
        <v>17</v>
      </c>
      <c r="EF67" s="19">
        <v>0</v>
      </c>
      <c r="EG67" s="19">
        <v>0</v>
      </c>
      <c r="EH67" s="19">
        <v>48479</v>
      </c>
      <c r="EJ67" s="68">
        <v>0</v>
      </c>
      <c r="EL67" s="8">
        <v>48479</v>
      </c>
    </row>
    <row r="68" spans="1:142">
      <c r="A68" s="48" t="s">
        <v>959</v>
      </c>
      <c r="B68" t="s">
        <v>107</v>
      </c>
      <c r="C68" s="67">
        <v>64</v>
      </c>
      <c r="D68" s="19">
        <v>0</v>
      </c>
      <c r="E68" s="19">
        <v>0</v>
      </c>
      <c r="F68" s="19">
        <v>0</v>
      </c>
      <c r="G68" s="19">
        <v>0</v>
      </c>
      <c r="H68" s="19">
        <v>0</v>
      </c>
      <c r="I68" s="19">
        <v>0</v>
      </c>
      <c r="J68" s="19">
        <v>0</v>
      </c>
      <c r="K68" s="19">
        <v>0</v>
      </c>
      <c r="L68" s="19">
        <v>0</v>
      </c>
      <c r="M68" s="19">
        <v>0</v>
      </c>
      <c r="N68" s="19">
        <v>0</v>
      </c>
      <c r="O68" s="19">
        <v>0</v>
      </c>
      <c r="P68" s="19">
        <v>0</v>
      </c>
      <c r="Q68" s="19">
        <v>0</v>
      </c>
      <c r="R68" s="19">
        <v>0</v>
      </c>
      <c r="S68" s="19">
        <v>0</v>
      </c>
      <c r="T68" s="19">
        <v>0</v>
      </c>
      <c r="U68" s="19">
        <v>0</v>
      </c>
      <c r="V68" s="19">
        <v>0</v>
      </c>
      <c r="W68" s="19">
        <v>0</v>
      </c>
      <c r="X68" s="19">
        <v>0</v>
      </c>
      <c r="Y68" s="19">
        <v>0</v>
      </c>
      <c r="Z68" s="19">
        <v>0</v>
      </c>
      <c r="AA68" s="19">
        <v>0</v>
      </c>
      <c r="AB68" s="19">
        <v>0</v>
      </c>
      <c r="AC68" s="19">
        <v>0</v>
      </c>
      <c r="AD68" s="19">
        <v>0</v>
      </c>
      <c r="AE68" s="19">
        <v>0</v>
      </c>
      <c r="AF68" s="19">
        <v>0</v>
      </c>
      <c r="AG68" s="19">
        <v>0</v>
      </c>
      <c r="AH68" s="19">
        <v>0</v>
      </c>
      <c r="AI68" s="19">
        <v>0</v>
      </c>
      <c r="AJ68" s="19">
        <v>0</v>
      </c>
      <c r="AK68" s="19">
        <v>0</v>
      </c>
      <c r="AL68" s="19">
        <v>0</v>
      </c>
      <c r="AM68" s="19">
        <v>0</v>
      </c>
      <c r="AN68" s="19">
        <v>0</v>
      </c>
      <c r="AO68" s="19">
        <v>0</v>
      </c>
      <c r="AP68" s="19">
        <v>0</v>
      </c>
      <c r="AQ68" s="19">
        <v>0</v>
      </c>
      <c r="AR68" s="19">
        <v>0</v>
      </c>
      <c r="AS68" s="19">
        <v>0</v>
      </c>
      <c r="AT68" s="19">
        <v>0</v>
      </c>
      <c r="AU68" s="19">
        <v>0</v>
      </c>
      <c r="AV68" s="19">
        <v>0</v>
      </c>
      <c r="AW68" s="19">
        <v>0</v>
      </c>
      <c r="AX68" s="19">
        <v>0</v>
      </c>
      <c r="AY68" s="19">
        <v>0</v>
      </c>
      <c r="AZ68" s="19">
        <v>0</v>
      </c>
      <c r="BA68" s="64" t="e">
        <f>BA$87*#REF!</f>
        <v>#REF!</v>
      </c>
      <c r="BB68" s="64" t="e">
        <f>BB$87*#REF!</f>
        <v>#REF!</v>
      </c>
      <c r="BC68" s="64" t="e">
        <f>BC$87*#REF!</f>
        <v>#REF!</v>
      </c>
      <c r="BD68" s="64" t="e">
        <f>BD$87*#REF!</f>
        <v>#REF!</v>
      </c>
      <c r="BE68" s="19">
        <v>0</v>
      </c>
      <c r="BF68" s="19">
        <v>0</v>
      </c>
      <c r="BG68" s="19">
        <v>0</v>
      </c>
      <c r="BH68" s="19">
        <v>0</v>
      </c>
      <c r="BI68" s="19">
        <v>0</v>
      </c>
      <c r="BJ68" s="19">
        <v>0</v>
      </c>
      <c r="BK68" s="19">
        <v>0</v>
      </c>
      <c r="BL68" s="19">
        <v>0</v>
      </c>
      <c r="BM68" s="19">
        <v>0</v>
      </c>
      <c r="BN68" s="19">
        <v>0</v>
      </c>
      <c r="BO68" s="19">
        <v>0</v>
      </c>
      <c r="BP68" s="19">
        <v>0</v>
      </c>
      <c r="BQ68" s="19">
        <v>0</v>
      </c>
      <c r="BR68" s="19">
        <v>0</v>
      </c>
      <c r="BS68" s="19">
        <v>0</v>
      </c>
      <c r="BT68" s="19">
        <v>0</v>
      </c>
      <c r="BU68" s="19">
        <v>0</v>
      </c>
      <c r="BV68" s="19">
        <v>0</v>
      </c>
      <c r="BW68" s="19">
        <v>0</v>
      </c>
      <c r="BX68" s="19">
        <v>0</v>
      </c>
      <c r="BY68" s="19">
        <v>0</v>
      </c>
      <c r="BZ68" s="19">
        <v>0</v>
      </c>
      <c r="CA68" s="19">
        <v>0</v>
      </c>
      <c r="CB68" s="19">
        <v>0</v>
      </c>
      <c r="CC68" s="19">
        <v>0</v>
      </c>
      <c r="CD68" s="19">
        <v>0</v>
      </c>
      <c r="CE68" s="19">
        <v>0</v>
      </c>
      <c r="CF68" s="19">
        <v>0</v>
      </c>
      <c r="CG68" s="19">
        <v>0</v>
      </c>
      <c r="CH68" s="19">
        <v>0</v>
      </c>
      <c r="CI68" s="19">
        <v>0</v>
      </c>
      <c r="CJ68" s="19">
        <v>0</v>
      </c>
      <c r="CK68" s="19">
        <v>0</v>
      </c>
      <c r="CL68" s="19">
        <v>0</v>
      </c>
      <c r="CM68" s="19">
        <v>0</v>
      </c>
      <c r="CN68" s="19">
        <v>0</v>
      </c>
      <c r="CO68" s="19" t="e">
        <f>CO$87*#REF!</f>
        <v>#REF!</v>
      </c>
      <c r="CP68" s="19" t="e">
        <f>CP$87*#REF!</f>
        <v>#REF!</v>
      </c>
      <c r="CQ68" s="19" t="e">
        <f>CQ$87*#REF!</f>
        <v>#REF!</v>
      </c>
      <c r="CR68" s="19" t="e">
        <f>CR$87*#REF!</f>
        <v>#REF!</v>
      </c>
      <c r="CS68" s="19">
        <v>0</v>
      </c>
      <c r="CT68" s="19">
        <v>0</v>
      </c>
      <c r="CU68" s="19">
        <v>0</v>
      </c>
      <c r="CV68" s="19">
        <v>0</v>
      </c>
      <c r="CW68" s="19">
        <v>0</v>
      </c>
      <c r="CX68" s="19">
        <v>79</v>
      </c>
      <c r="CY68" s="19" t="e">
        <f>CY$87*#REF!</f>
        <v>#REF!</v>
      </c>
      <c r="CZ68" s="19" t="e">
        <f>CZ$87*#REF!</f>
        <v>#REF!</v>
      </c>
      <c r="DA68" s="19">
        <v>0</v>
      </c>
      <c r="DB68" s="19">
        <v>0</v>
      </c>
      <c r="DC68" s="19">
        <v>0</v>
      </c>
      <c r="DD68" s="19">
        <v>0</v>
      </c>
      <c r="DE68" s="19">
        <v>0</v>
      </c>
      <c r="DF68" s="19">
        <v>0</v>
      </c>
      <c r="DG68" s="19">
        <v>0</v>
      </c>
      <c r="DH68" s="19">
        <v>0</v>
      </c>
      <c r="DI68" s="19">
        <v>0</v>
      </c>
      <c r="DJ68" s="19">
        <v>0</v>
      </c>
      <c r="DK68" s="19">
        <v>0</v>
      </c>
      <c r="DL68" s="19">
        <v>0</v>
      </c>
      <c r="DM68" s="19">
        <v>1336</v>
      </c>
      <c r="DN68" s="19">
        <v>0</v>
      </c>
      <c r="DO68" s="19">
        <v>0</v>
      </c>
      <c r="DP68" s="19">
        <v>28</v>
      </c>
      <c r="DQ68" s="19">
        <v>0</v>
      </c>
      <c r="DR68" s="19">
        <v>0</v>
      </c>
      <c r="DS68" s="19">
        <v>0</v>
      </c>
      <c r="DT68" s="19">
        <v>112986</v>
      </c>
      <c r="DU68" s="19">
        <v>147286</v>
      </c>
      <c r="DV68" s="19">
        <v>0</v>
      </c>
      <c r="DW68" s="19">
        <v>0</v>
      </c>
      <c r="DX68" s="19">
        <v>0</v>
      </c>
      <c r="DY68" s="19">
        <v>0</v>
      </c>
      <c r="DZ68" s="19">
        <v>0</v>
      </c>
      <c r="EA68" s="19">
        <v>0</v>
      </c>
      <c r="EB68" s="19">
        <v>0</v>
      </c>
      <c r="EC68" s="19">
        <v>0</v>
      </c>
      <c r="ED68" s="19">
        <v>0</v>
      </c>
      <c r="EE68" s="19">
        <v>0</v>
      </c>
      <c r="EF68" s="19">
        <v>0</v>
      </c>
      <c r="EG68" s="19">
        <v>0</v>
      </c>
      <c r="EH68" s="19">
        <v>261715</v>
      </c>
      <c r="EJ68" s="68">
        <v>0</v>
      </c>
      <c r="EL68" s="8">
        <v>261715</v>
      </c>
    </row>
    <row r="69" spans="1:142">
      <c r="A69" s="48" t="s">
        <v>960</v>
      </c>
      <c r="B69" t="s">
        <v>108</v>
      </c>
      <c r="C69" s="69">
        <v>65</v>
      </c>
      <c r="D69" s="19">
        <v>0</v>
      </c>
      <c r="E69" s="19">
        <v>0</v>
      </c>
      <c r="F69" s="19">
        <v>0</v>
      </c>
      <c r="G69" s="19">
        <v>0</v>
      </c>
      <c r="H69" s="19">
        <v>0</v>
      </c>
      <c r="I69" s="19">
        <v>0</v>
      </c>
      <c r="J69" s="19">
        <v>0</v>
      </c>
      <c r="K69" s="19">
        <v>0</v>
      </c>
      <c r="L69" s="19">
        <v>0</v>
      </c>
      <c r="M69" s="19">
        <v>0</v>
      </c>
      <c r="N69" s="19">
        <v>0</v>
      </c>
      <c r="O69" s="19">
        <v>0</v>
      </c>
      <c r="P69" s="19">
        <v>0</v>
      </c>
      <c r="Q69" s="19">
        <v>0</v>
      </c>
      <c r="R69" s="19">
        <v>0</v>
      </c>
      <c r="S69" s="19">
        <v>0</v>
      </c>
      <c r="T69" s="19">
        <v>0</v>
      </c>
      <c r="U69" s="19">
        <v>0</v>
      </c>
      <c r="V69" s="19">
        <v>0</v>
      </c>
      <c r="W69" s="19">
        <v>0</v>
      </c>
      <c r="X69" s="19">
        <v>0</v>
      </c>
      <c r="Y69" s="19">
        <v>0</v>
      </c>
      <c r="Z69" s="19">
        <v>0</v>
      </c>
      <c r="AA69" s="19">
        <v>0</v>
      </c>
      <c r="AB69" s="19">
        <v>0</v>
      </c>
      <c r="AC69" s="19">
        <v>0</v>
      </c>
      <c r="AD69" s="19">
        <v>0</v>
      </c>
      <c r="AE69" s="19">
        <v>0</v>
      </c>
      <c r="AF69" s="19">
        <v>0</v>
      </c>
      <c r="AG69" s="19">
        <v>0</v>
      </c>
      <c r="AH69" s="19">
        <v>0</v>
      </c>
      <c r="AI69" s="19">
        <v>0</v>
      </c>
      <c r="AJ69" s="19">
        <v>0</v>
      </c>
      <c r="AK69" s="19">
        <v>0</v>
      </c>
      <c r="AL69" s="19">
        <v>0</v>
      </c>
      <c r="AM69" s="19">
        <v>0</v>
      </c>
      <c r="AN69" s="19">
        <v>0</v>
      </c>
      <c r="AO69" s="19">
        <v>0</v>
      </c>
      <c r="AP69" s="19">
        <v>0</v>
      </c>
      <c r="AQ69" s="19">
        <v>0</v>
      </c>
      <c r="AR69" s="19">
        <v>0</v>
      </c>
      <c r="AS69" s="19">
        <v>0</v>
      </c>
      <c r="AT69" s="19">
        <v>0</v>
      </c>
      <c r="AU69" s="19">
        <v>0</v>
      </c>
      <c r="AV69" s="19">
        <v>0</v>
      </c>
      <c r="AW69" s="19">
        <v>0</v>
      </c>
      <c r="AX69" s="19">
        <v>0</v>
      </c>
      <c r="AY69" s="19">
        <v>0</v>
      </c>
      <c r="AZ69" s="19">
        <v>0</v>
      </c>
      <c r="BA69" s="64" t="e">
        <f>BA$87*#REF!</f>
        <v>#REF!</v>
      </c>
      <c r="BB69" s="64" t="e">
        <f>BB$87*#REF!</f>
        <v>#REF!</v>
      </c>
      <c r="BC69" s="64" t="e">
        <f>BC$87*#REF!</f>
        <v>#REF!</v>
      </c>
      <c r="BD69" s="64" t="e">
        <f>BD$87*#REF!</f>
        <v>#REF!</v>
      </c>
      <c r="BE69" s="19">
        <v>0</v>
      </c>
      <c r="BF69" s="19">
        <v>0</v>
      </c>
      <c r="BG69" s="19">
        <v>0</v>
      </c>
      <c r="BH69" s="19">
        <v>0</v>
      </c>
      <c r="BI69" s="19">
        <v>0</v>
      </c>
      <c r="BJ69" s="19">
        <v>0</v>
      </c>
      <c r="BK69" s="19">
        <v>0</v>
      </c>
      <c r="BL69" s="19">
        <v>0</v>
      </c>
      <c r="BM69" s="19">
        <v>0</v>
      </c>
      <c r="BN69" s="19">
        <v>0</v>
      </c>
      <c r="BO69" s="19">
        <v>0</v>
      </c>
      <c r="BP69" s="19">
        <v>0</v>
      </c>
      <c r="BQ69" s="19">
        <v>0</v>
      </c>
      <c r="BR69" s="19">
        <v>0</v>
      </c>
      <c r="BS69" s="19">
        <v>0</v>
      </c>
      <c r="BT69" s="19">
        <v>0</v>
      </c>
      <c r="BU69" s="19">
        <v>0</v>
      </c>
      <c r="BV69" s="19">
        <v>0</v>
      </c>
      <c r="BW69" s="19">
        <v>0</v>
      </c>
      <c r="BX69" s="19">
        <v>0</v>
      </c>
      <c r="BY69" s="19">
        <v>0</v>
      </c>
      <c r="BZ69" s="19">
        <v>0</v>
      </c>
      <c r="CA69" s="19">
        <v>0</v>
      </c>
      <c r="CB69" s="19">
        <v>0</v>
      </c>
      <c r="CC69" s="19">
        <v>0</v>
      </c>
      <c r="CD69" s="19">
        <v>0</v>
      </c>
      <c r="CE69" s="19">
        <v>0</v>
      </c>
      <c r="CF69" s="19">
        <v>0</v>
      </c>
      <c r="CG69" s="19">
        <v>0</v>
      </c>
      <c r="CH69" s="19">
        <v>0</v>
      </c>
      <c r="CI69" s="19">
        <v>0</v>
      </c>
      <c r="CJ69" s="19">
        <v>0</v>
      </c>
      <c r="CK69" s="19">
        <v>0</v>
      </c>
      <c r="CL69" s="19">
        <v>0</v>
      </c>
      <c r="CM69" s="19">
        <v>0</v>
      </c>
      <c r="CN69" s="19">
        <v>0</v>
      </c>
      <c r="CO69" s="19" t="e">
        <f>CO$87*#REF!</f>
        <v>#REF!</v>
      </c>
      <c r="CP69" s="19" t="e">
        <f>CP$87*#REF!</f>
        <v>#REF!</v>
      </c>
      <c r="CQ69" s="19" t="e">
        <f>CQ$87*#REF!</f>
        <v>#REF!</v>
      </c>
      <c r="CR69" s="19" t="e">
        <f>CR$87*#REF!</f>
        <v>#REF!</v>
      </c>
      <c r="CS69" s="19">
        <v>0</v>
      </c>
      <c r="CT69" s="19">
        <v>0</v>
      </c>
      <c r="CU69" s="19">
        <v>0</v>
      </c>
      <c r="CV69" s="19">
        <v>0</v>
      </c>
      <c r="CW69" s="19">
        <v>0</v>
      </c>
      <c r="CX69" s="19">
        <v>50</v>
      </c>
      <c r="CY69" s="19" t="e">
        <f>CY$87*#REF!</f>
        <v>#REF!</v>
      </c>
      <c r="CZ69" s="19" t="e">
        <f>CZ$87*#REF!</f>
        <v>#REF!</v>
      </c>
      <c r="DA69" s="19">
        <v>0</v>
      </c>
      <c r="DB69" s="19">
        <v>0</v>
      </c>
      <c r="DC69" s="19">
        <v>0</v>
      </c>
      <c r="DD69" s="19">
        <v>0</v>
      </c>
      <c r="DE69" s="19">
        <v>0</v>
      </c>
      <c r="DF69" s="19">
        <v>0</v>
      </c>
      <c r="DG69" s="19">
        <v>0</v>
      </c>
      <c r="DH69" s="19">
        <v>0</v>
      </c>
      <c r="DI69" s="19">
        <v>0</v>
      </c>
      <c r="DJ69" s="19">
        <v>0</v>
      </c>
      <c r="DK69" s="19">
        <v>0</v>
      </c>
      <c r="DL69" s="19">
        <v>0</v>
      </c>
      <c r="DM69" s="19">
        <v>51</v>
      </c>
      <c r="DN69" s="19">
        <v>0</v>
      </c>
      <c r="DO69" s="19">
        <v>0</v>
      </c>
      <c r="DP69" s="19">
        <v>0</v>
      </c>
      <c r="DQ69" s="19">
        <v>0</v>
      </c>
      <c r="DR69" s="19">
        <v>0</v>
      </c>
      <c r="DS69" s="19">
        <v>0</v>
      </c>
      <c r="DT69" s="19">
        <v>0</v>
      </c>
      <c r="DU69" s="19">
        <v>0</v>
      </c>
      <c r="DV69" s="19">
        <v>42995</v>
      </c>
      <c r="DW69" s="19">
        <v>0</v>
      </c>
      <c r="DX69" s="19">
        <v>0</v>
      </c>
      <c r="DY69" s="19">
        <v>0</v>
      </c>
      <c r="DZ69" s="19">
        <v>0</v>
      </c>
      <c r="EA69" s="19">
        <v>0</v>
      </c>
      <c r="EB69" s="19">
        <v>0</v>
      </c>
      <c r="EC69" s="19">
        <v>0</v>
      </c>
      <c r="ED69" s="19">
        <v>0</v>
      </c>
      <c r="EE69" s="19">
        <v>0</v>
      </c>
      <c r="EF69" s="19">
        <v>0</v>
      </c>
      <c r="EG69" s="19">
        <v>0</v>
      </c>
      <c r="EH69" s="19">
        <v>43096</v>
      </c>
      <c r="EJ69" s="68">
        <v>0</v>
      </c>
      <c r="EL69" s="8">
        <v>43096</v>
      </c>
    </row>
    <row r="70" spans="1:142">
      <c r="A70" s="48" t="s">
        <v>961</v>
      </c>
      <c r="B70" t="s">
        <v>109</v>
      </c>
      <c r="C70" s="69">
        <v>66</v>
      </c>
      <c r="D70" s="19">
        <v>242</v>
      </c>
      <c r="E70" s="19">
        <v>170</v>
      </c>
      <c r="F70" s="19">
        <v>1</v>
      </c>
      <c r="G70" s="19">
        <v>0</v>
      </c>
      <c r="H70" s="19">
        <v>0</v>
      </c>
      <c r="I70" s="19">
        <v>320</v>
      </c>
      <c r="J70" s="19">
        <v>0</v>
      </c>
      <c r="K70" s="19">
        <v>219</v>
      </c>
      <c r="L70" s="19">
        <v>12</v>
      </c>
      <c r="M70" s="19">
        <v>30</v>
      </c>
      <c r="N70" s="19">
        <v>1</v>
      </c>
      <c r="O70" s="19">
        <v>0</v>
      </c>
      <c r="P70" s="19">
        <v>0</v>
      </c>
      <c r="Q70" s="19">
        <v>0</v>
      </c>
      <c r="R70" s="19">
        <v>0</v>
      </c>
      <c r="S70" s="19">
        <v>0</v>
      </c>
      <c r="T70" s="19">
        <v>20</v>
      </c>
      <c r="U70" s="19">
        <v>0</v>
      </c>
      <c r="V70" s="19">
        <v>0</v>
      </c>
      <c r="W70" s="19">
        <v>0</v>
      </c>
      <c r="X70" s="19">
        <v>0</v>
      </c>
      <c r="Y70" s="19">
        <v>0</v>
      </c>
      <c r="Z70" s="19">
        <v>0</v>
      </c>
      <c r="AA70" s="19">
        <v>0</v>
      </c>
      <c r="AB70" s="19">
        <v>0</v>
      </c>
      <c r="AC70" s="19">
        <v>0</v>
      </c>
      <c r="AD70" s="19">
        <v>0</v>
      </c>
      <c r="AE70" s="19">
        <v>0</v>
      </c>
      <c r="AF70" s="19">
        <v>0</v>
      </c>
      <c r="AG70" s="19">
        <v>0</v>
      </c>
      <c r="AH70" s="19">
        <v>0</v>
      </c>
      <c r="AI70" s="19">
        <v>0</v>
      </c>
      <c r="AJ70" s="19">
        <v>0</v>
      </c>
      <c r="AK70" s="19">
        <v>0</v>
      </c>
      <c r="AL70" s="19">
        <v>0</v>
      </c>
      <c r="AM70" s="19">
        <v>0</v>
      </c>
      <c r="AN70" s="19">
        <v>0</v>
      </c>
      <c r="AO70" s="19">
        <v>0</v>
      </c>
      <c r="AP70" s="19">
        <v>0</v>
      </c>
      <c r="AQ70" s="19">
        <v>0</v>
      </c>
      <c r="AR70" s="19">
        <v>0</v>
      </c>
      <c r="AS70" s="19">
        <v>0</v>
      </c>
      <c r="AT70" s="19">
        <v>0</v>
      </c>
      <c r="AU70" s="19">
        <v>0</v>
      </c>
      <c r="AV70" s="19">
        <v>0</v>
      </c>
      <c r="AW70" s="19">
        <v>0</v>
      </c>
      <c r="AX70" s="19">
        <v>0</v>
      </c>
      <c r="AY70" s="19">
        <v>0</v>
      </c>
      <c r="AZ70" s="19">
        <v>0</v>
      </c>
      <c r="BA70" s="64" t="e">
        <f>BA$87*#REF!</f>
        <v>#REF!</v>
      </c>
      <c r="BB70" s="64" t="e">
        <f>BB$87*#REF!</f>
        <v>#REF!</v>
      </c>
      <c r="BC70" s="64" t="e">
        <f>BC$87*#REF!</f>
        <v>#REF!</v>
      </c>
      <c r="BD70" s="64" t="e">
        <f>BD$87*#REF!</f>
        <v>#REF!</v>
      </c>
      <c r="BE70" s="19">
        <v>0</v>
      </c>
      <c r="BF70" s="19">
        <v>1490</v>
      </c>
      <c r="BG70" s="19">
        <v>0</v>
      </c>
      <c r="BH70" s="19">
        <v>0</v>
      </c>
      <c r="BI70" s="19">
        <v>0</v>
      </c>
      <c r="BJ70" s="19">
        <v>0</v>
      </c>
      <c r="BK70" s="19">
        <v>43</v>
      </c>
      <c r="BL70" s="19">
        <v>0</v>
      </c>
      <c r="BM70" s="19">
        <v>0</v>
      </c>
      <c r="BN70" s="19">
        <v>343</v>
      </c>
      <c r="BO70" s="19">
        <v>0</v>
      </c>
      <c r="BP70" s="19">
        <v>0</v>
      </c>
      <c r="BQ70" s="19">
        <v>0</v>
      </c>
      <c r="BR70" s="19">
        <v>0</v>
      </c>
      <c r="BS70" s="19">
        <v>0</v>
      </c>
      <c r="BT70" s="19">
        <v>0</v>
      </c>
      <c r="BU70" s="19">
        <v>0</v>
      </c>
      <c r="BV70" s="19">
        <v>0</v>
      </c>
      <c r="BW70" s="19">
        <v>0</v>
      </c>
      <c r="BX70" s="19">
        <v>250</v>
      </c>
      <c r="BY70" s="19">
        <v>0</v>
      </c>
      <c r="BZ70" s="19">
        <v>0</v>
      </c>
      <c r="CA70" s="19">
        <v>0</v>
      </c>
      <c r="CB70" s="19">
        <v>0</v>
      </c>
      <c r="CC70" s="19">
        <v>0</v>
      </c>
      <c r="CD70" s="19">
        <v>0</v>
      </c>
      <c r="CE70" s="19">
        <v>0</v>
      </c>
      <c r="CF70" s="19">
        <v>0</v>
      </c>
      <c r="CG70" s="19">
        <v>219</v>
      </c>
      <c r="CH70" s="19">
        <v>0</v>
      </c>
      <c r="CI70" s="19">
        <v>0</v>
      </c>
      <c r="CJ70" s="19">
        <v>0</v>
      </c>
      <c r="CK70" s="19">
        <v>0</v>
      </c>
      <c r="CL70" s="19">
        <v>0</v>
      </c>
      <c r="CM70" s="19">
        <v>0</v>
      </c>
      <c r="CN70" s="19">
        <v>2</v>
      </c>
      <c r="CO70" s="19" t="e">
        <f>CO$87*#REF!</f>
        <v>#REF!</v>
      </c>
      <c r="CP70" s="19" t="e">
        <f>CP$87*#REF!</f>
        <v>#REF!</v>
      </c>
      <c r="CQ70" s="19" t="e">
        <f>CQ$87*#REF!</f>
        <v>#REF!</v>
      </c>
      <c r="CR70" s="19" t="e">
        <f>CR$87*#REF!</f>
        <v>#REF!</v>
      </c>
      <c r="CS70" s="19">
        <v>6360</v>
      </c>
      <c r="CT70" s="19">
        <v>0</v>
      </c>
      <c r="CU70" s="19">
        <v>0</v>
      </c>
      <c r="CV70" s="19">
        <v>1</v>
      </c>
      <c r="CW70" s="19">
        <v>0</v>
      </c>
      <c r="CX70" s="19">
        <v>302</v>
      </c>
      <c r="CY70" s="19" t="e">
        <f>CY$87*#REF!</f>
        <v>#REF!</v>
      </c>
      <c r="CZ70" s="19" t="e">
        <f>CZ$87*#REF!</f>
        <v>#REF!</v>
      </c>
      <c r="DA70" s="19">
        <v>2553</v>
      </c>
      <c r="DB70" s="19">
        <v>43</v>
      </c>
      <c r="DC70" s="19">
        <v>2</v>
      </c>
      <c r="DD70" s="19">
        <v>4010</v>
      </c>
      <c r="DE70" s="19">
        <v>0</v>
      </c>
      <c r="DF70" s="19">
        <v>708</v>
      </c>
      <c r="DG70" s="19">
        <v>532</v>
      </c>
      <c r="DH70" s="19">
        <v>491</v>
      </c>
      <c r="DI70" s="19">
        <v>26</v>
      </c>
      <c r="DJ70" s="19">
        <v>0</v>
      </c>
      <c r="DK70" s="19">
        <v>1655</v>
      </c>
      <c r="DL70" s="19">
        <v>300</v>
      </c>
      <c r="DM70" s="19">
        <v>2239</v>
      </c>
      <c r="DN70" s="19">
        <v>0</v>
      </c>
      <c r="DO70" s="19">
        <v>4937</v>
      </c>
      <c r="DP70" s="19">
        <v>10145</v>
      </c>
      <c r="DQ70" s="19">
        <v>2247</v>
      </c>
      <c r="DR70" s="19">
        <v>7651</v>
      </c>
      <c r="DS70" s="19">
        <v>0</v>
      </c>
      <c r="DT70" s="19">
        <v>0</v>
      </c>
      <c r="DU70" s="19">
        <v>836</v>
      </c>
      <c r="DV70" s="19">
        <v>0</v>
      </c>
      <c r="DW70" s="19">
        <v>790204</v>
      </c>
      <c r="DX70" s="19">
        <v>13863</v>
      </c>
      <c r="DY70" s="19">
        <v>0</v>
      </c>
      <c r="DZ70" s="19">
        <v>4061</v>
      </c>
      <c r="EA70" s="19">
        <v>0</v>
      </c>
      <c r="EB70" s="19">
        <v>768</v>
      </c>
      <c r="EC70" s="19">
        <v>964</v>
      </c>
      <c r="ED70" s="19">
        <v>0</v>
      </c>
      <c r="EE70" s="19">
        <v>0</v>
      </c>
      <c r="EF70" s="19">
        <v>0</v>
      </c>
      <c r="EG70" s="19">
        <v>0</v>
      </c>
      <c r="EH70" s="19">
        <v>858764</v>
      </c>
      <c r="EJ70" s="68">
        <v>0</v>
      </c>
      <c r="EL70" s="8">
        <v>858764</v>
      </c>
    </row>
    <row r="71" spans="1:142">
      <c r="A71" s="48" t="s">
        <v>962</v>
      </c>
      <c r="B71" t="s">
        <v>110</v>
      </c>
      <c r="C71" s="67">
        <v>67</v>
      </c>
      <c r="D71" s="19">
        <v>0</v>
      </c>
      <c r="E71" s="19">
        <v>0</v>
      </c>
      <c r="F71" s="19">
        <v>0</v>
      </c>
      <c r="G71" s="19">
        <v>0</v>
      </c>
      <c r="H71" s="19">
        <v>0</v>
      </c>
      <c r="I71" s="19">
        <v>0</v>
      </c>
      <c r="J71" s="19">
        <v>0</v>
      </c>
      <c r="K71" s="19">
        <v>0</v>
      </c>
      <c r="L71" s="19">
        <v>0</v>
      </c>
      <c r="M71" s="19">
        <v>0</v>
      </c>
      <c r="N71" s="19">
        <v>0</v>
      </c>
      <c r="O71" s="19">
        <v>0</v>
      </c>
      <c r="P71" s="19">
        <v>0</v>
      </c>
      <c r="Q71" s="19">
        <v>0</v>
      </c>
      <c r="R71" s="19">
        <v>0</v>
      </c>
      <c r="S71" s="19">
        <v>0</v>
      </c>
      <c r="T71" s="19">
        <v>0</v>
      </c>
      <c r="U71" s="19">
        <v>0</v>
      </c>
      <c r="V71" s="19">
        <v>0</v>
      </c>
      <c r="W71" s="19">
        <v>0</v>
      </c>
      <c r="X71" s="19">
        <v>0</v>
      </c>
      <c r="Y71" s="19">
        <v>0</v>
      </c>
      <c r="Z71" s="19">
        <v>0</v>
      </c>
      <c r="AA71" s="19">
        <v>0</v>
      </c>
      <c r="AB71" s="19">
        <v>0</v>
      </c>
      <c r="AC71" s="19">
        <v>0</v>
      </c>
      <c r="AD71" s="19">
        <v>0</v>
      </c>
      <c r="AE71" s="19">
        <v>0</v>
      </c>
      <c r="AF71" s="19">
        <v>0</v>
      </c>
      <c r="AG71" s="19">
        <v>0</v>
      </c>
      <c r="AH71" s="19">
        <v>0</v>
      </c>
      <c r="AI71" s="19">
        <v>0</v>
      </c>
      <c r="AJ71" s="19">
        <v>0</v>
      </c>
      <c r="AK71" s="19">
        <v>0</v>
      </c>
      <c r="AL71" s="19">
        <v>0</v>
      </c>
      <c r="AM71" s="19">
        <v>0</v>
      </c>
      <c r="AN71" s="19">
        <v>0</v>
      </c>
      <c r="AO71" s="19">
        <v>0</v>
      </c>
      <c r="AP71" s="19">
        <v>0</v>
      </c>
      <c r="AQ71" s="19">
        <v>0</v>
      </c>
      <c r="AR71" s="19">
        <v>0</v>
      </c>
      <c r="AS71" s="19">
        <v>0</v>
      </c>
      <c r="AT71" s="19">
        <v>0</v>
      </c>
      <c r="AU71" s="19">
        <v>0</v>
      </c>
      <c r="AV71" s="19">
        <v>0</v>
      </c>
      <c r="AW71" s="19">
        <v>0</v>
      </c>
      <c r="AX71" s="19">
        <v>0</v>
      </c>
      <c r="AY71" s="19">
        <v>0</v>
      </c>
      <c r="AZ71" s="19">
        <v>0</v>
      </c>
      <c r="BA71" s="64" t="e">
        <f>BA$87*#REF!</f>
        <v>#REF!</v>
      </c>
      <c r="BB71" s="64" t="e">
        <f>BB$87*#REF!</f>
        <v>#REF!</v>
      </c>
      <c r="BC71" s="64" t="e">
        <f>BC$87*#REF!</f>
        <v>#REF!</v>
      </c>
      <c r="BD71" s="64" t="e">
        <f>BD$87*#REF!</f>
        <v>#REF!</v>
      </c>
      <c r="BE71" s="19">
        <v>0</v>
      </c>
      <c r="BF71" s="19">
        <v>4</v>
      </c>
      <c r="BG71" s="19">
        <v>0</v>
      </c>
      <c r="BH71" s="19">
        <v>0</v>
      </c>
      <c r="BI71" s="19">
        <v>0</v>
      </c>
      <c r="BJ71" s="19">
        <v>0</v>
      </c>
      <c r="BK71" s="19">
        <v>0</v>
      </c>
      <c r="BL71" s="19">
        <v>0</v>
      </c>
      <c r="BM71" s="19">
        <v>0</v>
      </c>
      <c r="BN71" s="19">
        <v>0</v>
      </c>
      <c r="BO71" s="19">
        <v>0</v>
      </c>
      <c r="BP71" s="19">
        <v>0</v>
      </c>
      <c r="BQ71" s="19">
        <v>0</v>
      </c>
      <c r="BR71" s="19">
        <v>0</v>
      </c>
      <c r="BS71" s="19">
        <v>0</v>
      </c>
      <c r="BT71" s="19">
        <v>0</v>
      </c>
      <c r="BU71" s="19">
        <v>0</v>
      </c>
      <c r="BV71" s="19">
        <v>0</v>
      </c>
      <c r="BW71" s="19">
        <v>0</v>
      </c>
      <c r="BX71" s="19">
        <v>0</v>
      </c>
      <c r="BY71" s="19">
        <v>0</v>
      </c>
      <c r="BZ71" s="19">
        <v>0</v>
      </c>
      <c r="CA71" s="19">
        <v>0</v>
      </c>
      <c r="CB71" s="19">
        <v>0</v>
      </c>
      <c r="CC71" s="19">
        <v>0</v>
      </c>
      <c r="CD71" s="19">
        <v>0</v>
      </c>
      <c r="CE71" s="19">
        <v>0</v>
      </c>
      <c r="CF71" s="19">
        <v>0</v>
      </c>
      <c r="CG71" s="19">
        <v>0</v>
      </c>
      <c r="CH71" s="19">
        <v>0</v>
      </c>
      <c r="CI71" s="19">
        <v>0</v>
      </c>
      <c r="CJ71" s="19">
        <v>0</v>
      </c>
      <c r="CK71" s="19">
        <v>0</v>
      </c>
      <c r="CL71" s="19">
        <v>0</v>
      </c>
      <c r="CM71" s="19">
        <v>0</v>
      </c>
      <c r="CN71" s="19">
        <v>0</v>
      </c>
      <c r="CO71" s="19" t="e">
        <f>CO$87*#REF!</f>
        <v>#REF!</v>
      </c>
      <c r="CP71" s="19" t="e">
        <f>CP$87*#REF!</f>
        <v>#REF!</v>
      </c>
      <c r="CQ71" s="19" t="e">
        <f>CQ$87*#REF!</f>
        <v>#REF!</v>
      </c>
      <c r="CR71" s="19" t="e">
        <f>CR$87*#REF!</f>
        <v>#REF!</v>
      </c>
      <c r="CS71" s="19">
        <v>0</v>
      </c>
      <c r="CT71" s="19">
        <v>0</v>
      </c>
      <c r="CU71" s="19">
        <v>0</v>
      </c>
      <c r="CV71" s="19">
        <v>0</v>
      </c>
      <c r="CW71" s="19">
        <v>0</v>
      </c>
      <c r="CX71" s="19">
        <v>8</v>
      </c>
      <c r="CY71" s="19" t="e">
        <f>CY$87*#REF!</f>
        <v>#REF!</v>
      </c>
      <c r="CZ71" s="19" t="e">
        <f>CZ$87*#REF!</f>
        <v>#REF!</v>
      </c>
      <c r="DA71" s="19">
        <v>0</v>
      </c>
      <c r="DB71" s="19">
        <v>0</v>
      </c>
      <c r="DC71" s="19">
        <v>0</v>
      </c>
      <c r="DD71" s="19">
        <v>0</v>
      </c>
      <c r="DE71" s="19">
        <v>0</v>
      </c>
      <c r="DF71" s="19">
        <v>33</v>
      </c>
      <c r="DG71" s="19">
        <v>0</v>
      </c>
      <c r="DH71" s="19">
        <v>0</v>
      </c>
      <c r="DI71" s="19">
        <v>0</v>
      </c>
      <c r="DJ71" s="19">
        <v>0</v>
      </c>
      <c r="DK71" s="19">
        <v>0</v>
      </c>
      <c r="DL71" s="19">
        <v>0</v>
      </c>
      <c r="DM71" s="19">
        <v>152</v>
      </c>
      <c r="DN71" s="19">
        <v>0</v>
      </c>
      <c r="DO71" s="19">
        <v>115</v>
      </c>
      <c r="DP71" s="19">
        <v>13655</v>
      </c>
      <c r="DQ71" s="19">
        <v>113</v>
      </c>
      <c r="DR71" s="19">
        <v>13</v>
      </c>
      <c r="DS71" s="19">
        <v>0</v>
      </c>
      <c r="DT71" s="19">
        <v>0</v>
      </c>
      <c r="DU71" s="19">
        <v>266</v>
      </c>
      <c r="DV71" s="19">
        <v>0</v>
      </c>
      <c r="DW71" s="19">
        <v>0</v>
      </c>
      <c r="DX71" s="19">
        <v>0</v>
      </c>
      <c r="DY71" s="19">
        <v>335689</v>
      </c>
      <c r="DZ71" s="19">
        <v>923</v>
      </c>
      <c r="EA71" s="19">
        <v>0</v>
      </c>
      <c r="EB71" s="19">
        <v>121</v>
      </c>
      <c r="EC71" s="19">
        <v>3</v>
      </c>
      <c r="ED71" s="19">
        <v>0</v>
      </c>
      <c r="EE71" s="19">
        <v>0</v>
      </c>
      <c r="EF71" s="19">
        <v>0</v>
      </c>
      <c r="EG71" s="19">
        <v>0</v>
      </c>
      <c r="EH71" s="19">
        <v>351095</v>
      </c>
      <c r="EJ71" s="68">
        <v>0</v>
      </c>
      <c r="EL71" s="8">
        <v>351095</v>
      </c>
    </row>
    <row r="72" spans="1:142">
      <c r="A72" s="48" t="s">
        <v>963</v>
      </c>
      <c r="B72" t="s">
        <v>111</v>
      </c>
      <c r="C72" s="69">
        <v>68</v>
      </c>
      <c r="D72" s="19">
        <v>0</v>
      </c>
      <c r="E72" s="19">
        <v>0</v>
      </c>
      <c r="F72" s="19">
        <v>0</v>
      </c>
      <c r="G72" s="19">
        <v>0</v>
      </c>
      <c r="H72" s="19">
        <v>0</v>
      </c>
      <c r="I72" s="19">
        <v>0</v>
      </c>
      <c r="J72" s="19">
        <v>0</v>
      </c>
      <c r="K72" s="19">
        <v>0</v>
      </c>
      <c r="L72" s="19">
        <v>0</v>
      </c>
      <c r="M72" s="19">
        <v>0</v>
      </c>
      <c r="N72" s="19">
        <v>0</v>
      </c>
      <c r="O72" s="19">
        <v>0</v>
      </c>
      <c r="P72" s="19">
        <v>0</v>
      </c>
      <c r="Q72" s="19">
        <v>0</v>
      </c>
      <c r="R72" s="19">
        <v>0</v>
      </c>
      <c r="S72" s="19">
        <v>0</v>
      </c>
      <c r="T72" s="19">
        <v>0</v>
      </c>
      <c r="U72" s="19">
        <v>0</v>
      </c>
      <c r="V72" s="19">
        <v>0</v>
      </c>
      <c r="W72" s="19">
        <v>0</v>
      </c>
      <c r="X72" s="19">
        <v>0</v>
      </c>
      <c r="Y72" s="19">
        <v>0</v>
      </c>
      <c r="Z72" s="19">
        <v>0</v>
      </c>
      <c r="AA72" s="19">
        <v>0</v>
      </c>
      <c r="AB72" s="19">
        <v>0</v>
      </c>
      <c r="AC72" s="19">
        <v>0</v>
      </c>
      <c r="AD72" s="19">
        <v>0</v>
      </c>
      <c r="AE72" s="19">
        <v>0</v>
      </c>
      <c r="AF72" s="19">
        <v>0</v>
      </c>
      <c r="AG72" s="19">
        <v>0</v>
      </c>
      <c r="AH72" s="19">
        <v>0</v>
      </c>
      <c r="AI72" s="19">
        <v>0</v>
      </c>
      <c r="AJ72" s="19">
        <v>0</v>
      </c>
      <c r="AK72" s="19">
        <v>0</v>
      </c>
      <c r="AL72" s="19">
        <v>0</v>
      </c>
      <c r="AM72" s="19">
        <v>0</v>
      </c>
      <c r="AN72" s="19">
        <v>0</v>
      </c>
      <c r="AO72" s="19">
        <v>0</v>
      </c>
      <c r="AP72" s="19">
        <v>0</v>
      </c>
      <c r="AQ72" s="19">
        <v>0</v>
      </c>
      <c r="AR72" s="19">
        <v>0</v>
      </c>
      <c r="AS72" s="19">
        <v>0</v>
      </c>
      <c r="AT72" s="19">
        <v>0</v>
      </c>
      <c r="AU72" s="19">
        <v>0</v>
      </c>
      <c r="AV72" s="19">
        <v>0</v>
      </c>
      <c r="AW72" s="19">
        <v>0</v>
      </c>
      <c r="AX72" s="19">
        <v>0</v>
      </c>
      <c r="AY72" s="19">
        <v>0</v>
      </c>
      <c r="AZ72" s="19">
        <v>0</v>
      </c>
      <c r="BA72" s="64" t="e">
        <f>BA$87*#REF!</f>
        <v>#REF!</v>
      </c>
      <c r="BB72" s="64" t="e">
        <f>BB$87*#REF!</f>
        <v>#REF!</v>
      </c>
      <c r="BC72" s="64" t="e">
        <f>BC$87*#REF!</f>
        <v>#REF!</v>
      </c>
      <c r="BD72" s="64" t="e">
        <f>BD$87*#REF!</f>
        <v>#REF!</v>
      </c>
      <c r="BE72" s="19">
        <v>0</v>
      </c>
      <c r="BF72" s="19">
        <v>0</v>
      </c>
      <c r="BG72" s="19">
        <v>0</v>
      </c>
      <c r="BH72" s="19">
        <v>0</v>
      </c>
      <c r="BI72" s="19">
        <v>0</v>
      </c>
      <c r="BJ72" s="19">
        <v>0</v>
      </c>
      <c r="BK72" s="19">
        <v>0</v>
      </c>
      <c r="BL72" s="19">
        <v>0</v>
      </c>
      <c r="BM72" s="19">
        <v>0</v>
      </c>
      <c r="BN72" s="19">
        <v>0</v>
      </c>
      <c r="BO72" s="19">
        <v>0</v>
      </c>
      <c r="BP72" s="19">
        <v>0</v>
      </c>
      <c r="BQ72" s="19">
        <v>0</v>
      </c>
      <c r="BR72" s="19">
        <v>0</v>
      </c>
      <c r="BS72" s="19">
        <v>0</v>
      </c>
      <c r="BT72" s="19">
        <v>0</v>
      </c>
      <c r="BU72" s="19">
        <v>0</v>
      </c>
      <c r="BV72" s="19">
        <v>0</v>
      </c>
      <c r="BW72" s="19">
        <v>0</v>
      </c>
      <c r="BX72" s="19">
        <v>0</v>
      </c>
      <c r="BY72" s="19">
        <v>0</v>
      </c>
      <c r="BZ72" s="19">
        <v>0</v>
      </c>
      <c r="CA72" s="19">
        <v>0</v>
      </c>
      <c r="CB72" s="19">
        <v>0</v>
      </c>
      <c r="CC72" s="19">
        <v>0</v>
      </c>
      <c r="CD72" s="19">
        <v>0</v>
      </c>
      <c r="CE72" s="19">
        <v>0</v>
      </c>
      <c r="CF72" s="19">
        <v>0</v>
      </c>
      <c r="CG72" s="19">
        <v>0</v>
      </c>
      <c r="CH72" s="19">
        <v>0</v>
      </c>
      <c r="CI72" s="19">
        <v>0</v>
      </c>
      <c r="CJ72" s="19">
        <v>0</v>
      </c>
      <c r="CK72" s="19">
        <v>0</v>
      </c>
      <c r="CL72" s="19">
        <v>0</v>
      </c>
      <c r="CM72" s="19">
        <v>0</v>
      </c>
      <c r="CN72" s="19">
        <v>0</v>
      </c>
      <c r="CO72" s="19" t="e">
        <f>CO$87*#REF!</f>
        <v>#REF!</v>
      </c>
      <c r="CP72" s="19" t="e">
        <f>CP$87*#REF!</f>
        <v>#REF!</v>
      </c>
      <c r="CQ72" s="19" t="e">
        <f>CQ$87*#REF!</f>
        <v>#REF!</v>
      </c>
      <c r="CR72" s="19" t="e">
        <f>CR$87*#REF!</f>
        <v>#REF!</v>
      </c>
      <c r="CS72" s="19">
        <v>0</v>
      </c>
      <c r="CT72" s="19">
        <v>0</v>
      </c>
      <c r="CU72" s="19">
        <v>0</v>
      </c>
      <c r="CV72" s="19">
        <v>0</v>
      </c>
      <c r="CW72" s="19">
        <v>0</v>
      </c>
      <c r="CX72" s="19">
        <v>256</v>
      </c>
      <c r="CY72" s="19" t="e">
        <f>CY$87*#REF!</f>
        <v>#REF!</v>
      </c>
      <c r="CZ72" s="19" t="e">
        <f>CZ$87*#REF!</f>
        <v>#REF!</v>
      </c>
      <c r="DA72" s="19">
        <v>0</v>
      </c>
      <c r="DB72" s="19">
        <v>0</v>
      </c>
      <c r="DC72" s="19">
        <v>0</v>
      </c>
      <c r="DD72" s="19">
        <v>0</v>
      </c>
      <c r="DE72" s="19">
        <v>0</v>
      </c>
      <c r="DF72" s="19">
        <v>0</v>
      </c>
      <c r="DG72" s="19">
        <v>0</v>
      </c>
      <c r="DH72" s="19">
        <v>0</v>
      </c>
      <c r="DI72" s="19">
        <v>0</v>
      </c>
      <c r="DJ72" s="19">
        <v>0</v>
      </c>
      <c r="DK72" s="19">
        <v>0</v>
      </c>
      <c r="DL72" s="19">
        <v>0</v>
      </c>
      <c r="DM72" s="19">
        <v>378</v>
      </c>
      <c r="DN72" s="19">
        <v>0</v>
      </c>
      <c r="DO72" s="19">
        <v>0</v>
      </c>
      <c r="DP72" s="19">
        <v>725</v>
      </c>
      <c r="DQ72" s="19">
        <v>0</v>
      </c>
      <c r="DR72" s="19">
        <v>0</v>
      </c>
      <c r="DS72" s="19">
        <v>0</v>
      </c>
      <c r="DT72" s="19">
        <v>0</v>
      </c>
      <c r="DU72" s="19">
        <v>0</v>
      </c>
      <c r="DV72" s="19">
        <v>0</v>
      </c>
      <c r="DW72" s="19">
        <v>0</v>
      </c>
      <c r="DX72" s="19">
        <v>0</v>
      </c>
      <c r="DY72" s="19">
        <v>0</v>
      </c>
      <c r="DZ72" s="19">
        <v>142078</v>
      </c>
      <c r="EA72" s="19">
        <v>0</v>
      </c>
      <c r="EB72" s="19">
        <v>0</v>
      </c>
      <c r="EC72" s="19">
        <v>0</v>
      </c>
      <c r="ED72" s="19">
        <v>0</v>
      </c>
      <c r="EE72" s="19">
        <v>0</v>
      </c>
      <c r="EF72" s="19">
        <v>0</v>
      </c>
      <c r="EG72" s="19">
        <v>0</v>
      </c>
      <c r="EH72" s="19">
        <v>143437</v>
      </c>
      <c r="EJ72" s="68">
        <v>0</v>
      </c>
      <c r="EL72" s="8">
        <v>143437</v>
      </c>
    </row>
    <row r="73" spans="1:142">
      <c r="A73" s="48" t="s">
        <v>964</v>
      </c>
      <c r="B73" t="s">
        <v>112</v>
      </c>
      <c r="C73" s="69">
        <v>69</v>
      </c>
      <c r="D73" s="19">
        <v>0</v>
      </c>
      <c r="E73" s="19">
        <v>0</v>
      </c>
      <c r="F73" s="19">
        <v>0</v>
      </c>
      <c r="G73" s="19">
        <v>0</v>
      </c>
      <c r="H73" s="19">
        <v>0</v>
      </c>
      <c r="I73" s="19">
        <v>0</v>
      </c>
      <c r="J73" s="19">
        <v>0</v>
      </c>
      <c r="K73" s="19">
        <v>0</v>
      </c>
      <c r="L73" s="19">
        <v>0</v>
      </c>
      <c r="M73" s="19">
        <v>0</v>
      </c>
      <c r="N73" s="19">
        <v>0</v>
      </c>
      <c r="O73" s="19">
        <v>0</v>
      </c>
      <c r="P73" s="19">
        <v>0</v>
      </c>
      <c r="Q73" s="19">
        <v>0</v>
      </c>
      <c r="R73" s="19">
        <v>0</v>
      </c>
      <c r="S73" s="19">
        <v>0</v>
      </c>
      <c r="T73" s="19">
        <v>0</v>
      </c>
      <c r="U73" s="19">
        <v>0</v>
      </c>
      <c r="V73" s="19">
        <v>0</v>
      </c>
      <c r="W73" s="19">
        <v>0</v>
      </c>
      <c r="X73" s="19">
        <v>0</v>
      </c>
      <c r="Y73" s="19">
        <v>0</v>
      </c>
      <c r="Z73" s="19">
        <v>0</v>
      </c>
      <c r="AA73" s="19">
        <v>0</v>
      </c>
      <c r="AB73" s="19">
        <v>0</v>
      </c>
      <c r="AC73" s="19">
        <v>0</v>
      </c>
      <c r="AD73" s="19">
        <v>0</v>
      </c>
      <c r="AE73" s="19">
        <v>0</v>
      </c>
      <c r="AF73" s="19">
        <v>0</v>
      </c>
      <c r="AG73" s="19">
        <v>0</v>
      </c>
      <c r="AH73" s="19">
        <v>0</v>
      </c>
      <c r="AI73" s="19">
        <v>0</v>
      </c>
      <c r="AJ73" s="19">
        <v>0</v>
      </c>
      <c r="AK73" s="19">
        <v>0</v>
      </c>
      <c r="AL73" s="19">
        <v>0</v>
      </c>
      <c r="AM73" s="19">
        <v>0</v>
      </c>
      <c r="AN73" s="19">
        <v>0</v>
      </c>
      <c r="AO73" s="19">
        <v>0</v>
      </c>
      <c r="AP73" s="19">
        <v>0</v>
      </c>
      <c r="AQ73" s="19">
        <v>0</v>
      </c>
      <c r="AR73" s="19">
        <v>0</v>
      </c>
      <c r="AS73" s="19">
        <v>0</v>
      </c>
      <c r="AT73" s="19">
        <v>0</v>
      </c>
      <c r="AU73" s="19">
        <v>0</v>
      </c>
      <c r="AV73" s="19">
        <v>0</v>
      </c>
      <c r="AW73" s="19">
        <v>0</v>
      </c>
      <c r="AX73" s="19">
        <v>0</v>
      </c>
      <c r="AY73" s="19">
        <v>0</v>
      </c>
      <c r="AZ73" s="19">
        <v>0</v>
      </c>
      <c r="BA73" s="64" t="e">
        <f>BA$87*#REF!</f>
        <v>#REF!</v>
      </c>
      <c r="BB73" s="64" t="e">
        <f>BB$87*#REF!</f>
        <v>#REF!</v>
      </c>
      <c r="BC73" s="64" t="e">
        <f>BC$87*#REF!</f>
        <v>#REF!</v>
      </c>
      <c r="BD73" s="64" t="e">
        <f>BD$87*#REF!</f>
        <v>#REF!</v>
      </c>
      <c r="BE73" s="19">
        <v>0</v>
      </c>
      <c r="BF73" s="19">
        <v>0</v>
      </c>
      <c r="BG73" s="19">
        <v>0</v>
      </c>
      <c r="BH73" s="19">
        <v>0</v>
      </c>
      <c r="BI73" s="19">
        <v>0</v>
      </c>
      <c r="BJ73" s="19">
        <v>0</v>
      </c>
      <c r="BK73" s="19">
        <v>0</v>
      </c>
      <c r="BL73" s="19">
        <v>0</v>
      </c>
      <c r="BM73" s="19">
        <v>0</v>
      </c>
      <c r="BN73" s="19">
        <v>0</v>
      </c>
      <c r="BO73" s="19">
        <v>0</v>
      </c>
      <c r="BP73" s="19">
        <v>0</v>
      </c>
      <c r="BQ73" s="19">
        <v>0</v>
      </c>
      <c r="BR73" s="19">
        <v>0</v>
      </c>
      <c r="BS73" s="19">
        <v>0</v>
      </c>
      <c r="BT73" s="19">
        <v>0</v>
      </c>
      <c r="BU73" s="19">
        <v>0</v>
      </c>
      <c r="BV73" s="19">
        <v>0</v>
      </c>
      <c r="BW73" s="19">
        <v>0</v>
      </c>
      <c r="BX73" s="19">
        <v>0</v>
      </c>
      <c r="BY73" s="19">
        <v>0</v>
      </c>
      <c r="BZ73" s="19">
        <v>0</v>
      </c>
      <c r="CA73" s="19">
        <v>0</v>
      </c>
      <c r="CB73" s="19">
        <v>0</v>
      </c>
      <c r="CC73" s="19">
        <v>0</v>
      </c>
      <c r="CD73" s="19">
        <v>0</v>
      </c>
      <c r="CE73" s="19">
        <v>0</v>
      </c>
      <c r="CF73" s="19">
        <v>0</v>
      </c>
      <c r="CG73" s="19">
        <v>0</v>
      </c>
      <c r="CH73" s="19">
        <v>0</v>
      </c>
      <c r="CI73" s="19">
        <v>0</v>
      </c>
      <c r="CJ73" s="19">
        <v>0</v>
      </c>
      <c r="CK73" s="19">
        <v>0</v>
      </c>
      <c r="CL73" s="19">
        <v>0</v>
      </c>
      <c r="CM73" s="19">
        <v>0</v>
      </c>
      <c r="CN73" s="19">
        <v>0</v>
      </c>
      <c r="CO73" s="19" t="e">
        <f>CO$87*#REF!</f>
        <v>#REF!</v>
      </c>
      <c r="CP73" s="19" t="e">
        <f>CP$87*#REF!</f>
        <v>#REF!</v>
      </c>
      <c r="CQ73" s="19" t="e">
        <f>CQ$87*#REF!</f>
        <v>#REF!</v>
      </c>
      <c r="CR73" s="19" t="e">
        <f>CR$87*#REF!</f>
        <v>#REF!</v>
      </c>
      <c r="CS73" s="19">
        <v>0</v>
      </c>
      <c r="CT73" s="19">
        <v>0</v>
      </c>
      <c r="CU73" s="19">
        <v>0</v>
      </c>
      <c r="CV73" s="19">
        <v>0</v>
      </c>
      <c r="CW73" s="19">
        <v>0</v>
      </c>
      <c r="CX73" s="19">
        <v>0</v>
      </c>
      <c r="CY73" s="19" t="e">
        <f>CY$87*#REF!</f>
        <v>#REF!</v>
      </c>
      <c r="CZ73" s="19" t="e">
        <f>CZ$87*#REF!</f>
        <v>#REF!</v>
      </c>
      <c r="DA73" s="19">
        <v>0</v>
      </c>
      <c r="DB73" s="19">
        <v>0</v>
      </c>
      <c r="DC73" s="19">
        <v>0</v>
      </c>
      <c r="DD73" s="19">
        <v>0</v>
      </c>
      <c r="DE73" s="19">
        <v>0</v>
      </c>
      <c r="DF73" s="19">
        <v>0</v>
      </c>
      <c r="DG73" s="19">
        <v>0</v>
      </c>
      <c r="DH73" s="19">
        <v>0</v>
      </c>
      <c r="DI73" s="19">
        <v>0</v>
      </c>
      <c r="DJ73" s="19">
        <v>0</v>
      </c>
      <c r="DK73" s="19">
        <v>0</v>
      </c>
      <c r="DL73" s="19">
        <v>0</v>
      </c>
      <c r="DM73" s="19">
        <v>1</v>
      </c>
      <c r="DN73" s="19">
        <v>0</v>
      </c>
      <c r="DO73" s="19">
        <v>0</v>
      </c>
      <c r="DP73" s="19">
        <v>1461</v>
      </c>
      <c r="DQ73" s="19">
        <v>0</v>
      </c>
      <c r="DR73" s="19">
        <v>0</v>
      </c>
      <c r="DS73" s="19">
        <v>0</v>
      </c>
      <c r="DT73" s="19">
        <v>0</v>
      </c>
      <c r="DU73" s="19">
        <v>0</v>
      </c>
      <c r="DV73" s="19">
        <v>0</v>
      </c>
      <c r="DW73" s="19">
        <v>0</v>
      </c>
      <c r="DX73" s="19">
        <v>0</v>
      </c>
      <c r="DY73" s="19">
        <v>0</v>
      </c>
      <c r="DZ73" s="19">
        <v>0</v>
      </c>
      <c r="EA73" s="19">
        <v>198509</v>
      </c>
      <c r="EB73" s="19">
        <v>2745</v>
      </c>
      <c r="EC73" s="19">
        <v>0</v>
      </c>
      <c r="ED73" s="19">
        <v>0</v>
      </c>
      <c r="EE73" s="19">
        <v>0</v>
      </c>
      <c r="EF73" s="19">
        <v>0</v>
      </c>
      <c r="EG73" s="19">
        <v>0</v>
      </c>
      <c r="EH73" s="19">
        <v>202716</v>
      </c>
      <c r="EJ73" s="68">
        <v>0</v>
      </c>
      <c r="EL73" s="8">
        <v>202716</v>
      </c>
    </row>
    <row r="74" spans="1:142">
      <c r="A74" s="48" t="s">
        <v>965</v>
      </c>
      <c r="B74" t="s">
        <v>113</v>
      </c>
      <c r="C74" s="67">
        <v>70</v>
      </c>
      <c r="D74" s="19">
        <v>0</v>
      </c>
      <c r="E74" s="19">
        <v>0</v>
      </c>
      <c r="F74" s="19">
        <v>0</v>
      </c>
      <c r="G74" s="19">
        <v>0</v>
      </c>
      <c r="H74" s="19">
        <v>0</v>
      </c>
      <c r="I74" s="19">
        <v>0</v>
      </c>
      <c r="J74" s="19">
        <v>0</v>
      </c>
      <c r="K74" s="19">
        <v>0</v>
      </c>
      <c r="L74" s="19">
        <v>0</v>
      </c>
      <c r="M74" s="19">
        <v>0</v>
      </c>
      <c r="N74" s="19">
        <v>0</v>
      </c>
      <c r="O74" s="19">
        <v>0</v>
      </c>
      <c r="P74" s="19">
        <v>0</v>
      </c>
      <c r="Q74" s="19">
        <v>0</v>
      </c>
      <c r="R74" s="19">
        <v>0</v>
      </c>
      <c r="S74" s="19">
        <v>0</v>
      </c>
      <c r="T74" s="19">
        <v>0</v>
      </c>
      <c r="U74" s="19">
        <v>0</v>
      </c>
      <c r="V74" s="19">
        <v>0</v>
      </c>
      <c r="W74" s="19">
        <v>0</v>
      </c>
      <c r="X74" s="19">
        <v>0</v>
      </c>
      <c r="Y74" s="19">
        <v>0</v>
      </c>
      <c r="Z74" s="19">
        <v>0</v>
      </c>
      <c r="AA74" s="19">
        <v>0</v>
      </c>
      <c r="AB74" s="19">
        <v>0</v>
      </c>
      <c r="AC74" s="19">
        <v>0</v>
      </c>
      <c r="AD74" s="19">
        <v>0</v>
      </c>
      <c r="AE74" s="19">
        <v>0</v>
      </c>
      <c r="AF74" s="19">
        <v>0</v>
      </c>
      <c r="AG74" s="19">
        <v>0</v>
      </c>
      <c r="AH74" s="19">
        <v>0</v>
      </c>
      <c r="AI74" s="19">
        <v>0</v>
      </c>
      <c r="AJ74" s="19">
        <v>0</v>
      </c>
      <c r="AK74" s="19">
        <v>0</v>
      </c>
      <c r="AL74" s="19">
        <v>0</v>
      </c>
      <c r="AM74" s="19">
        <v>0</v>
      </c>
      <c r="AN74" s="19">
        <v>0</v>
      </c>
      <c r="AO74" s="19">
        <v>0</v>
      </c>
      <c r="AP74" s="19">
        <v>0</v>
      </c>
      <c r="AQ74" s="19">
        <v>0</v>
      </c>
      <c r="AR74" s="19">
        <v>0</v>
      </c>
      <c r="AS74" s="19">
        <v>0</v>
      </c>
      <c r="AT74" s="19">
        <v>0</v>
      </c>
      <c r="AU74" s="19">
        <v>0</v>
      </c>
      <c r="AV74" s="19">
        <v>0</v>
      </c>
      <c r="AW74" s="19">
        <v>0</v>
      </c>
      <c r="AX74" s="19">
        <v>0</v>
      </c>
      <c r="AY74" s="19">
        <v>0</v>
      </c>
      <c r="AZ74" s="19">
        <v>0</v>
      </c>
      <c r="BA74" s="64" t="e">
        <f>BA$87*#REF!</f>
        <v>#REF!</v>
      </c>
      <c r="BB74" s="64" t="e">
        <f>BB$87*#REF!</f>
        <v>#REF!</v>
      </c>
      <c r="BC74" s="64" t="e">
        <f>BC$87*#REF!</f>
        <v>#REF!</v>
      </c>
      <c r="BD74" s="64" t="e">
        <f>BD$87*#REF!</f>
        <v>#REF!</v>
      </c>
      <c r="BE74" s="19">
        <v>0</v>
      </c>
      <c r="BF74" s="19">
        <v>0</v>
      </c>
      <c r="BG74" s="19">
        <v>0</v>
      </c>
      <c r="BH74" s="19">
        <v>0</v>
      </c>
      <c r="BI74" s="19">
        <v>0</v>
      </c>
      <c r="BJ74" s="19">
        <v>0</v>
      </c>
      <c r="BK74" s="19">
        <v>0</v>
      </c>
      <c r="BL74" s="19">
        <v>0</v>
      </c>
      <c r="BM74" s="19">
        <v>0</v>
      </c>
      <c r="BN74" s="19">
        <v>0</v>
      </c>
      <c r="BO74" s="19">
        <v>0</v>
      </c>
      <c r="BP74" s="19">
        <v>0</v>
      </c>
      <c r="BQ74" s="19">
        <v>0</v>
      </c>
      <c r="BR74" s="19">
        <v>0</v>
      </c>
      <c r="BS74" s="19">
        <v>0</v>
      </c>
      <c r="BT74" s="19">
        <v>0</v>
      </c>
      <c r="BU74" s="19">
        <v>0</v>
      </c>
      <c r="BV74" s="19">
        <v>0</v>
      </c>
      <c r="BW74" s="19">
        <v>0</v>
      </c>
      <c r="BX74" s="19">
        <v>0</v>
      </c>
      <c r="BY74" s="19">
        <v>0</v>
      </c>
      <c r="BZ74" s="19">
        <v>0</v>
      </c>
      <c r="CA74" s="19">
        <v>0</v>
      </c>
      <c r="CB74" s="19">
        <v>0</v>
      </c>
      <c r="CC74" s="19">
        <v>0</v>
      </c>
      <c r="CD74" s="19">
        <v>0</v>
      </c>
      <c r="CE74" s="19">
        <v>0</v>
      </c>
      <c r="CF74" s="19">
        <v>0</v>
      </c>
      <c r="CG74" s="19">
        <v>0</v>
      </c>
      <c r="CH74" s="19">
        <v>0</v>
      </c>
      <c r="CI74" s="19">
        <v>0</v>
      </c>
      <c r="CJ74" s="19">
        <v>0</v>
      </c>
      <c r="CK74" s="19">
        <v>0</v>
      </c>
      <c r="CL74" s="19">
        <v>0</v>
      </c>
      <c r="CM74" s="19">
        <v>0</v>
      </c>
      <c r="CN74" s="19">
        <v>0</v>
      </c>
      <c r="CO74" s="19" t="e">
        <f>CO$87*#REF!</f>
        <v>#REF!</v>
      </c>
      <c r="CP74" s="19" t="e">
        <f>CP$87*#REF!</f>
        <v>#REF!</v>
      </c>
      <c r="CQ74" s="19" t="e">
        <f>CQ$87*#REF!</f>
        <v>#REF!</v>
      </c>
      <c r="CR74" s="19" t="e">
        <f>CR$87*#REF!</f>
        <v>#REF!</v>
      </c>
      <c r="CS74" s="19">
        <v>0</v>
      </c>
      <c r="CT74" s="19">
        <v>0</v>
      </c>
      <c r="CU74" s="19">
        <v>0</v>
      </c>
      <c r="CV74" s="19">
        <v>0</v>
      </c>
      <c r="CW74" s="19">
        <v>0</v>
      </c>
      <c r="CX74" s="19">
        <v>0</v>
      </c>
      <c r="CY74" s="19" t="e">
        <f>CY$87*#REF!</f>
        <v>#REF!</v>
      </c>
      <c r="CZ74" s="19" t="e">
        <f>CZ$87*#REF!</f>
        <v>#REF!</v>
      </c>
      <c r="DA74" s="19">
        <v>0</v>
      </c>
      <c r="DB74" s="19">
        <v>0</v>
      </c>
      <c r="DC74" s="19">
        <v>0</v>
      </c>
      <c r="DD74" s="19">
        <v>0</v>
      </c>
      <c r="DE74" s="19">
        <v>0</v>
      </c>
      <c r="DF74" s="19">
        <v>0</v>
      </c>
      <c r="DG74" s="19">
        <v>0</v>
      </c>
      <c r="DH74" s="19">
        <v>0</v>
      </c>
      <c r="DI74" s="19">
        <v>0</v>
      </c>
      <c r="DJ74" s="19">
        <v>0</v>
      </c>
      <c r="DK74" s="19">
        <v>0</v>
      </c>
      <c r="DL74" s="19">
        <v>0</v>
      </c>
      <c r="DM74" s="19">
        <v>364</v>
      </c>
      <c r="DN74" s="19">
        <v>0</v>
      </c>
      <c r="DO74" s="19">
        <v>0</v>
      </c>
      <c r="DP74" s="19">
        <v>23</v>
      </c>
      <c r="DQ74" s="19">
        <v>0</v>
      </c>
      <c r="DR74" s="19">
        <v>0</v>
      </c>
      <c r="DS74" s="19">
        <v>0</v>
      </c>
      <c r="DT74" s="19">
        <v>0</v>
      </c>
      <c r="DU74" s="19">
        <v>0</v>
      </c>
      <c r="DV74" s="19">
        <v>0</v>
      </c>
      <c r="DW74" s="19">
        <v>0</v>
      </c>
      <c r="DX74" s="19">
        <v>0</v>
      </c>
      <c r="DY74" s="19">
        <v>0</v>
      </c>
      <c r="DZ74" s="19">
        <v>0</v>
      </c>
      <c r="EA74" s="19">
        <v>0</v>
      </c>
      <c r="EB74" s="19">
        <v>302486</v>
      </c>
      <c r="EC74" s="19">
        <v>0</v>
      </c>
      <c r="ED74" s="19">
        <v>0</v>
      </c>
      <c r="EE74" s="19">
        <v>0</v>
      </c>
      <c r="EF74" s="19">
        <v>0</v>
      </c>
      <c r="EG74" s="19">
        <v>0</v>
      </c>
      <c r="EH74" s="19">
        <v>302873</v>
      </c>
      <c r="EJ74" s="68">
        <v>0</v>
      </c>
      <c r="EL74" s="8">
        <v>302873</v>
      </c>
    </row>
    <row r="75" spans="1:142">
      <c r="A75" s="48" t="s">
        <v>966</v>
      </c>
      <c r="B75" t="s">
        <v>114</v>
      </c>
      <c r="C75" s="69">
        <v>71</v>
      </c>
      <c r="D75" s="19">
        <v>0</v>
      </c>
      <c r="E75" s="19">
        <v>0</v>
      </c>
      <c r="F75" s="19">
        <v>0</v>
      </c>
      <c r="G75" s="19">
        <v>0</v>
      </c>
      <c r="H75" s="19">
        <v>0</v>
      </c>
      <c r="I75" s="19">
        <v>0</v>
      </c>
      <c r="J75" s="19">
        <v>0</v>
      </c>
      <c r="K75" s="19">
        <v>0</v>
      </c>
      <c r="L75" s="19">
        <v>0</v>
      </c>
      <c r="M75" s="19">
        <v>0</v>
      </c>
      <c r="N75" s="19">
        <v>0</v>
      </c>
      <c r="O75" s="19">
        <v>0</v>
      </c>
      <c r="P75" s="19">
        <v>0</v>
      </c>
      <c r="Q75" s="19">
        <v>0</v>
      </c>
      <c r="R75" s="19">
        <v>0</v>
      </c>
      <c r="S75" s="19">
        <v>0</v>
      </c>
      <c r="T75" s="19">
        <v>0</v>
      </c>
      <c r="U75" s="19">
        <v>0</v>
      </c>
      <c r="V75" s="19">
        <v>0</v>
      </c>
      <c r="W75" s="19">
        <v>0</v>
      </c>
      <c r="X75" s="19">
        <v>0</v>
      </c>
      <c r="Y75" s="19">
        <v>0</v>
      </c>
      <c r="Z75" s="19">
        <v>0</v>
      </c>
      <c r="AA75" s="19">
        <v>0</v>
      </c>
      <c r="AB75" s="19">
        <v>0</v>
      </c>
      <c r="AC75" s="19">
        <v>0</v>
      </c>
      <c r="AD75" s="19">
        <v>0</v>
      </c>
      <c r="AE75" s="19">
        <v>0</v>
      </c>
      <c r="AF75" s="19">
        <v>0</v>
      </c>
      <c r="AG75" s="19">
        <v>0</v>
      </c>
      <c r="AH75" s="19">
        <v>0</v>
      </c>
      <c r="AI75" s="19">
        <v>0</v>
      </c>
      <c r="AJ75" s="19">
        <v>0</v>
      </c>
      <c r="AK75" s="19">
        <v>0</v>
      </c>
      <c r="AL75" s="19">
        <v>0</v>
      </c>
      <c r="AM75" s="19">
        <v>0</v>
      </c>
      <c r="AN75" s="19">
        <v>0</v>
      </c>
      <c r="AO75" s="19">
        <v>0</v>
      </c>
      <c r="AP75" s="19">
        <v>0</v>
      </c>
      <c r="AQ75" s="19">
        <v>0</v>
      </c>
      <c r="AR75" s="19">
        <v>0</v>
      </c>
      <c r="AS75" s="19">
        <v>0</v>
      </c>
      <c r="AT75" s="19">
        <v>0</v>
      </c>
      <c r="AU75" s="19">
        <v>0</v>
      </c>
      <c r="AV75" s="19">
        <v>0</v>
      </c>
      <c r="AW75" s="19">
        <v>0</v>
      </c>
      <c r="AX75" s="19">
        <v>0</v>
      </c>
      <c r="AY75" s="19">
        <v>0</v>
      </c>
      <c r="AZ75" s="19">
        <v>0</v>
      </c>
      <c r="BA75" s="64" t="e">
        <f>BA$87*#REF!</f>
        <v>#REF!</v>
      </c>
      <c r="BB75" s="64" t="e">
        <f>BB$87*#REF!</f>
        <v>#REF!</v>
      </c>
      <c r="BC75" s="64" t="e">
        <f>BC$87*#REF!</f>
        <v>#REF!</v>
      </c>
      <c r="BD75" s="64" t="e">
        <f>BD$87*#REF!</f>
        <v>#REF!</v>
      </c>
      <c r="BE75" s="19">
        <v>0</v>
      </c>
      <c r="BF75" s="19">
        <v>0</v>
      </c>
      <c r="BG75" s="19">
        <v>0</v>
      </c>
      <c r="BH75" s="19">
        <v>0</v>
      </c>
      <c r="BI75" s="19">
        <v>0</v>
      </c>
      <c r="BJ75" s="19">
        <v>0</v>
      </c>
      <c r="BK75" s="19">
        <v>0</v>
      </c>
      <c r="BL75" s="19">
        <v>0</v>
      </c>
      <c r="BM75" s="19">
        <v>0</v>
      </c>
      <c r="BN75" s="19">
        <v>0</v>
      </c>
      <c r="BO75" s="19">
        <v>0</v>
      </c>
      <c r="BP75" s="19">
        <v>0</v>
      </c>
      <c r="BQ75" s="19">
        <v>0</v>
      </c>
      <c r="BR75" s="19">
        <v>0</v>
      </c>
      <c r="BS75" s="19">
        <v>0</v>
      </c>
      <c r="BT75" s="19">
        <v>0</v>
      </c>
      <c r="BU75" s="19">
        <v>0</v>
      </c>
      <c r="BV75" s="19">
        <v>0</v>
      </c>
      <c r="BW75" s="19">
        <v>0</v>
      </c>
      <c r="BX75" s="19">
        <v>0</v>
      </c>
      <c r="BY75" s="19">
        <v>0</v>
      </c>
      <c r="BZ75" s="19">
        <v>0</v>
      </c>
      <c r="CA75" s="19">
        <v>0</v>
      </c>
      <c r="CB75" s="19">
        <v>0</v>
      </c>
      <c r="CC75" s="19">
        <v>0</v>
      </c>
      <c r="CD75" s="19">
        <v>0</v>
      </c>
      <c r="CE75" s="19">
        <v>0</v>
      </c>
      <c r="CF75" s="19">
        <v>0</v>
      </c>
      <c r="CG75" s="19">
        <v>0</v>
      </c>
      <c r="CH75" s="19">
        <v>0</v>
      </c>
      <c r="CI75" s="19">
        <v>0</v>
      </c>
      <c r="CJ75" s="19">
        <v>0</v>
      </c>
      <c r="CK75" s="19">
        <v>0</v>
      </c>
      <c r="CL75" s="19">
        <v>0</v>
      </c>
      <c r="CM75" s="19">
        <v>0</v>
      </c>
      <c r="CN75" s="19">
        <v>0</v>
      </c>
      <c r="CO75" s="19" t="e">
        <f>CO$87*#REF!</f>
        <v>#REF!</v>
      </c>
      <c r="CP75" s="19" t="e">
        <f>CP$87*#REF!</f>
        <v>#REF!</v>
      </c>
      <c r="CQ75" s="19" t="e">
        <f>CQ$87*#REF!</f>
        <v>#REF!</v>
      </c>
      <c r="CR75" s="19" t="e">
        <f>CR$87*#REF!</f>
        <v>#REF!</v>
      </c>
      <c r="CS75" s="19">
        <v>0</v>
      </c>
      <c r="CT75" s="19">
        <v>0</v>
      </c>
      <c r="CU75" s="19">
        <v>0</v>
      </c>
      <c r="CV75" s="19">
        <v>0</v>
      </c>
      <c r="CW75" s="19">
        <v>0</v>
      </c>
      <c r="CX75" s="19">
        <v>58</v>
      </c>
      <c r="CY75" s="19" t="e">
        <f>CY$87*#REF!</f>
        <v>#REF!</v>
      </c>
      <c r="CZ75" s="19" t="e">
        <f>CZ$87*#REF!</f>
        <v>#REF!</v>
      </c>
      <c r="DA75" s="19">
        <v>0</v>
      </c>
      <c r="DB75" s="19">
        <v>0</v>
      </c>
      <c r="DC75" s="19">
        <v>0</v>
      </c>
      <c r="DD75" s="19">
        <v>0</v>
      </c>
      <c r="DE75" s="19">
        <v>0</v>
      </c>
      <c r="DF75" s="19">
        <v>0</v>
      </c>
      <c r="DG75" s="19">
        <v>0</v>
      </c>
      <c r="DH75" s="19">
        <v>0</v>
      </c>
      <c r="DI75" s="19">
        <v>0</v>
      </c>
      <c r="DJ75" s="19">
        <v>0</v>
      </c>
      <c r="DK75" s="19">
        <v>0</v>
      </c>
      <c r="DL75" s="19">
        <v>0</v>
      </c>
      <c r="DM75" s="19">
        <v>262</v>
      </c>
      <c r="DN75" s="19">
        <v>0</v>
      </c>
      <c r="DO75" s="19">
        <v>0</v>
      </c>
      <c r="DP75" s="19">
        <v>0</v>
      </c>
      <c r="DQ75" s="19">
        <v>0</v>
      </c>
      <c r="DR75" s="19">
        <v>2892</v>
      </c>
      <c r="DS75" s="19">
        <v>0</v>
      </c>
      <c r="DT75" s="19">
        <v>0</v>
      </c>
      <c r="DU75" s="19">
        <v>0</v>
      </c>
      <c r="DV75" s="19">
        <v>0</v>
      </c>
      <c r="DW75" s="19">
        <v>0</v>
      </c>
      <c r="DX75" s="19">
        <v>0</v>
      </c>
      <c r="DY75" s="19">
        <v>0</v>
      </c>
      <c r="DZ75" s="19">
        <v>0</v>
      </c>
      <c r="EA75" s="19">
        <v>0</v>
      </c>
      <c r="EB75" s="19">
        <v>0</v>
      </c>
      <c r="EC75" s="19">
        <v>37154</v>
      </c>
      <c r="ED75" s="19">
        <v>0</v>
      </c>
      <c r="EE75" s="19">
        <v>0</v>
      </c>
      <c r="EF75" s="19">
        <v>0</v>
      </c>
      <c r="EG75" s="19">
        <v>0</v>
      </c>
      <c r="EH75" s="19">
        <v>40366</v>
      </c>
      <c r="EJ75" s="68">
        <v>0</v>
      </c>
      <c r="EL75" s="8">
        <v>40366</v>
      </c>
    </row>
    <row r="76" spans="1:142">
      <c r="A76" s="48" t="s">
        <v>967</v>
      </c>
      <c r="B76" t="s">
        <v>115</v>
      </c>
      <c r="C76" s="69">
        <v>72</v>
      </c>
      <c r="D76" s="19">
        <v>0</v>
      </c>
      <c r="E76" s="19">
        <v>0</v>
      </c>
      <c r="F76" s="19">
        <v>0</v>
      </c>
      <c r="G76" s="19">
        <v>0</v>
      </c>
      <c r="H76" s="19">
        <v>0</v>
      </c>
      <c r="I76" s="19">
        <v>0</v>
      </c>
      <c r="J76" s="19">
        <v>0</v>
      </c>
      <c r="K76" s="19">
        <v>0</v>
      </c>
      <c r="L76" s="19">
        <v>0</v>
      </c>
      <c r="M76" s="19">
        <v>0</v>
      </c>
      <c r="N76" s="19">
        <v>0</v>
      </c>
      <c r="O76" s="19">
        <v>0</v>
      </c>
      <c r="P76" s="19">
        <v>0</v>
      </c>
      <c r="Q76" s="19">
        <v>0</v>
      </c>
      <c r="R76" s="19">
        <v>0</v>
      </c>
      <c r="S76" s="19">
        <v>0</v>
      </c>
      <c r="T76" s="19">
        <v>0</v>
      </c>
      <c r="U76" s="19">
        <v>0</v>
      </c>
      <c r="V76" s="19">
        <v>0</v>
      </c>
      <c r="W76" s="19">
        <v>0</v>
      </c>
      <c r="X76" s="19">
        <v>0</v>
      </c>
      <c r="Y76" s="19">
        <v>0</v>
      </c>
      <c r="Z76" s="19">
        <v>0</v>
      </c>
      <c r="AA76" s="19">
        <v>0</v>
      </c>
      <c r="AB76" s="19">
        <v>0</v>
      </c>
      <c r="AC76" s="19">
        <v>0</v>
      </c>
      <c r="AD76" s="19">
        <v>0</v>
      </c>
      <c r="AE76" s="19">
        <v>0</v>
      </c>
      <c r="AF76" s="19">
        <v>0</v>
      </c>
      <c r="AG76" s="19">
        <v>0</v>
      </c>
      <c r="AH76" s="19">
        <v>0</v>
      </c>
      <c r="AI76" s="19">
        <v>0</v>
      </c>
      <c r="AJ76" s="19">
        <v>0</v>
      </c>
      <c r="AK76" s="19">
        <v>0</v>
      </c>
      <c r="AL76" s="19">
        <v>0</v>
      </c>
      <c r="AM76" s="19">
        <v>0</v>
      </c>
      <c r="AN76" s="19">
        <v>0</v>
      </c>
      <c r="AO76" s="19">
        <v>0</v>
      </c>
      <c r="AP76" s="19">
        <v>0</v>
      </c>
      <c r="AQ76" s="19">
        <v>0</v>
      </c>
      <c r="AR76" s="19">
        <v>0</v>
      </c>
      <c r="AS76" s="19">
        <v>0</v>
      </c>
      <c r="AT76" s="19">
        <v>0</v>
      </c>
      <c r="AU76" s="19">
        <v>0</v>
      </c>
      <c r="AV76" s="19">
        <v>0</v>
      </c>
      <c r="AW76" s="19">
        <v>0</v>
      </c>
      <c r="AX76" s="19">
        <v>0</v>
      </c>
      <c r="AY76" s="19">
        <v>0</v>
      </c>
      <c r="AZ76" s="19">
        <v>0</v>
      </c>
      <c r="BA76" s="64" t="e">
        <f>BA$87*#REF!</f>
        <v>#REF!</v>
      </c>
      <c r="BB76" s="64" t="e">
        <f>BB$87*#REF!</f>
        <v>#REF!</v>
      </c>
      <c r="BC76" s="64" t="e">
        <f>BC$87*#REF!</f>
        <v>#REF!</v>
      </c>
      <c r="BD76" s="64" t="e">
        <f>BD$87*#REF!</f>
        <v>#REF!</v>
      </c>
      <c r="BE76" s="19">
        <v>0</v>
      </c>
      <c r="BF76" s="19">
        <v>0</v>
      </c>
      <c r="BG76" s="19">
        <v>0</v>
      </c>
      <c r="BH76" s="19">
        <v>0</v>
      </c>
      <c r="BI76" s="19">
        <v>0</v>
      </c>
      <c r="BJ76" s="19">
        <v>0</v>
      </c>
      <c r="BK76" s="19">
        <v>0</v>
      </c>
      <c r="BL76" s="19">
        <v>0</v>
      </c>
      <c r="BM76" s="19">
        <v>0</v>
      </c>
      <c r="BN76" s="19">
        <v>0</v>
      </c>
      <c r="BO76" s="19">
        <v>0</v>
      </c>
      <c r="BP76" s="19">
        <v>0</v>
      </c>
      <c r="BQ76" s="19">
        <v>0</v>
      </c>
      <c r="BR76" s="19">
        <v>0</v>
      </c>
      <c r="BS76" s="19">
        <v>0</v>
      </c>
      <c r="BT76" s="19">
        <v>0</v>
      </c>
      <c r="BU76" s="19">
        <v>0</v>
      </c>
      <c r="BV76" s="19">
        <v>0</v>
      </c>
      <c r="BW76" s="19">
        <v>0</v>
      </c>
      <c r="BX76" s="19">
        <v>0</v>
      </c>
      <c r="BY76" s="19">
        <v>0</v>
      </c>
      <c r="BZ76" s="19">
        <v>0</v>
      </c>
      <c r="CA76" s="19">
        <v>0</v>
      </c>
      <c r="CB76" s="19">
        <v>0</v>
      </c>
      <c r="CC76" s="19">
        <v>0</v>
      </c>
      <c r="CD76" s="19">
        <v>0</v>
      </c>
      <c r="CE76" s="19">
        <v>0</v>
      </c>
      <c r="CF76" s="19">
        <v>0</v>
      </c>
      <c r="CG76" s="19">
        <v>0</v>
      </c>
      <c r="CH76" s="19">
        <v>0</v>
      </c>
      <c r="CI76" s="19">
        <v>0</v>
      </c>
      <c r="CJ76" s="19">
        <v>0</v>
      </c>
      <c r="CK76" s="19">
        <v>0</v>
      </c>
      <c r="CL76" s="19">
        <v>0</v>
      </c>
      <c r="CM76" s="19">
        <v>0</v>
      </c>
      <c r="CN76" s="19">
        <v>0</v>
      </c>
      <c r="CO76" s="19" t="e">
        <f>CO$87*#REF!</f>
        <v>#REF!</v>
      </c>
      <c r="CP76" s="19" t="e">
        <f>CP$87*#REF!</f>
        <v>#REF!</v>
      </c>
      <c r="CQ76" s="19" t="e">
        <f>CQ$87*#REF!</f>
        <v>#REF!</v>
      </c>
      <c r="CR76" s="19" t="e">
        <f>CR$87*#REF!</f>
        <v>#REF!</v>
      </c>
      <c r="CS76" s="19">
        <v>0</v>
      </c>
      <c r="CT76" s="19">
        <v>0</v>
      </c>
      <c r="CU76" s="19">
        <v>0</v>
      </c>
      <c r="CV76" s="19">
        <v>0</v>
      </c>
      <c r="CW76" s="19">
        <v>0</v>
      </c>
      <c r="CX76" s="19">
        <v>540</v>
      </c>
      <c r="CY76" s="19" t="e">
        <f>CY$87*#REF!</f>
        <v>#REF!</v>
      </c>
      <c r="CZ76" s="19" t="e">
        <f>CZ$87*#REF!</f>
        <v>#REF!</v>
      </c>
      <c r="DA76" s="19">
        <v>0</v>
      </c>
      <c r="DB76" s="19">
        <v>0</v>
      </c>
      <c r="DC76" s="19">
        <v>0</v>
      </c>
      <c r="DD76" s="19">
        <v>0</v>
      </c>
      <c r="DE76" s="19">
        <v>0</v>
      </c>
      <c r="DF76" s="19">
        <v>0</v>
      </c>
      <c r="DG76" s="19">
        <v>0</v>
      </c>
      <c r="DH76" s="19">
        <v>0</v>
      </c>
      <c r="DI76" s="19">
        <v>0</v>
      </c>
      <c r="DJ76" s="19">
        <v>0</v>
      </c>
      <c r="DK76" s="19">
        <v>136</v>
      </c>
      <c r="DL76" s="19">
        <v>0</v>
      </c>
      <c r="DM76" s="19">
        <v>582</v>
      </c>
      <c r="DN76" s="19">
        <v>0</v>
      </c>
      <c r="DO76" s="19">
        <v>0</v>
      </c>
      <c r="DP76" s="19">
        <v>0</v>
      </c>
      <c r="DQ76" s="19">
        <v>0</v>
      </c>
      <c r="DR76" s="19">
        <v>0</v>
      </c>
      <c r="DS76" s="19">
        <v>0</v>
      </c>
      <c r="DT76" s="19">
        <v>0</v>
      </c>
      <c r="DU76" s="19">
        <v>0</v>
      </c>
      <c r="DV76" s="19">
        <v>0</v>
      </c>
      <c r="DW76" s="19">
        <v>0</v>
      </c>
      <c r="DX76" s="19">
        <v>0</v>
      </c>
      <c r="DY76" s="19">
        <v>0</v>
      </c>
      <c r="DZ76" s="19">
        <v>0</v>
      </c>
      <c r="EA76" s="19">
        <v>0</v>
      </c>
      <c r="EB76" s="19">
        <v>0</v>
      </c>
      <c r="EC76" s="19">
        <v>0</v>
      </c>
      <c r="ED76" s="19">
        <v>88964</v>
      </c>
      <c r="EE76" s="19">
        <v>24459</v>
      </c>
      <c r="EF76" s="19">
        <v>57238</v>
      </c>
      <c r="EG76" s="19">
        <v>0</v>
      </c>
      <c r="EH76" s="19">
        <v>171919</v>
      </c>
      <c r="EJ76" s="68">
        <v>0</v>
      </c>
      <c r="EL76" s="8">
        <v>171919</v>
      </c>
    </row>
    <row r="77" spans="1:142">
      <c r="A77" s="48">
        <v>9700</v>
      </c>
      <c r="B77" t="s">
        <v>116</v>
      </c>
      <c r="C77" s="67">
        <v>73</v>
      </c>
      <c r="D77" s="19">
        <v>0</v>
      </c>
      <c r="E77" s="19">
        <v>0</v>
      </c>
      <c r="F77" s="19">
        <v>0</v>
      </c>
      <c r="G77" s="19">
        <v>0</v>
      </c>
      <c r="H77" s="19">
        <v>0</v>
      </c>
      <c r="I77" s="19">
        <v>0</v>
      </c>
      <c r="J77" s="19">
        <v>0</v>
      </c>
      <c r="K77" s="19">
        <v>0</v>
      </c>
      <c r="L77" s="19">
        <v>0</v>
      </c>
      <c r="M77" s="19">
        <v>0</v>
      </c>
      <c r="N77" s="19">
        <v>0</v>
      </c>
      <c r="O77" s="19">
        <v>0</v>
      </c>
      <c r="P77" s="19">
        <v>0</v>
      </c>
      <c r="Q77" s="19">
        <v>0</v>
      </c>
      <c r="R77" s="19">
        <v>0</v>
      </c>
      <c r="S77" s="19">
        <v>0</v>
      </c>
      <c r="T77" s="19">
        <v>0</v>
      </c>
      <c r="U77" s="19">
        <v>0</v>
      </c>
      <c r="V77" s="19">
        <v>0</v>
      </c>
      <c r="W77" s="19">
        <v>0</v>
      </c>
      <c r="X77" s="19">
        <v>0</v>
      </c>
      <c r="Y77" s="19">
        <v>0</v>
      </c>
      <c r="Z77" s="19">
        <v>0</v>
      </c>
      <c r="AA77" s="19">
        <v>0</v>
      </c>
      <c r="AB77" s="19">
        <v>0</v>
      </c>
      <c r="AC77" s="19">
        <v>0</v>
      </c>
      <c r="AD77" s="19">
        <v>0</v>
      </c>
      <c r="AE77" s="19">
        <v>0</v>
      </c>
      <c r="AF77" s="19">
        <v>0</v>
      </c>
      <c r="AG77" s="19">
        <v>0</v>
      </c>
      <c r="AH77" s="19">
        <v>0</v>
      </c>
      <c r="AI77" s="19">
        <v>0</v>
      </c>
      <c r="AJ77" s="19">
        <v>0</v>
      </c>
      <c r="AK77" s="19">
        <v>0</v>
      </c>
      <c r="AL77" s="19">
        <v>0</v>
      </c>
      <c r="AM77" s="19">
        <v>0</v>
      </c>
      <c r="AN77" s="19">
        <v>0</v>
      </c>
      <c r="AO77" s="19">
        <v>0</v>
      </c>
      <c r="AP77" s="19">
        <v>0</v>
      </c>
      <c r="AQ77" s="19">
        <v>0</v>
      </c>
      <c r="AR77" s="19">
        <v>0</v>
      </c>
      <c r="AS77" s="19">
        <v>0</v>
      </c>
      <c r="AT77" s="19">
        <v>0</v>
      </c>
      <c r="AU77" s="19">
        <v>0</v>
      </c>
      <c r="AV77" s="19">
        <v>0</v>
      </c>
      <c r="AW77" s="19">
        <v>0</v>
      </c>
      <c r="AX77" s="19">
        <v>0</v>
      </c>
      <c r="AY77" s="19">
        <v>0</v>
      </c>
      <c r="AZ77" s="19">
        <v>0</v>
      </c>
      <c r="BA77" s="64" t="e">
        <f>BA$87*#REF!</f>
        <v>#REF!</v>
      </c>
      <c r="BB77" s="64" t="e">
        <f>BB$87*#REF!</f>
        <v>#REF!</v>
      </c>
      <c r="BC77" s="64" t="e">
        <f>BC$87*#REF!</f>
        <v>#REF!</v>
      </c>
      <c r="BD77" s="64" t="e">
        <f>BD$87*#REF!</f>
        <v>#REF!</v>
      </c>
      <c r="BE77" s="19">
        <v>0</v>
      </c>
      <c r="BF77" s="19">
        <v>0</v>
      </c>
      <c r="BG77" s="19">
        <v>0</v>
      </c>
      <c r="BH77" s="19">
        <v>0</v>
      </c>
      <c r="BI77" s="19">
        <v>0</v>
      </c>
      <c r="BJ77" s="19">
        <v>0</v>
      </c>
      <c r="BK77" s="19">
        <v>0</v>
      </c>
      <c r="BL77" s="19">
        <v>0</v>
      </c>
      <c r="BM77" s="19">
        <v>0</v>
      </c>
      <c r="BN77" s="19">
        <v>0</v>
      </c>
      <c r="BO77" s="19">
        <v>0</v>
      </c>
      <c r="BP77" s="19">
        <v>0</v>
      </c>
      <c r="BQ77" s="19">
        <v>0</v>
      </c>
      <c r="BR77" s="19">
        <v>0</v>
      </c>
      <c r="BS77" s="19">
        <v>0</v>
      </c>
      <c r="BT77" s="19">
        <v>0</v>
      </c>
      <c r="BU77" s="19">
        <v>0</v>
      </c>
      <c r="BV77" s="19">
        <v>0</v>
      </c>
      <c r="BW77" s="19">
        <v>0</v>
      </c>
      <c r="BX77" s="19">
        <v>0</v>
      </c>
      <c r="BY77" s="19">
        <v>0</v>
      </c>
      <c r="BZ77" s="19">
        <v>0</v>
      </c>
      <c r="CA77" s="19">
        <v>0</v>
      </c>
      <c r="CB77" s="19">
        <v>0</v>
      </c>
      <c r="CC77" s="19">
        <v>0</v>
      </c>
      <c r="CD77" s="19">
        <v>0</v>
      </c>
      <c r="CE77" s="19">
        <v>0</v>
      </c>
      <c r="CF77" s="19">
        <v>0</v>
      </c>
      <c r="CG77" s="19">
        <v>0</v>
      </c>
      <c r="CH77" s="19">
        <v>0</v>
      </c>
      <c r="CI77" s="19">
        <v>0</v>
      </c>
      <c r="CJ77" s="19">
        <v>0</v>
      </c>
      <c r="CK77" s="19">
        <v>0</v>
      </c>
      <c r="CL77" s="19">
        <v>0</v>
      </c>
      <c r="CM77" s="19">
        <v>0</v>
      </c>
      <c r="CN77" s="19">
        <v>0</v>
      </c>
      <c r="CO77" s="19" t="e">
        <f>CO$87*#REF!</f>
        <v>#REF!</v>
      </c>
      <c r="CP77" s="19" t="e">
        <f>CP$87*#REF!</f>
        <v>#REF!</v>
      </c>
      <c r="CQ77" s="19" t="e">
        <f>CQ$87*#REF!</f>
        <v>#REF!</v>
      </c>
      <c r="CR77" s="19" t="e">
        <f>CR$87*#REF!</f>
        <v>#REF!</v>
      </c>
      <c r="CS77" s="19">
        <v>0</v>
      </c>
      <c r="CT77" s="19">
        <v>0</v>
      </c>
      <c r="CU77" s="19">
        <v>0</v>
      </c>
      <c r="CV77" s="19">
        <v>0</v>
      </c>
      <c r="CW77" s="19">
        <v>0</v>
      </c>
      <c r="CX77" s="19">
        <v>0</v>
      </c>
      <c r="CY77" s="19" t="e">
        <f>CY$87*#REF!</f>
        <v>#REF!</v>
      </c>
      <c r="CZ77" s="19" t="e">
        <f>CZ$87*#REF!</f>
        <v>#REF!</v>
      </c>
      <c r="DA77" s="19">
        <v>0</v>
      </c>
      <c r="DB77" s="19">
        <v>0</v>
      </c>
      <c r="DC77" s="19">
        <v>0</v>
      </c>
      <c r="DD77" s="19">
        <v>0</v>
      </c>
      <c r="DE77" s="19">
        <v>0</v>
      </c>
      <c r="DF77" s="19">
        <v>0</v>
      </c>
      <c r="DG77" s="19">
        <v>0</v>
      </c>
      <c r="DH77" s="19">
        <v>0</v>
      </c>
      <c r="DI77" s="19">
        <v>0</v>
      </c>
      <c r="DJ77" s="19">
        <v>0</v>
      </c>
      <c r="DK77" s="19">
        <v>0</v>
      </c>
      <c r="DL77" s="19">
        <v>0</v>
      </c>
      <c r="DM77" s="19">
        <v>0</v>
      </c>
      <c r="DN77" s="19">
        <v>0</v>
      </c>
      <c r="DO77" s="19">
        <v>0</v>
      </c>
      <c r="DP77" s="19">
        <v>0</v>
      </c>
      <c r="DQ77" s="19">
        <v>0</v>
      </c>
      <c r="DR77" s="19">
        <v>0</v>
      </c>
      <c r="DS77" s="19">
        <v>0</v>
      </c>
      <c r="DT77" s="19">
        <v>0</v>
      </c>
      <c r="DU77" s="19">
        <v>0</v>
      </c>
      <c r="DV77" s="19">
        <v>0</v>
      </c>
      <c r="DW77" s="19">
        <v>0</v>
      </c>
      <c r="DX77" s="19">
        <v>0</v>
      </c>
      <c r="DY77" s="19">
        <v>0</v>
      </c>
      <c r="DZ77" s="19">
        <v>0</v>
      </c>
      <c r="EA77" s="19">
        <v>0</v>
      </c>
      <c r="EB77" s="19">
        <v>0</v>
      </c>
      <c r="EC77" s="19">
        <v>0</v>
      </c>
      <c r="ED77" s="19">
        <v>0</v>
      </c>
      <c r="EE77" s="19">
        <v>0</v>
      </c>
      <c r="EF77" s="19">
        <v>0</v>
      </c>
      <c r="EG77" s="19">
        <v>74451</v>
      </c>
      <c r="EH77" s="19">
        <v>74451</v>
      </c>
      <c r="EJ77" s="68">
        <v>0</v>
      </c>
      <c r="EL77" s="8">
        <v>74451</v>
      </c>
    </row>
    <row r="78" spans="1:142">
      <c r="B78" t="s">
        <v>968</v>
      </c>
      <c r="C78" s="69">
        <v>74</v>
      </c>
      <c r="D78" s="19">
        <v>12176</v>
      </c>
      <c r="E78" s="19">
        <v>34658</v>
      </c>
      <c r="F78" s="19">
        <v>14395</v>
      </c>
      <c r="G78" s="19">
        <v>53786</v>
      </c>
      <c r="H78" s="19">
        <v>157189</v>
      </c>
      <c r="I78" s="19">
        <v>60195</v>
      </c>
      <c r="J78" s="19">
        <v>10117</v>
      </c>
      <c r="K78" s="19">
        <v>23926</v>
      </c>
      <c r="L78" s="19">
        <v>25546</v>
      </c>
      <c r="M78" s="19">
        <v>72576</v>
      </c>
      <c r="N78" s="19">
        <v>29086</v>
      </c>
      <c r="O78" s="19">
        <v>8468</v>
      </c>
      <c r="P78" s="19">
        <v>30950</v>
      </c>
      <c r="Q78" s="19">
        <v>25377</v>
      </c>
      <c r="R78" s="19">
        <v>14899</v>
      </c>
      <c r="S78" s="19">
        <v>1127</v>
      </c>
      <c r="T78" s="19">
        <v>18726</v>
      </c>
      <c r="U78" s="19">
        <v>212991</v>
      </c>
      <c r="V78" s="19">
        <v>92103</v>
      </c>
      <c r="W78" s="19">
        <v>17588</v>
      </c>
      <c r="X78" s="19">
        <v>140458</v>
      </c>
      <c r="Y78" s="19">
        <v>15524</v>
      </c>
      <c r="Z78" s="19">
        <v>59992</v>
      </c>
      <c r="AA78" s="19">
        <v>4775</v>
      </c>
      <c r="AB78" s="19">
        <v>22339</v>
      </c>
      <c r="AC78" s="19">
        <v>56362</v>
      </c>
      <c r="AD78" s="19">
        <v>32692</v>
      </c>
      <c r="AE78" s="19">
        <v>28201</v>
      </c>
      <c r="AF78" s="19">
        <v>79905</v>
      </c>
      <c r="AG78" s="19">
        <v>15286</v>
      </c>
      <c r="AH78" s="19">
        <v>17372</v>
      </c>
      <c r="AI78" s="19">
        <v>41488</v>
      </c>
      <c r="AJ78" s="19">
        <v>36627</v>
      </c>
      <c r="AK78" s="19">
        <v>130207</v>
      </c>
      <c r="AL78" s="19">
        <v>80653</v>
      </c>
      <c r="AM78" s="19">
        <v>15556</v>
      </c>
      <c r="AN78" s="19">
        <v>11683</v>
      </c>
      <c r="AO78" s="19">
        <v>19285</v>
      </c>
      <c r="AP78" s="19">
        <v>25773</v>
      </c>
      <c r="AQ78" s="19">
        <v>65954</v>
      </c>
      <c r="AR78" s="19">
        <v>43627</v>
      </c>
      <c r="AS78" s="19">
        <v>32011</v>
      </c>
      <c r="AT78" s="19">
        <v>38296</v>
      </c>
      <c r="AU78" s="19">
        <v>69613</v>
      </c>
      <c r="AV78" s="19">
        <v>20932</v>
      </c>
      <c r="AW78" s="19">
        <v>15832</v>
      </c>
      <c r="AX78" s="19">
        <v>104616</v>
      </c>
      <c r="AY78" s="19">
        <v>10393</v>
      </c>
      <c r="AZ78" s="19">
        <v>19432</v>
      </c>
      <c r="BA78" s="64" t="e">
        <f>BA$87*#REF!</f>
        <v>#REF!</v>
      </c>
      <c r="BB78" s="64" t="e">
        <f>BB$87*#REF!</f>
        <v>#REF!</v>
      </c>
      <c r="BC78" s="64" t="e">
        <f>BC$87*#REF!</f>
        <v>#REF!</v>
      </c>
      <c r="BD78" s="64" t="e">
        <f>BD$87*#REF!</f>
        <v>#REF!</v>
      </c>
      <c r="BE78" s="19">
        <v>78425</v>
      </c>
      <c r="BF78" s="19">
        <v>37504</v>
      </c>
      <c r="BG78" s="19">
        <v>50684</v>
      </c>
      <c r="BH78" s="19">
        <v>46880</v>
      </c>
      <c r="BI78" s="19">
        <v>46748</v>
      </c>
      <c r="BJ78" s="19">
        <v>40057</v>
      </c>
      <c r="BK78" s="19">
        <v>29709</v>
      </c>
      <c r="BL78" s="19">
        <v>16813</v>
      </c>
      <c r="BM78" s="19">
        <v>47529</v>
      </c>
      <c r="BN78" s="19">
        <v>79987</v>
      </c>
      <c r="BO78" s="19">
        <v>30109</v>
      </c>
      <c r="BP78" s="19">
        <v>84791</v>
      </c>
      <c r="BQ78" s="19">
        <v>12599</v>
      </c>
      <c r="BR78" s="19">
        <v>20160</v>
      </c>
      <c r="BS78" s="19">
        <v>48848</v>
      </c>
      <c r="BT78" s="19">
        <v>19559</v>
      </c>
      <c r="BU78" s="19">
        <v>126941</v>
      </c>
      <c r="BV78" s="19">
        <v>60504</v>
      </c>
      <c r="BW78" s="19">
        <v>6973</v>
      </c>
      <c r="BX78" s="19">
        <v>103449</v>
      </c>
      <c r="BY78" s="19">
        <v>7982</v>
      </c>
      <c r="BZ78" s="19">
        <v>25289</v>
      </c>
      <c r="CA78" s="19">
        <v>55314</v>
      </c>
      <c r="CB78" s="19">
        <v>10894</v>
      </c>
      <c r="CC78" s="19">
        <v>60515</v>
      </c>
      <c r="CD78" s="19">
        <v>21251</v>
      </c>
      <c r="CE78" s="19">
        <v>32821</v>
      </c>
      <c r="CF78" s="19">
        <v>22161</v>
      </c>
      <c r="CG78" s="19">
        <v>80189</v>
      </c>
      <c r="CH78" s="19">
        <v>131469</v>
      </c>
      <c r="CI78" s="19">
        <v>52059</v>
      </c>
      <c r="CJ78" s="19">
        <v>101412</v>
      </c>
      <c r="CK78" s="19">
        <v>40271</v>
      </c>
      <c r="CL78" s="19">
        <v>39085</v>
      </c>
      <c r="CM78" s="19">
        <v>38508</v>
      </c>
      <c r="CN78" s="19">
        <v>88405</v>
      </c>
      <c r="CO78" s="19" t="e">
        <f>CO$87*#REF!</f>
        <v>#REF!</v>
      </c>
      <c r="CP78" s="19" t="e">
        <f>CP$87*#REF!</f>
        <v>#REF!</v>
      </c>
      <c r="CQ78" s="19" t="e">
        <f>CQ$87*#REF!</f>
        <v>#REF!</v>
      </c>
      <c r="CR78" s="19" t="e">
        <f>CR$87*#REF!</f>
        <v>#REF!</v>
      </c>
      <c r="CS78" s="19">
        <v>87769</v>
      </c>
      <c r="CT78" s="19">
        <v>322015</v>
      </c>
      <c r="CU78" s="19">
        <v>101082</v>
      </c>
      <c r="CV78" s="19">
        <v>142584</v>
      </c>
      <c r="CW78" s="19">
        <v>174530</v>
      </c>
      <c r="CX78" s="19">
        <v>1049731</v>
      </c>
      <c r="CY78" s="19" t="e">
        <f>CY$87*#REF!</f>
        <v>#REF!</v>
      </c>
      <c r="CZ78" s="19" t="e">
        <f>CZ$87*#REF!</f>
        <v>#REF!</v>
      </c>
      <c r="DA78" s="19">
        <v>103019</v>
      </c>
      <c r="DB78" s="19">
        <v>26597</v>
      </c>
      <c r="DC78" s="19">
        <v>44298</v>
      </c>
      <c r="DD78" s="19">
        <v>118377</v>
      </c>
      <c r="DE78" s="19">
        <v>24465</v>
      </c>
      <c r="DF78" s="19">
        <v>28337</v>
      </c>
      <c r="DG78" s="19">
        <v>278640</v>
      </c>
      <c r="DH78" s="19">
        <v>17130</v>
      </c>
      <c r="DI78" s="19">
        <v>43777</v>
      </c>
      <c r="DJ78" s="19">
        <v>165830</v>
      </c>
      <c r="DK78" s="19">
        <v>167908</v>
      </c>
      <c r="DL78" s="19">
        <v>634862</v>
      </c>
      <c r="DM78" s="19">
        <v>240633</v>
      </c>
      <c r="DN78" s="19">
        <v>460205</v>
      </c>
      <c r="DO78" s="19">
        <v>234608</v>
      </c>
      <c r="DP78" s="19">
        <v>47907</v>
      </c>
      <c r="DQ78" s="19">
        <v>58726</v>
      </c>
      <c r="DR78" s="19">
        <v>128486</v>
      </c>
      <c r="DS78" s="19">
        <v>48826</v>
      </c>
      <c r="DT78" s="19">
        <v>112986</v>
      </c>
      <c r="DU78" s="19">
        <v>148627</v>
      </c>
      <c r="DV78" s="19">
        <v>42995</v>
      </c>
      <c r="DW78" s="19">
        <v>790204</v>
      </c>
      <c r="DX78" s="19">
        <v>13863</v>
      </c>
      <c r="DY78" s="19">
        <v>335689</v>
      </c>
      <c r="DZ78" s="19">
        <v>147062</v>
      </c>
      <c r="EA78" s="19">
        <v>198509</v>
      </c>
      <c r="EB78" s="19">
        <v>306120</v>
      </c>
      <c r="EC78" s="19">
        <v>39492</v>
      </c>
      <c r="ED78" s="19">
        <v>88964</v>
      </c>
      <c r="EE78" s="19">
        <v>31161</v>
      </c>
      <c r="EF78" s="19">
        <v>57714</v>
      </c>
      <c r="EG78" s="19">
        <v>74451</v>
      </c>
      <c r="EH78" s="19">
        <v>12010010</v>
      </c>
      <c r="EJ78" s="68">
        <v>0</v>
      </c>
    </row>
    <row r="79" spans="1:142">
      <c r="EJ79" s="68"/>
    </row>
    <row r="80" spans="1:142">
      <c r="B80" s="70" t="s">
        <v>902</v>
      </c>
      <c r="D80" s="71">
        <v>0</v>
      </c>
      <c r="E80" s="71">
        <v>0</v>
      </c>
      <c r="F80" s="71">
        <v>0</v>
      </c>
      <c r="G80" s="71">
        <v>0</v>
      </c>
      <c r="H80" s="71">
        <v>0</v>
      </c>
      <c r="I80" s="71">
        <v>0</v>
      </c>
      <c r="J80" s="71">
        <v>0</v>
      </c>
      <c r="K80" s="71">
        <v>0</v>
      </c>
      <c r="L80" s="71">
        <v>0</v>
      </c>
      <c r="M80" s="71">
        <v>0</v>
      </c>
      <c r="N80" s="71">
        <v>0</v>
      </c>
      <c r="O80" s="71">
        <v>0</v>
      </c>
      <c r="P80" s="71">
        <v>0</v>
      </c>
      <c r="Q80" s="71">
        <v>0</v>
      </c>
      <c r="R80" s="71">
        <v>0</v>
      </c>
      <c r="S80" s="71">
        <v>0</v>
      </c>
      <c r="T80" s="71">
        <v>0</v>
      </c>
      <c r="U80" s="71">
        <v>0</v>
      </c>
      <c r="V80" s="71">
        <v>0</v>
      </c>
      <c r="W80" s="71">
        <v>0</v>
      </c>
      <c r="X80" s="71">
        <v>0</v>
      </c>
      <c r="Y80" s="71">
        <v>0</v>
      </c>
      <c r="Z80" s="71">
        <v>0</v>
      </c>
      <c r="AA80" s="71">
        <v>0</v>
      </c>
      <c r="AB80" s="71">
        <v>0</v>
      </c>
      <c r="AC80" s="71">
        <v>0</v>
      </c>
      <c r="AD80" s="71">
        <v>0</v>
      </c>
      <c r="AE80" s="71">
        <v>0</v>
      </c>
      <c r="AF80" s="71">
        <v>0</v>
      </c>
      <c r="AG80" s="71">
        <v>0</v>
      </c>
      <c r="AH80" s="71">
        <v>0</v>
      </c>
      <c r="AI80" s="71">
        <v>0</v>
      </c>
      <c r="AJ80" s="71">
        <v>0</v>
      </c>
      <c r="AK80" s="71">
        <v>0</v>
      </c>
      <c r="AL80" s="71">
        <v>0</v>
      </c>
      <c r="AM80" s="71">
        <v>0</v>
      </c>
      <c r="AN80" s="71">
        <v>0</v>
      </c>
      <c r="AO80" s="71">
        <v>0</v>
      </c>
      <c r="AP80" s="71">
        <v>0</v>
      </c>
      <c r="AQ80" s="71">
        <v>0</v>
      </c>
      <c r="AR80" s="71">
        <v>0</v>
      </c>
      <c r="AS80" s="71">
        <v>0</v>
      </c>
      <c r="AT80" s="71">
        <v>0</v>
      </c>
      <c r="AU80" s="71">
        <v>0</v>
      </c>
      <c r="AV80" s="71">
        <v>0</v>
      </c>
      <c r="AW80" s="71">
        <v>0</v>
      </c>
      <c r="AX80" s="71">
        <v>0</v>
      </c>
      <c r="AY80" s="71">
        <v>0</v>
      </c>
      <c r="AZ80" s="71">
        <v>0</v>
      </c>
      <c r="BA80" s="71"/>
      <c r="BB80" s="71"/>
      <c r="BC80" s="71"/>
      <c r="BD80" s="71"/>
      <c r="BE80" s="71">
        <v>0</v>
      </c>
      <c r="BF80" s="71">
        <v>0</v>
      </c>
      <c r="BG80" s="71">
        <v>0</v>
      </c>
      <c r="BH80" s="71">
        <v>0</v>
      </c>
      <c r="BI80" s="71">
        <v>0</v>
      </c>
      <c r="BJ80" s="71">
        <v>0</v>
      </c>
      <c r="BK80" s="71">
        <v>0</v>
      </c>
      <c r="BL80" s="71">
        <v>0</v>
      </c>
      <c r="BM80" s="71">
        <v>0</v>
      </c>
      <c r="BN80" s="71">
        <v>0</v>
      </c>
      <c r="BO80" s="71">
        <v>0</v>
      </c>
      <c r="BP80" s="71">
        <v>0</v>
      </c>
      <c r="BQ80" s="71">
        <v>0</v>
      </c>
      <c r="BR80" s="71">
        <v>0</v>
      </c>
      <c r="BS80" s="71">
        <v>0</v>
      </c>
      <c r="BT80" s="71">
        <v>0</v>
      </c>
      <c r="BU80" s="71">
        <v>0</v>
      </c>
      <c r="BV80" s="71">
        <v>0</v>
      </c>
      <c r="BW80" s="71">
        <v>0</v>
      </c>
      <c r="BX80" s="71">
        <v>0</v>
      </c>
      <c r="BY80" s="71">
        <v>0</v>
      </c>
      <c r="BZ80" s="71">
        <v>0</v>
      </c>
      <c r="CA80" s="71">
        <v>0</v>
      </c>
      <c r="CB80" s="71">
        <v>0</v>
      </c>
      <c r="CC80" s="71">
        <v>0</v>
      </c>
      <c r="CD80" s="71">
        <v>0</v>
      </c>
      <c r="CE80" s="71">
        <v>0</v>
      </c>
      <c r="CF80" s="71">
        <v>0</v>
      </c>
      <c r="CG80" s="71">
        <v>0</v>
      </c>
      <c r="CH80" s="71">
        <v>0</v>
      </c>
      <c r="CI80" s="71">
        <v>0</v>
      </c>
      <c r="CJ80" s="71">
        <v>0</v>
      </c>
      <c r="CK80" s="71">
        <v>0</v>
      </c>
      <c r="CL80" s="71">
        <v>0</v>
      </c>
      <c r="CM80" s="71">
        <v>0</v>
      </c>
      <c r="CN80" s="71">
        <v>0</v>
      </c>
      <c r="CO80" s="71"/>
      <c r="CP80" s="71"/>
      <c r="CQ80" s="71"/>
      <c r="CR80" s="71"/>
      <c r="CS80" s="71">
        <v>0</v>
      </c>
      <c r="CT80" s="71">
        <v>0</v>
      </c>
      <c r="CU80" s="71">
        <v>0</v>
      </c>
      <c r="CV80" s="71">
        <v>0</v>
      </c>
      <c r="CW80" s="71">
        <v>0</v>
      </c>
      <c r="CX80" s="71">
        <v>0</v>
      </c>
      <c r="CY80" s="71"/>
      <c r="CZ80" s="71"/>
      <c r="DA80" s="71">
        <v>0</v>
      </c>
      <c r="DB80" s="71">
        <v>0</v>
      </c>
      <c r="DC80" s="71">
        <v>0</v>
      </c>
      <c r="DD80" s="71">
        <v>0</v>
      </c>
      <c r="DE80" s="71">
        <v>0</v>
      </c>
      <c r="DF80" s="71">
        <v>0</v>
      </c>
      <c r="DG80" s="71">
        <v>0</v>
      </c>
      <c r="DH80" s="71">
        <v>0</v>
      </c>
      <c r="DI80" s="71">
        <v>0</v>
      </c>
      <c r="DJ80" s="71">
        <v>0</v>
      </c>
      <c r="DK80" s="71">
        <v>0</v>
      </c>
      <c r="DL80" s="71">
        <v>0</v>
      </c>
      <c r="DM80" s="71">
        <v>0</v>
      </c>
      <c r="DN80" s="71">
        <v>0</v>
      </c>
      <c r="DO80" s="71">
        <v>0</v>
      </c>
      <c r="DP80" s="71">
        <v>0</v>
      </c>
      <c r="DQ80" s="71">
        <v>0</v>
      </c>
      <c r="DR80" s="71">
        <v>0</v>
      </c>
      <c r="DS80" s="71">
        <v>0</v>
      </c>
      <c r="DT80" s="71">
        <v>0</v>
      </c>
      <c r="DU80" s="71">
        <v>0</v>
      </c>
      <c r="DV80" s="71">
        <v>0</v>
      </c>
      <c r="DW80" s="71">
        <v>0</v>
      </c>
      <c r="DX80" s="71">
        <v>0</v>
      </c>
      <c r="DY80" s="71">
        <v>0</v>
      </c>
      <c r="DZ80" s="71">
        <v>0</v>
      </c>
      <c r="EA80" s="71">
        <v>0</v>
      </c>
      <c r="EB80" s="71">
        <v>0</v>
      </c>
      <c r="EC80" s="71">
        <v>0</v>
      </c>
      <c r="ED80" s="71">
        <v>0</v>
      </c>
      <c r="EE80" s="71">
        <v>0</v>
      </c>
      <c r="EF80" s="71">
        <v>0</v>
      </c>
      <c r="EG80" s="71">
        <v>0</v>
      </c>
      <c r="EH80" s="71">
        <v>0</v>
      </c>
      <c r="EJ80" s="68">
        <v>0</v>
      </c>
    </row>
    <row r="84" spans="4:136">
      <c r="D84">
        <v>12176</v>
      </c>
      <c r="E84">
        <v>34658</v>
      </c>
      <c r="F84">
        <v>14395</v>
      </c>
      <c r="G84">
        <v>53786</v>
      </c>
      <c r="H84">
        <v>157189</v>
      </c>
      <c r="I84">
        <v>60195</v>
      </c>
      <c r="J84">
        <v>10117</v>
      </c>
      <c r="K84">
        <v>23926</v>
      </c>
      <c r="L84">
        <v>25546</v>
      </c>
      <c r="M84">
        <v>72576</v>
      </c>
      <c r="N84">
        <v>29086</v>
      </c>
      <c r="O84">
        <v>8468</v>
      </c>
      <c r="P84">
        <v>30950</v>
      </c>
      <c r="Q84">
        <v>25377</v>
      </c>
      <c r="R84">
        <v>14899</v>
      </c>
      <c r="S84">
        <v>1127</v>
      </c>
      <c r="T84">
        <v>18726</v>
      </c>
      <c r="U84">
        <v>212991</v>
      </c>
      <c r="V84">
        <v>92103</v>
      </c>
      <c r="W84">
        <v>17588</v>
      </c>
      <c r="X84">
        <v>140458</v>
      </c>
      <c r="Y84">
        <v>15524</v>
      </c>
      <c r="Z84">
        <v>59992</v>
      </c>
      <c r="AA84">
        <v>4775</v>
      </c>
      <c r="AB84">
        <v>22339</v>
      </c>
      <c r="AC84">
        <v>56362</v>
      </c>
      <c r="AD84">
        <v>32692</v>
      </c>
      <c r="AE84">
        <v>28201</v>
      </c>
      <c r="AF84">
        <v>79905</v>
      </c>
      <c r="AG84">
        <v>15286</v>
      </c>
      <c r="AH84">
        <v>17372</v>
      </c>
      <c r="AI84">
        <v>41488</v>
      </c>
      <c r="AJ84">
        <v>36627</v>
      </c>
      <c r="AK84">
        <v>130207</v>
      </c>
      <c r="AL84">
        <v>80653</v>
      </c>
      <c r="AM84">
        <v>15556</v>
      </c>
      <c r="AN84">
        <v>11683</v>
      </c>
      <c r="AO84">
        <v>19285</v>
      </c>
      <c r="AP84">
        <v>25773</v>
      </c>
      <c r="AQ84">
        <v>65954</v>
      </c>
      <c r="AR84">
        <v>43627</v>
      </c>
      <c r="AS84">
        <v>32011</v>
      </c>
      <c r="AT84">
        <v>38296</v>
      </c>
      <c r="AU84">
        <v>69613</v>
      </c>
      <c r="AV84">
        <v>20932</v>
      </c>
      <c r="AW84">
        <v>15832</v>
      </c>
      <c r="AX84">
        <v>104616</v>
      </c>
      <c r="AY84">
        <v>10393</v>
      </c>
      <c r="AZ84">
        <v>19432</v>
      </c>
      <c r="BA84">
        <v>126114.19938128779</v>
      </c>
      <c r="BB84">
        <v>12722.800618712232</v>
      </c>
      <c r="BC84">
        <v>161671.70006623096</v>
      </c>
      <c r="BD84">
        <v>5103.2999337690017</v>
      </c>
      <c r="BE84">
        <v>78425</v>
      </c>
      <c r="BF84">
        <v>37504</v>
      </c>
      <c r="BG84">
        <v>50684</v>
      </c>
      <c r="BH84">
        <v>46880</v>
      </c>
      <c r="BI84">
        <v>46748</v>
      </c>
      <c r="BJ84">
        <v>40057</v>
      </c>
      <c r="BK84">
        <v>29709</v>
      </c>
      <c r="BL84">
        <v>16813</v>
      </c>
      <c r="BM84">
        <v>47529</v>
      </c>
      <c r="BN84">
        <v>79987</v>
      </c>
      <c r="BO84">
        <v>30109</v>
      </c>
      <c r="BP84">
        <v>84791</v>
      </c>
      <c r="BQ84">
        <v>12599</v>
      </c>
      <c r="BR84">
        <v>20160</v>
      </c>
      <c r="BS84">
        <v>48848</v>
      </c>
      <c r="BT84">
        <v>19559</v>
      </c>
      <c r="BU84">
        <v>126941</v>
      </c>
      <c r="BV84">
        <v>60504</v>
      </c>
      <c r="BW84">
        <v>6973</v>
      </c>
      <c r="BX84">
        <v>103449</v>
      </c>
      <c r="BY84">
        <v>7982</v>
      </c>
      <c r="BZ84">
        <v>25289</v>
      </c>
      <c r="CA84">
        <v>55314</v>
      </c>
      <c r="CB84">
        <v>10894</v>
      </c>
      <c r="CC84">
        <v>60515</v>
      </c>
      <c r="CD84">
        <v>21251</v>
      </c>
      <c r="CE84">
        <v>32821</v>
      </c>
      <c r="CF84">
        <v>22161</v>
      </c>
      <c r="CG84">
        <v>80189</v>
      </c>
      <c r="CH84">
        <v>131469</v>
      </c>
      <c r="CI84">
        <v>52059</v>
      </c>
      <c r="CJ84">
        <v>101412</v>
      </c>
      <c r="CK84">
        <v>40271</v>
      </c>
      <c r="CL84">
        <v>39085</v>
      </c>
      <c r="CM84">
        <v>38508</v>
      </c>
      <c r="CN84">
        <v>88405</v>
      </c>
      <c r="CO84" s="2">
        <v>230677.12261037741</v>
      </c>
      <c r="CP84">
        <v>42297.777139047175</v>
      </c>
      <c r="CQ84">
        <v>23659.824643628242</v>
      </c>
      <c r="CR84">
        <v>21906.275606947202</v>
      </c>
      <c r="CS84">
        <v>87769</v>
      </c>
      <c r="CT84">
        <v>322015</v>
      </c>
      <c r="CU84">
        <v>101082</v>
      </c>
      <c r="CV84">
        <v>142584</v>
      </c>
      <c r="CW84">
        <v>170721</v>
      </c>
      <c r="CX84">
        <v>1053540</v>
      </c>
      <c r="CY84">
        <v>280976.97473343363</v>
      </c>
      <c r="CZ84">
        <v>44.025266566441964</v>
      </c>
      <c r="DA84">
        <v>26597.000000000004</v>
      </c>
      <c r="DB84">
        <v>44298</v>
      </c>
      <c r="DC84">
        <v>118377</v>
      </c>
      <c r="DD84">
        <v>24465</v>
      </c>
      <c r="DE84">
        <v>28337</v>
      </c>
      <c r="DF84">
        <v>278640</v>
      </c>
      <c r="DG84">
        <v>17130</v>
      </c>
      <c r="DH84">
        <v>43777</v>
      </c>
      <c r="DI84">
        <v>165830</v>
      </c>
      <c r="DJ84">
        <v>167908</v>
      </c>
      <c r="DK84">
        <v>634862</v>
      </c>
      <c r="DL84">
        <v>240633</v>
      </c>
      <c r="DM84">
        <v>460205</v>
      </c>
      <c r="DN84">
        <v>234608</v>
      </c>
      <c r="DO84">
        <v>47907</v>
      </c>
      <c r="DP84">
        <v>58726</v>
      </c>
      <c r="DQ84">
        <v>128486</v>
      </c>
      <c r="DR84">
        <v>48826</v>
      </c>
      <c r="DS84">
        <v>112986</v>
      </c>
      <c r="DT84">
        <v>148627</v>
      </c>
      <c r="DU84">
        <v>42995</v>
      </c>
      <c r="DV84">
        <v>790204</v>
      </c>
      <c r="DW84">
        <v>13863</v>
      </c>
      <c r="DX84">
        <v>335689</v>
      </c>
      <c r="DY84">
        <v>147062</v>
      </c>
      <c r="DZ84">
        <v>198509</v>
      </c>
      <c r="EA84">
        <v>306120</v>
      </c>
      <c r="EB84">
        <v>39492</v>
      </c>
      <c r="EC84">
        <v>88964</v>
      </c>
      <c r="ED84">
        <v>31161</v>
      </c>
      <c r="EE84">
        <v>57714</v>
      </c>
      <c r="EF84">
        <v>74451</v>
      </c>
    </row>
    <row r="87" spans="4:136">
      <c r="BA87" s="65">
        <f>BA84/SUM($BA84:$BB84)</f>
        <v>0.90836159943882222</v>
      </c>
      <c r="BB87" s="65">
        <f>BB84/SUM($BA84:$BB84)</f>
        <v>9.163840056117771E-2</v>
      </c>
      <c r="BC87" s="65">
        <f>BC84/SUM($BC84:$BD84)</f>
        <v>0.96940009033866581</v>
      </c>
      <c r="BD87" s="65">
        <f>BD84/SUM($BC84:$BD84)</f>
        <v>3.0599909661334149E-2</v>
      </c>
      <c r="CO87" s="65">
        <f>CO84/SUM($CO84:$CR84)</f>
        <v>0.72416776054064425</v>
      </c>
      <c r="CP87" s="65">
        <f t="shared" ref="CP87:CR87" si="0">CP84/SUM($CO84:$CR84)</f>
        <v>0.13278597461252137</v>
      </c>
      <c r="CQ87" s="65">
        <f t="shared" si="0"/>
        <v>7.4275602335737753E-2</v>
      </c>
      <c r="CR87" s="65">
        <f t="shared" si="0"/>
        <v>6.8770662511096523E-2</v>
      </c>
      <c r="CY87" s="65">
        <f>CY84/SUM($CY84:$CZ84)</f>
        <v>0.99984333816132454</v>
      </c>
      <c r="CZ87" s="65">
        <f>CZ84/SUM($CY84:$CZ84)</f>
        <v>1.5666183867555077E-4</v>
      </c>
    </row>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BD21-E2C1-4BFF-A107-AF0B35688B26}">
  <sheetPr>
    <tabColor rgb="FFFF0000"/>
  </sheetPr>
  <dimension ref="A1:DA90"/>
  <sheetViews>
    <sheetView zoomScale="70" zoomScaleNormal="70" workbookViewId="0">
      <selection activeCell="CY3" sqref="CY3:CZ3"/>
    </sheetView>
  </sheetViews>
  <sheetFormatPr defaultRowHeight="12.75"/>
  <cols>
    <col min="1" max="1" width="18.28515625" customWidth="1"/>
    <col min="2" max="2" width="12.5703125" customWidth="1"/>
    <col min="23" max="23" width="18" customWidth="1"/>
  </cols>
  <sheetData>
    <row r="1" spans="1:105" ht="63.75" customHeight="1">
      <c r="A1" s="172" t="s">
        <v>969</v>
      </c>
      <c r="B1" s="172"/>
      <c r="C1" s="172"/>
      <c r="D1" s="33"/>
      <c r="E1" s="172" t="s">
        <v>970</v>
      </c>
      <c r="F1" s="172"/>
      <c r="G1" s="172"/>
      <c r="H1" s="172"/>
      <c r="I1" s="172"/>
      <c r="J1" s="33"/>
      <c r="K1" s="174" t="s">
        <v>971</v>
      </c>
      <c r="L1" s="174"/>
      <c r="M1" s="174"/>
      <c r="N1" s="174"/>
      <c r="O1" s="174"/>
      <c r="P1" s="33"/>
      <c r="Q1" s="172" t="s">
        <v>972</v>
      </c>
      <c r="R1" s="172"/>
      <c r="S1" s="172"/>
      <c r="T1" s="172"/>
      <c r="U1" s="172"/>
      <c r="V1" s="33"/>
      <c r="W1" s="35" t="s">
        <v>973</v>
      </c>
      <c r="X1" s="33"/>
      <c r="Y1" s="33"/>
      <c r="Z1" s="172" t="s">
        <v>974</v>
      </c>
      <c r="AA1" s="172"/>
      <c r="AB1" s="33"/>
      <c r="AC1" s="33"/>
    </row>
    <row r="2" spans="1:105">
      <c r="A2" s="6"/>
      <c r="E2" s="6"/>
      <c r="K2" s="6"/>
      <c r="Q2" s="6"/>
      <c r="W2" s="6"/>
      <c r="Z2" s="6"/>
    </row>
    <row r="3" spans="1:105" ht="14.25" customHeight="1">
      <c r="A3" s="7" t="s">
        <v>975</v>
      </c>
      <c r="B3" s="2" t="s">
        <v>42</v>
      </c>
      <c r="C3" s="2" t="s">
        <v>43</v>
      </c>
      <c r="D3" s="2"/>
      <c r="E3" s="10" t="s">
        <v>976</v>
      </c>
      <c r="F3" s="2" t="s">
        <v>975</v>
      </c>
      <c r="G3" s="2" t="s">
        <v>42</v>
      </c>
      <c r="H3" s="2" t="s">
        <v>43</v>
      </c>
      <c r="I3" s="2" t="s">
        <v>44</v>
      </c>
      <c r="K3" s="10" t="s">
        <v>976</v>
      </c>
      <c r="L3" t="s">
        <v>975</v>
      </c>
      <c r="M3" s="2" t="s">
        <v>42</v>
      </c>
      <c r="N3" s="2" t="s">
        <v>43</v>
      </c>
      <c r="O3" s="2" t="s">
        <v>44</v>
      </c>
      <c r="P3" s="2"/>
      <c r="Q3" s="10" t="s">
        <v>976</v>
      </c>
      <c r="R3" s="2" t="s">
        <v>975</v>
      </c>
      <c r="S3" s="2" t="s">
        <v>42</v>
      </c>
      <c r="T3" s="2" t="s">
        <v>43</v>
      </c>
      <c r="U3" s="2" t="s">
        <v>44</v>
      </c>
      <c r="W3" s="11" t="s">
        <v>977</v>
      </c>
      <c r="X3" s="11"/>
      <c r="Y3" s="11"/>
      <c r="Z3" s="11" t="s">
        <v>42</v>
      </c>
      <c r="AA3" s="11" t="s">
        <v>43</v>
      </c>
      <c r="AB3" s="11"/>
      <c r="AC3" s="24" t="s">
        <v>126</v>
      </c>
      <c r="AD3" s="11"/>
      <c r="AE3" s="11"/>
      <c r="AF3" s="11"/>
      <c r="AG3" s="11"/>
      <c r="AH3" s="11"/>
      <c r="AI3" s="11"/>
      <c r="AJ3" s="11"/>
      <c r="AK3" s="11"/>
      <c r="AL3" s="11"/>
      <c r="AM3" s="11"/>
      <c r="AN3" s="11"/>
      <c r="AO3" s="11"/>
      <c r="AP3" s="12"/>
      <c r="AQ3" s="4"/>
      <c r="AR3" s="4"/>
      <c r="AS3" s="11"/>
      <c r="AT3" s="11"/>
      <c r="AU3" s="11"/>
      <c r="AV3" s="11"/>
      <c r="AW3" s="11"/>
      <c r="AX3" s="11"/>
      <c r="AY3" s="11"/>
      <c r="AZ3" s="11"/>
      <c r="BA3" s="11"/>
      <c r="BB3" s="11"/>
      <c r="BC3" s="11"/>
      <c r="BD3" s="11"/>
      <c r="BE3" s="11"/>
      <c r="BF3" s="11"/>
      <c r="BG3" s="11"/>
      <c r="BH3" s="11"/>
      <c r="BI3" s="11"/>
      <c r="BJ3" s="11"/>
      <c r="BK3" s="12"/>
      <c r="BL3" s="12"/>
      <c r="BM3" s="12"/>
      <c r="BN3" s="12"/>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row>
    <row r="4" spans="1:105">
      <c r="A4" s="7" t="s">
        <v>38</v>
      </c>
      <c r="B4" s="8">
        <v>842</v>
      </c>
      <c r="C4" s="8">
        <v>0</v>
      </c>
      <c r="D4" s="8"/>
      <c r="E4" s="3">
        <v>1</v>
      </c>
      <c r="F4" s="2" t="s">
        <v>23</v>
      </c>
      <c r="G4" s="8">
        <f t="shared" ref="G4:G22" si="0">VLOOKUP($F4,$A$4:$C$25,2,FALSE)</f>
        <v>6023</v>
      </c>
      <c r="H4" s="8">
        <f t="shared" ref="H4:H22" si="1">VLOOKUP($F4,$A$4:$C$25,3,FALSE)</f>
        <v>604</v>
      </c>
      <c r="I4" s="8">
        <f>G4+H4</f>
        <v>6627</v>
      </c>
      <c r="K4" s="3">
        <v>1</v>
      </c>
      <c r="L4" t="s">
        <v>23</v>
      </c>
      <c r="M4" s="9">
        <f>IFERROR(G4/$I4,0)</f>
        <v>0.90885770333484228</v>
      </c>
      <c r="N4" s="9">
        <f>IFERROR(H4/$I4,0)</f>
        <v>9.114229666515769E-2</v>
      </c>
      <c r="O4" s="9">
        <f>SUM(M4:N4)</f>
        <v>1</v>
      </c>
      <c r="P4" s="9"/>
      <c r="Q4" s="4">
        <v>1</v>
      </c>
      <c r="R4" t="s">
        <v>50</v>
      </c>
      <c r="S4" s="14">
        <f>VLOOKUP($Q4,$K$4:$N$22,3,FALSE)</f>
        <v>0.90885770333484228</v>
      </c>
      <c r="T4" s="14">
        <f t="shared" ref="T4:T30" si="2">VLOOKUP($Q4,$K$4:$N$22,4,FALSE)</f>
        <v>9.114229666515769E-2</v>
      </c>
      <c r="U4" s="15">
        <f>S4+T4</f>
        <v>1</v>
      </c>
      <c r="W4" s="19">
        <v>11337.435771036477</v>
      </c>
      <c r="Z4" s="8">
        <f>S4*$W4</f>
        <v>10304.1158365705</v>
      </c>
      <c r="AA4" s="8">
        <f>T4*$W4</f>
        <v>1033.3199344659774</v>
      </c>
      <c r="AC4" s="25">
        <f>Z4+AA4-W4</f>
        <v>0</v>
      </c>
    </row>
    <row r="5" spans="1:105">
      <c r="A5" s="7" t="s">
        <v>41</v>
      </c>
      <c r="B5" s="8">
        <v>0</v>
      </c>
      <c r="C5" s="8">
        <v>0</v>
      </c>
      <c r="D5" s="8"/>
      <c r="E5" s="3">
        <v>2</v>
      </c>
      <c r="F5" s="2" t="s">
        <v>24</v>
      </c>
      <c r="G5" s="8">
        <f t="shared" si="0"/>
        <v>327</v>
      </c>
      <c r="H5" s="8">
        <f t="shared" si="1"/>
        <v>33</v>
      </c>
      <c r="I5" s="8">
        <f t="shared" ref="I5:I22" si="3">G5+H5</f>
        <v>360</v>
      </c>
      <c r="K5" s="3">
        <v>2</v>
      </c>
      <c r="L5" t="s">
        <v>24</v>
      </c>
      <c r="M5" s="9">
        <f t="shared" ref="M5:M21" si="4">IFERROR(G5/$I5,0)</f>
        <v>0.90833333333333333</v>
      </c>
      <c r="N5" s="9">
        <f t="shared" ref="N5:N22" si="5">IFERROR(H5/$I5,0)</f>
        <v>9.166666666666666E-2</v>
      </c>
      <c r="O5" s="9">
        <f t="shared" ref="O5:O22" si="6">SUM(M5:N5)</f>
        <v>1</v>
      </c>
      <c r="P5" s="9"/>
      <c r="Q5" s="4">
        <v>1</v>
      </c>
      <c r="R5" t="s">
        <v>51</v>
      </c>
      <c r="S5" s="14">
        <f t="shared" ref="S5:S30" si="7">VLOOKUP($Q5,$K$4:$N$22,3,FALSE)</f>
        <v>0.90885770333484228</v>
      </c>
      <c r="T5" s="14">
        <f t="shared" si="2"/>
        <v>9.114229666515769E-2</v>
      </c>
      <c r="U5" s="15">
        <f t="shared" ref="U5:U68" si="8">S5+T5</f>
        <v>1</v>
      </c>
      <c r="W5" s="19">
        <v>3201.4237811484286</v>
      </c>
      <c r="Z5" s="8">
        <f t="shared" ref="Z5:Z68" si="9">S5*$W5</f>
        <v>2909.6386651361076</v>
      </c>
      <c r="AA5" s="8">
        <f t="shared" ref="AA5:AA68" si="10">T5*$W5</f>
        <v>291.78511601232094</v>
      </c>
      <c r="AC5" s="25">
        <f t="shared" ref="AC5:AC68" si="11">Z5+AA5-W5</f>
        <v>0</v>
      </c>
    </row>
    <row r="6" spans="1:105">
      <c r="A6" s="7" t="s">
        <v>39</v>
      </c>
      <c r="B6" s="8">
        <v>20</v>
      </c>
      <c r="C6" s="8">
        <v>2</v>
      </c>
      <c r="D6" s="8"/>
      <c r="E6" s="3">
        <v>3</v>
      </c>
      <c r="F6" s="2" t="s">
        <v>25</v>
      </c>
      <c r="G6" s="8">
        <f t="shared" si="0"/>
        <v>212</v>
      </c>
      <c r="H6" s="8">
        <f t="shared" si="1"/>
        <v>21</v>
      </c>
      <c r="I6" s="8">
        <f t="shared" si="3"/>
        <v>233</v>
      </c>
      <c r="K6" s="3">
        <v>3</v>
      </c>
      <c r="L6" t="s">
        <v>25</v>
      </c>
      <c r="M6" s="9">
        <f t="shared" si="4"/>
        <v>0.90987124463519309</v>
      </c>
      <c r="N6" s="9">
        <f t="shared" si="5"/>
        <v>9.012875536480687E-2</v>
      </c>
      <c r="O6" s="9">
        <f t="shared" si="6"/>
        <v>1</v>
      </c>
      <c r="P6" s="9"/>
      <c r="Q6" s="4">
        <v>1</v>
      </c>
      <c r="R6" t="s">
        <v>52</v>
      </c>
      <c r="S6" s="14">
        <f t="shared" si="7"/>
        <v>0.90885770333484228</v>
      </c>
      <c r="T6" s="14">
        <f t="shared" si="2"/>
        <v>9.114229666515769E-2</v>
      </c>
      <c r="U6" s="15">
        <f t="shared" si="8"/>
        <v>1</v>
      </c>
      <c r="W6" s="19">
        <v>604.18412784398708</v>
      </c>
      <c r="Z6" s="8">
        <f t="shared" si="9"/>
        <v>549.11739882365089</v>
      </c>
      <c r="AA6" s="8">
        <f t="shared" si="10"/>
        <v>55.066729020336233</v>
      </c>
      <c r="AC6" s="25">
        <f t="shared" si="11"/>
        <v>0</v>
      </c>
    </row>
    <row r="7" spans="1:105">
      <c r="A7" s="7" t="s">
        <v>40</v>
      </c>
      <c r="B7" s="8">
        <v>2</v>
      </c>
      <c r="C7" s="8">
        <v>0</v>
      </c>
      <c r="D7" s="8"/>
      <c r="E7" s="3">
        <v>4</v>
      </c>
      <c r="F7" s="2" t="s">
        <v>26</v>
      </c>
      <c r="G7" s="8">
        <f t="shared" si="0"/>
        <v>1</v>
      </c>
      <c r="H7" s="8">
        <f t="shared" si="1"/>
        <v>0</v>
      </c>
      <c r="I7" s="8">
        <f t="shared" si="3"/>
        <v>1</v>
      </c>
      <c r="K7" s="3">
        <v>4</v>
      </c>
      <c r="L7" t="s">
        <v>26</v>
      </c>
      <c r="M7" s="9">
        <f t="shared" si="4"/>
        <v>1</v>
      </c>
      <c r="N7" s="9">
        <f t="shared" si="5"/>
        <v>0</v>
      </c>
      <c r="O7" s="9">
        <f t="shared" si="6"/>
        <v>1</v>
      </c>
      <c r="P7" s="9"/>
      <c r="Q7" s="4">
        <v>2</v>
      </c>
      <c r="R7" t="s">
        <v>53</v>
      </c>
      <c r="S7" s="14">
        <f t="shared" si="7"/>
        <v>0.90833333333333333</v>
      </c>
      <c r="T7" s="14">
        <f t="shared" si="2"/>
        <v>9.166666666666666E-2</v>
      </c>
      <c r="U7" s="15">
        <f t="shared" si="8"/>
        <v>1</v>
      </c>
      <c r="W7" s="19">
        <v>688.58605994944037</v>
      </c>
      <c r="Z7" s="8">
        <f t="shared" si="9"/>
        <v>625.46567112074172</v>
      </c>
      <c r="AA7" s="8">
        <f t="shared" si="10"/>
        <v>63.120388828698694</v>
      </c>
      <c r="AC7" s="25">
        <f t="shared" si="11"/>
        <v>0</v>
      </c>
    </row>
    <row r="8" spans="1:105">
      <c r="A8" s="7" t="s">
        <v>23</v>
      </c>
      <c r="B8" s="8">
        <v>6023</v>
      </c>
      <c r="C8" s="8">
        <v>604</v>
      </c>
      <c r="D8" s="8"/>
      <c r="E8" s="3">
        <v>5</v>
      </c>
      <c r="F8" s="2" t="s">
        <v>27</v>
      </c>
      <c r="G8" s="8">
        <f t="shared" si="0"/>
        <v>186</v>
      </c>
      <c r="H8" s="8">
        <f t="shared" si="1"/>
        <v>19</v>
      </c>
      <c r="I8" s="8">
        <f t="shared" si="3"/>
        <v>205</v>
      </c>
      <c r="K8" s="3">
        <v>5</v>
      </c>
      <c r="L8" t="s">
        <v>27</v>
      </c>
      <c r="M8" s="9">
        <f t="shared" si="4"/>
        <v>0.90731707317073174</v>
      </c>
      <c r="N8" s="9">
        <f t="shared" si="5"/>
        <v>9.2682926829268292E-2</v>
      </c>
      <c r="O8" s="9">
        <f t="shared" si="6"/>
        <v>1</v>
      </c>
      <c r="P8" s="9"/>
      <c r="Q8" s="4">
        <v>2</v>
      </c>
      <c r="R8" t="s">
        <v>54</v>
      </c>
      <c r="S8" s="14">
        <f t="shared" si="7"/>
        <v>0.90833333333333333</v>
      </c>
      <c r="T8" s="14">
        <f t="shared" si="2"/>
        <v>9.166666666666666E-2</v>
      </c>
      <c r="U8" s="15">
        <f t="shared" si="8"/>
        <v>1</v>
      </c>
      <c r="W8" s="19">
        <v>260.72676056338031</v>
      </c>
      <c r="Z8" s="8">
        <f t="shared" si="9"/>
        <v>236.82680751173712</v>
      </c>
      <c r="AA8" s="8">
        <f t="shared" si="10"/>
        <v>23.899953051643195</v>
      </c>
      <c r="AC8" s="25">
        <f t="shared" si="11"/>
        <v>0</v>
      </c>
    </row>
    <row r="9" spans="1:105">
      <c r="A9" s="7" t="s">
        <v>978</v>
      </c>
      <c r="B9" s="8">
        <v>34924</v>
      </c>
      <c r="C9" s="8">
        <v>3474</v>
      </c>
      <c r="D9" s="8"/>
      <c r="E9" s="3">
        <v>6</v>
      </c>
      <c r="F9" s="2" t="s">
        <v>28</v>
      </c>
      <c r="G9" s="8">
        <f t="shared" si="0"/>
        <v>16</v>
      </c>
      <c r="H9" s="8">
        <f t="shared" si="1"/>
        <v>2</v>
      </c>
      <c r="I9" s="8">
        <f t="shared" si="3"/>
        <v>18</v>
      </c>
      <c r="K9" s="3">
        <v>6</v>
      </c>
      <c r="L9" t="s">
        <v>28</v>
      </c>
      <c r="M9" s="9">
        <f t="shared" si="4"/>
        <v>0.88888888888888884</v>
      </c>
      <c r="N9" s="9">
        <f t="shared" si="5"/>
        <v>0.1111111111111111</v>
      </c>
      <c r="O9" s="9">
        <f t="shared" si="6"/>
        <v>1</v>
      </c>
      <c r="P9" s="9"/>
      <c r="Q9" s="4">
        <v>2</v>
      </c>
      <c r="R9" t="s">
        <v>55</v>
      </c>
      <c r="S9" s="14">
        <f t="shared" si="7"/>
        <v>0.90833333333333333</v>
      </c>
      <c r="T9" s="14">
        <f t="shared" si="2"/>
        <v>9.166666666666666E-2</v>
      </c>
      <c r="U9" s="15">
        <f t="shared" si="8"/>
        <v>1</v>
      </c>
      <c r="W9" s="19">
        <v>4946.287486457205</v>
      </c>
      <c r="Z9" s="8">
        <f t="shared" si="9"/>
        <v>4492.8778001986275</v>
      </c>
      <c r="AA9" s="8">
        <f t="shared" si="10"/>
        <v>453.4096862585771</v>
      </c>
      <c r="AC9" s="25">
        <f t="shared" si="11"/>
        <v>0</v>
      </c>
    </row>
    <row r="10" spans="1:105">
      <c r="A10" s="2" t="s">
        <v>34</v>
      </c>
      <c r="B10" s="8">
        <v>33568</v>
      </c>
      <c r="C10" s="8">
        <v>3369</v>
      </c>
      <c r="D10" s="8"/>
      <c r="E10" s="3">
        <v>7</v>
      </c>
      <c r="F10" s="2" t="s">
        <v>29</v>
      </c>
      <c r="G10" s="8">
        <f t="shared" si="0"/>
        <v>50</v>
      </c>
      <c r="H10" s="8">
        <f t="shared" si="1"/>
        <v>5</v>
      </c>
      <c r="I10" s="8">
        <f t="shared" si="3"/>
        <v>55</v>
      </c>
      <c r="K10" s="3">
        <v>7</v>
      </c>
      <c r="L10" t="s">
        <v>29</v>
      </c>
      <c r="M10" s="9">
        <f t="shared" si="4"/>
        <v>0.90909090909090906</v>
      </c>
      <c r="N10" s="9">
        <f t="shared" si="5"/>
        <v>9.0909090909090912E-2</v>
      </c>
      <c r="O10" s="9">
        <f t="shared" si="6"/>
        <v>1</v>
      </c>
      <c r="P10" s="9"/>
      <c r="Q10" s="4">
        <v>2</v>
      </c>
      <c r="R10" t="s">
        <v>56</v>
      </c>
      <c r="S10" s="14">
        <f t="shared" si="7"/>
        <v>0.90833333333333333</v>
      </c>
      <c r="T10" s="14">
        <f t="shared" si="2"/>
        <v>9.166666666666666E-2</v>
      </c>
      <c r="U10" s="15">
        <f t="shared" si="8"/>
        <v>1</v>
      </c>
      <c r="W10" s="19">
        <v>937.613542795233</v>
      </c>
      <c r="Z10" s="8">
        <f t="shared" si="9"/>
        <v>851.66563470566996</v>
      </c>
      <c r="AA10" s="8">
        <f t="shared" si="10"/>
        <v>85.947908089563015</v>
      </c>
      <c r="AC10" s="25">
        <f t="shared" si="11"/>
        <v>0</v>
      </c>
    </row>
    <row r="11" spans="1:105">
      <c r="A11" s="2" t="s">
        <v>35</v>
      </c>
      <c r="B11" s="8">
        <v>1043</v>
      </c>
      <c r="C11" s="8">
        <v>105</v>
      </c>
      <c r="D11" s="8"/>
      <c r="E11" s="3">
        <v>8</v>
      </c>
      <c r="F11" s="2" t="s">
        <v>30</v>
      </c>
      <c r="G11" s="8">
        <f t="shared" si="0"/>
        <v>15</v>
      </c>
      <c r="H11" s="8">
        <f t="shared" si="1"/>
        <v>1</v>
      </c>
      <c r="I11" s="8">
        <f t="shared" si="3"/>
        <v>16</v>
      </c>
      <c r="K11" s="3">
        <v>8</v>
      </c>
      <c r="L11" t="s">
        <v>30</v>
      </c>
      <c r="M11" s="9">
        <f t="shared" si="4"/>
        <v>0.9375</v>
      </c>
      <c r="N11" s="9">
        <f t="shared" si="5"/>
        <v>6.25E-2</v>
      </c>
      <c r="O11" s="9">
        <f t="shared" si="6"/>
        <v>1</v>
      </c>
      <c r="P11" s="9"/>
      <c r="Q11" s="4">
        <v>3</v>
      </c>
      <c r="R11" t="s">
        <v>57</v>
      </c>
      <c r="S11" s="14">
        <f t="shared" si="7"/>
        <v>0.90987124463519309</v>
      </c>
      <c r="T11" s="14">
        <f t="shared" si="2"/>
        <v>9.012875536480687E-2</v>
      </c>
      <c r="U11" s="15">
        <f t="shared" si="8"/>
        <v>1</v>
      </c>
      <c r="W11" s="19">
        <v>2167.7090285301556</v>
      </c>
      <c r="Z11" s="8">
        <f t="shared" si="9"/>
        <v>1972.3361117956779</v>
      </c>
      <c r="AA11" s="8">
        <f t="shared" si="10"/>
        <v>195.37291673447754</v>
      </c>
      <c r="AC11" s="25">
        <f t="shared" si="11"/>
        <v>0</v>
      </c>
    </row>
    <row r="12" spans="1:105">
      <c r="A12" s="2" t="s">
        <v>36</v>
      </c>
      <c r="B12" s="8">
        <v>0</v>
      </c>
      <c r="C12" s="8">
        <v>0</v>
      </c>
      <c r="D12" s="8"/>
      <c r="E12" s="3">
        <v>9</v>
      </c>
      <c r="F12" s="2" t="s">
        <v>31</v>
      </c>
      <c r="G12" s="8">
        <f t="shared" si="0"/>
        <v>24</v>
      </c>
      <c r="H12" s="8">
        <f t="shared" si="1"/>
        <v>2</v>
      </c>
      <c r="I12" s="8">
        <f t="shared" si="3"/>
        <v>26</v>
      </c>
      <c r="K12" s="3">
        <v>9</v>
      </c>
      <c r="L12" t="s">
        <v>31</v>
      </c>
      <c r="M12" s="9">
        <f t="shared" si="4"/>
        <v>0.92307692307692313</v>
      </c>
      <c r="N12" s="9">
        <f t="shared" si="5"/>
        <v>7.6923076923076927E-2</v>
      </c>
      <c r="O12" s="9">
        <f t="shared" si="6"/>
        <v>1</v>
      </c>
      <c r="P12" s="9"/>
      <c r="Q12" s="4">
        <v>3</v>
      </c>
      <c r="R12" t="s">
        <v>58</v>
      </c>
      <c r="S12" s="14">
        <f t="shared" si="7"/>
        <v>0.90987124463519309</v>
      </c>
      <c r="T12" s="14">
        <f t="shared" si="2"/>
        <v>9.012875536480687E-2</v>
      </c>
      <c r="U12" s="15">
        <f t="shared" si="8"/>
        <v>1</v>
      </c>
      <c r="W12" s="19">
        <v>959.34077284218131</v>
      </c>
      <c r="Z12" s="8">
        <f t="shared" si="9"/>
        <v>872.87658301520355</v>
      </c>
      <c r="AA12" s="8">
        <f t="shared" si="10"/>
        <v>86.464189826977716</v>
      </c>
      <c r="AC12" s="25">
        <f t="shared" si="11"/>
        <v>0</v>
      </c>
    </row>
    <row r="13" spans="1:105">
      <c r="A13" s="2" t="s">
        <v>37</v>
      </c>
      <c r="B13" s="8">
        <v>313</v>
      </c>
      <c r="C13" s="8">
        <v>0</v>
      </c>
      <c r="D13" s="8"/>
      <c r="E13" s="3">
        <v>10</v>
      </c>
      <c r="F13" s="2" t="s">
        <v>32</v>
      </c>
      <c r="G13" s="8">
        <f t="shared" si="0"/>
        <v>6</v>
      </c>
      <c r="H13" s="8">
        <f t="shared" si="1"/>
        <v>1</v>
      </c>
      <c r="I13" s="8">
        <f t="shared" si="3"/>
        <v>7</v>
      </c>
      <c r="K13" s="3">
        <v>10</v>
      </c>
      <c r="L13" t="s">
        <v>32</v>
      </c>
      <c r="M13" s="9">
        <f t="shared" si="4"/>
        <v>0.8571428571428571</v>
      </c>
      <c r="N13" s="9">
        <f t="shared" si="5"/>
        <v>0.14285714285714285</v>
      </c>
      <c r="O13" s="9">
        <f t="shared" si="6"/>
        <v>1</v>
      </c>
      <c r="P13" s="9"/>
      <c r="Q13" s="4">
        <v>3</v>
      </c>
      <c r="R13" t="s">
        <v>59</v>
      </c>
      <c r="S13" s="14">
        <f t="shared" si="7"/>
        <v>0.90987124463519309</v>
      </c>
      <c r="T13" s="14">
        <f t="shared" si="2"/>
        <v>9.012875536480687E-2</v>
      </c>
      <c r="U13" s="15">
        <f t="shared" si="8"/>
        <v>1</v>
      </c>
      <c r="W13" s="19">
        <v>3118.6931744312028</v>
      </c>
      <c r="Z13" s="8">
        <f t="shared" si="9"/>
        <v>2837.6092402549998</v>
      </c>
      <c r="AA13" s="8">
        <f t="shared" si="10"/>
        <v>281.08393417620283</v>
      </c>
      <c r="AC13" s="25">
        <f t="shared" si="11"/>
        <v>0</v>
      </c>
    </row>
    <row r="14" spans="1:105">
      <c r="A14" s="7" t="s">
        <v>979</v>
      </c>
      <c r="B14" s="8">
        <v>933</v>
      </c>
      <c r="C14" s="8">
        <v>94</v>
      </c>
      <c r="D14" s="8"/>
      <c r="E14" s="3">
        <v>11</v>
      </c>
      <c r="F14" s="2" t="s">
        <v>33</v>
      </c>
      <c r="G14" s="8">
        <f t="shared" si="0"/>
        <v>10</v>
      </c>
      <c r="H14" s="8">
        <f t="shared" si="1"/>
        <v>1</v>
      </c>
      <c r="I14" s="8">
        <f t="shared" si="3"/>
        <v>11</v>
      </c>
      <c r="K14" s="3">
        <v>11</v>
      </c>
      <c r="L14" t="s">
        <v>33</v>
      </c>
      <c r="M14" s="9">
        <f t="shared" si="4"/>
        <v>0.90909090909090906</v>
      </c>
      <c r="N14" s="9">
        <f t="shared" si="5"/>
        <v>9.0909090909090912E-2</v>
      </c>
      <c r="O14" s="9">
        <f t="shared" si="6"/>
        <v>1</v>
      </c>
      <c r="P14" s="9"/>
      <c r="Q14" s="4">
        <v>3</v>
      </c>
      <c r="R14" t="s">
        <v>60</v>
      </c>
      <c r="S14" s="14">
        <f t="shared" si="7"/>
        <v>0.90987124463519309</v>
      </c>
      <c r="T14" s="14">
        <f t="shared" si="2"/>
        <v>9.012875536480687E-2</v>
      </c>
      <c r="U14" s="15">
        <f t="shared" si="8"/>
        <v>1</v>
      </c>
      <c r="W14" s="19">
        <v>503.06894185626578</v>
      </c>
      <c r="Z14" s="8">
        <f t="shared" si="9"/>
        <v>457.72796426407012</v>
      </c>
      <c r="AA14" s="8">
        <f t="shared" si="10"/>
        <v>45.340977592195628</v>
      </c>
      <c r="AC14" s="25">
        <f t="shared" si="11"/>
        <v>0</v>
      </c>
    </row>
    <row r="15" spans="1:105">
      <c r="A15" s="7" t="s">
        <v>29</v>
      </c>
      <c r="B15" s="8">
        <v>50</v>
      </c>
      <c r="C15" s="8">
        <v>5</v>
      </c>
      <c r="D15" s="8"/>
      <c r="E15" s="3">
        <v>12</v>
      </c>
      <c r="F15" s="2" t="s">
        <v>34</v>
      </c>
      <c r="G15" s="8">
        <f t="shared" si="0"/>
        <v>33568</v>
      </c>
      <c r="H15" s="8">
        <f t="shared" si="1"/>
        <v>3369</v>
      </c>
      <c r="I15" s="8">
        <f t="shared" si="3"/>
        <v>36937</v>
      </c>
      <c r="K15" s="3">
        <v>12</v>
      </c>
      <c r="L15" t="s">
        <v>34</v>
      </c>
      <c r="M15" s="9">
        <f t="shared" si="4"/>
        <v>0.90879064352816963</v>
      </c>
      <c r="N15" s="9">
        <f t="shared" si="5"/>
        <v>9.1209356471830413E-2</v>
      </c>
      <c r="O15" s="9">
        <f t="shared" si="6"/>
        <v>1</v>
      </c>
      <c r="P15" s="9"/>
      <c r="Q15" s="4">
        <v>3</v>
      </c>
      <c r="R15" t="s">
        <v>61</v>
      </c>
      <c r="S15" s="14">
        <f t="shared" si="7"/>
        <v>0.90987124463519309</v>
      </c>
      <c r="T15" s="14">
        <f t="shared" si="2"/>
        <v>9.012875536480687E-2</v>
      </c>
      <c r="U15" s="15">
        <f t="shared" si="8"/>
        <v>1</v>
      </c>
      <c r="W15" s="19">
        <v>17.548916576381366</v>
      </c>
      <c r="Z15" s="8">
        <f t="shared" si="9"/>
        <v>15.967254567351285</v>
      </c>
      <c r="AA15" s="8">
        <f t="shared" si="10"/>
        <v>1.5816620090300801</v>
      </c>
      <c r="AC15" s="25">
        <f t="shared" si="11"/>
        <v>0</v>
      </c>
    </row>
    <row r="16" spans="1:105">
      <c r="A16" s="7" t="s">
        <v>31</v>
      </c>
      <c r="B16" s="8">
        <v>24</v>
      </c>
      <c r="C16" s="8">
        <v>2</v>
      </c>
      <c r="D16" s="8"/>
      <c r="E16" s="3">
        <v>13</v>
      </c>
      <c r="F16" s="2" t="s">
        <v>35</v>
      </c>
      <c r="G16" s="8">
        <f t="shared" si="0"/>
        <v>1043</v>
      </c>
      <c r="H16" s="8">
        <f t="shared" si="1"/>
        <v>105</v>
      </c>
      <c r="I16" s="8">
        <f t="shared" si="3"/>
        <v>1148</v>
      </c>
      <c r="K16" s="3">
        <v>13</v>
      </c>
      <c r="L16" t="s">
        <v>35</v>
      </c>
      <c r="M16" s="9">
        <f t="shared" si="4"/>
        <v>0.90853658536585369</v>
      </c>
      <c r="N16" s="9">
        <f t="shared" si="5"/>
        <v>9.1463414634146339E-2</v>
      </c>
      <c r="O16" s="9">
        <f t="shared" si="6"/>
        <v>1</v>
      </c>
      <c r="P16" s="9"/>
      <c r="Q16" s="4">
        <v>4</v>
      </c>
      <c r="R16" t="s">
        <v>62</v>
      </c>
      <c r="S16" s="14">
        <f t="shared" si="7"/>
        <v>1</v>
      </c>
      <c r="T16" s="14">
        <f t="shared" si="2"/>
        <v>0</v>
      </c>
      <c r="U16" s="15">
        <f t="shared" si="8"/>
        <v>1</v>
      </c>
      <c r="W16" s="19">
        <v>150.4192849404117</v>
      </c>
      <c r="Z16" s="8">
        <f t="shared" si="9"/>
        <v>150.4192849404117</v>
      </c>
      <c r="AA16" s="8">
        <f t="shared" si="10"/>
        <v>0</v>
      </c>
      <c r="AC16" s="25">
        <f t="shared" si="11"/>
        <v>0</v>
      </c>
    </row>
    <row r="17" spans="1:29">
      <c r="A17" s="7" t="s">
        <v>32</v>
      </c>
      <c r="B17" s="8">
        <v>6</v>
      </c>
      <c r="C17" s="8">
        <v>1</v>
      </c>
      <c r="D17" s="8"/>
      <c r="E17" s="3">
        <v>14</v>
      </c>
      <c r="F17" s="2" t="s">
        <v>36</v>
      </c>
      <c r="G17" s="8">
        <f t="shared" si="0"/>
        <v>0</v>
      </c>
      <c r="H17" s="8">
        <f t="shared" si="1"/>
        <v>0</v>
      </c>
      <c r="I17" s="8">
        <f t="shared" si="3"/>
        <v>0</v>
      </c>
      <c r="K17" s="32">
        <v>14</v>
      </c>
      <c r="L17" s="1" t="s">
        <v>36</v>
      </c>
      <c r="M17" s="18">
        <v>1</v>
      </c>
      <c r="N17" s="18">
        <f t="shared" si="5"/>
        <v>0</v>
      </c>
      <c r="O17" s="18">
        <f t="shared" si="6"/>
        <v>1</v>
      </c>
      <c r="P17" s="9"/>
      <c r="Q17" s="4">
        <v>4</v>
      </c>
      <c r="R17" t="s">
        <v>63</v>
      </c>
      <c r="S17" s="14">
        <f t="shared" si="7"/>
        <v>1</v>
      </c>
      <c r="T17" s="14">
        <f t="shared" si="2"/>
        <v>0</v>
      </c>
      <c r="U17" s="15">
        <f t="shared" si="8"/>
        <v>1</v>
      </c>
      <c r="W17" s="19">
        <v>104.4578367641748</v>
      </c>
      <c r="Z17" s="8">
        <f t="shared" si="9"/>
        <v>104.4578367641748</v>
      </c>
      <c r="AA17" s="8">
        <f t="shared" si="10"/>
        <v>0</v>
      </c>
      <c r="AC17" s="25">
        <f t="shared" si="11"/>
        <v>0</v>
      </c>
    </row>
    <row r="18" spans="1:29">
      <c r="A18" s="7" t="s">
        <v>24</v>
      </c>
      <c r="B18" s="8">
        <v>327</v>
      </c>
      <c r="C18" s="8">
        <v>33</v>
      </c>
      <c r="D18" s="8"/>
      <c r="E18" s="3">
        <v>15</v>
      </c>
      <c r="F18" s="2" t="s">
        <v>37</v>
      </c>
      <c r="G18" s="8">
        <f t="shared" si="0"/>
        <v>313</v>
      </c>
      <c r="H18" s="8">
        <f t="shared" si="1"/>
        <v>0</v>
      </c>
      <c r="I18" s="8">
        <f t="shared" si="3"/>
        <v>313</v>
      </c>
      <c r="K18" s="3">
        <v>15</v>
      </c>
      <c r="L18" t="s">
        <v>37</v>
      </c>
      <c r="M18" s="9">
        <f t="shared" si="4"/>
        <v>1</v>
      </c>
      <c r="N18" s="9">
        <f t="shared" si="5"/>
        <v>0</v>
      </c>
      <c r="O18" s="9">
        <f t="shared" si="6"/>
        <v>1</v>
      </c>
      <c r="P18" s="9"/>
      <c r="Q18" s="4">
        <v>4</v>
      </c>
      <c r="R18" t="s">
        <v>64</v>
      </c>
      <c r="S18" s="14">
        <f t="shared" si="7"/>
        <v>1</v>
      </c>
      <c r="T18" s="14">
        <f t="shared" si="2"/>
        <v>0</v>
      </c>
      <c r="U18" s="15">
        <f t="shared" si="8"/>
        <v>1</v>
      </c>
      <c r="W18" s="19">
        <v>120.33542795232937</v>
      </c>
      <c r="Z18" s="8">
        <f t="shared" si="9"/>
        <v>120.33542795232937</v>
      </c>
      <c r="AA18" s="8">
        <f t="shared" si="10"/>
        <v>0</v>
      </c>
      <c r="AC18" s="25">
        <f t="shared" si="11"/>
        <v>0</v>
      </c>
    </row>
    <row r="19" spans="1:29">
      <c r="A19" s="7" t="s">
        <v>33</v>
      </c>
      <c r="B19" s="8">
        <v>10</v>
      </c>
      <c r="C19" s="8">
        <v>1</v>
      </c>
      <c r="D19" s="8"/>
      <c r="E19" s="3">
        <v>16</v>
      </c>
      <c r="F19" s="2" t="s">
        <v>38</v>
      </c>
      <c r="G19" s="8">
        <f t="shared" si="0"/>
        <v>842</v>
      </c>
      <c r="H19" s="8">
        <f t="shared" si="1"/>
        <v>0</v>
      </c>
      <c r="I19" s="8">
        <f t="shared" si="3"/>
        <v>842</v>
      </c>
      <c r="K19" s="3">
        <v>16</v>
      </c>
      <c r="L19" t="s">
        <v>38</v>
      </c>
      <c r="M19" s="9">
        <f t="shared" si="4"/>
        <v>1</v>
      </c>
      <c r="N19" s="9">
        <f t="shared" si="5"/>
        <v>0</v>
      </c>
      <c r="O19" s="9">
        <f t="shared" si="6"/>
        <v>1</v>
      </c>
      <c r="P19" s="9"/>
      <c r="Q19" s="4">
        <v>4</v>
      </c>
      <c r="R19" t="s">
        <v>65</v>
      </c>
      <c r="S19" s="14">
        <f t="shared" si="7"/>
        <v>1</v>
      </c>
      <c r="T19" s="14">
        <f t="shared" si="2"/>
        <v>0</v>
      </c>
      <c r="U19" s="15">
        <f t="shared" si="8"/>
        <v>1</v>
      </c>
      <c r="W19" s="19">
        <v>91.087233658360404</v>
      </c>
      <c r="Z19" s="8">
        <f t="shared" si="9"/>
        <v>91.087233658360404</v>
      </c>
      <c r="AA19" s="8">
        <f t="shared" si="10"/>
        <v>0</v>
      </c>
      <c r="AC19" s="25">
        <f t="shared" si="11"/>
        <v>0</v>
      </c>
    </row>
    <row r="20" spans="1:29">
      <c r="A20" s="7" t="s">
        <v>28</v>
      </c>
      <c r="B20" s="8">
        <v>16</v>
      </c>
      <c r="C20" s="8">
        <v>2</v>
      </c>
      <c r="D20" s="8"/>
      <c r="E20" s="3">
        <v>17</v>
      </c>
      <c r="F20" s="2" t="s">
        <v>39</v>
      </c>
      <c r="G20" s="8">
        <f t="shared" si="0"/>
        <v>20</v>
      </c>
      <c r="H20" s="8">
        <f t="shared" si="1"/>
        <v>2</v>
      </c>
      <c r="I20" s="8">
        <f t="shared" si="3"/>
        <v>22</v>
      </c>
      <c r="K20" s="3">
        <v>17</v>
      </c>
      <c r="L20" t="s">
        <v>39</v>
      </c>
      <c r="M20" s="9">
        <f t="shared" si="4"/>
        <v>0.90909090909090906</v>
      </c>
      <c r="N20" s="9">
        <f t="shared" si="5"/>
        <v>9.0909090909090912E-2</v>
      </c>
      <c r="O20" s="9">
        <f t="shared" si="6"/>
        <v>1</v>
      </c>
      <c r="P20" s="9"/>
      <c r="Q20" s="4">
        <v>5</v>
      </c>
      <c r="R20" t="s">
        <v>66</v>
      </c>
      <c r="S20" s="14">
        <f t="shared" si="7"/>
        <v>0.90731707317073174</v>
      </c>
      <c r="T20" s="14">
        <f t="shared" si="2"/>
        <v>9.2682926829268292E-2</v>
      </c>
      <c r="U20" s="15">
        <f t="shared" si="8"/>
        <v>1</v>
      </c>
      <c r="W20" s="19">
        <v>493.87665222101845</v>
      </c>
      <c r="Z20" s="8">
        <f t="shared" si="9"/>
        <v>448.10271860053382</v>
      </c>
      <c r="AA20" s="8">
        <f t="shared" si="10"/>
        <v>45.773933620484634</v>
      </c>
      <c r="AC20" s="25">
        <f t="shared" si="11"/>
        <v>0</v>
      </c>
    </row>
    <row r="21" spans="1:29">
      <c r="A21" s="7" t="s">
        <v>25</v>
      </c>
      <c r="B21" s="8">
        <v>212</v>
      </c>
      <c r="C21" s="8">
        <v>21</v>
      </c>
      <c r="D21" s="8"/>
      <c r="E21" s="3">
        <v>18</v>
      </c>
      <c r="F21" s="2" t="s">
        <v>40</v>
      </c>
      <c r="G21" s="8">
        <f t="shared" si="0"/>
        <v>2</v>
      </c>
      <c r="H21" s="8">
        <f t="shared" si="1"/>
        <v>0</v>
      </c>
      <c r="I21" s="8">
        <f t="shared" si="3"/>
        <v>2</v>
      </c>
      <c r="K21" s="3">
        <v>18</v>
      </c>
      <c r="L21" t="s">
        <v>980</v>
      </c>
      <c r="M21" s="9">
        <f t="shared" si="4"/>
        <v>1</v>
      </c>
      <c r="N21" s="9">
        <f t="shared" si="5"/>
        <v>0</v>
      </c>
      <c r="O21" s="9">
        <f t="shared" si="6"/>
        <v>1</v>
      </c>
      <c r="P21" s="9"/>
      <c r="Q21" s="4">
        <v>5</v>
      </c>
      <c r="R21" t="s">
        <v>67</v>
      </c>
      <c r="S21" s="14">
        <f t="shared" si="7"/>
        <v>0.90731707317073174</v>
      </c>
      <c r="T21" s="14">
        <f t="shared" si="2"/>
        <v>9.2682926829268292E-2</v>
      </c>
      <c r="U21" s="15">
        <f t="shared" si="8"/>
        <v>1</v>
      </c>
      <c r="W21" s="19">
        <v>22.562892741061756</v>
      </c>
      <c r="Z21" s="8">
        <f t="shared" si="9"/>
        <v>20.471697804085302</v>
      </c>
      <c r="AA21" s="8">
        <f t="shared" si="10"/>
        <v>2.0911949369764553</v>
      </c>
      <c r="AC21" s="25">
        <f t="shared" si="11"/>
        <v>0</v>
      </c>
    </row>
    <row r="22" spans="1:29">
      <c r="A22" s="7" t="s">
        <v>26</v>
      </c>
      <c r="B22" s="8">
        <v>1</v>
      </c>
      <c r="C22" s="8">
        <v>0</v>
      </c>
      <c r="D22" s="8"/>
      <c r="E22" s="3">
        <v>19</v>
      </c>
      <c r="F22" s="2" t="s">
        <v>41</v>
      </c>
      <c r="G22" s="8">
        <f t="shared" si="0"/>
        <v>0</v>
      </c>
      <c r="H22" s="8">
        <f t="shared" si="1"/>
        <v>0</v>
      </c>
      <c r="I22" s="8">
        <f t="shared" si="3"/>
        <v>0</v>
      </c>
      <c r="K22" s="32">
        <v>19</v>
      </c>
      <c r="L22" s="1" t="s">
        <v>41</v>
      </c>
      <c r="M22" s="18">
        <v>1</v>
      </c>
      <c r="N22" s="18">
        <f t="shared" si="5"/>
        <v>0</v>
      </c>
      <c r="O22" s="18">
        <f t="shared" si="6"/>
        <v>1</v>
      </c>
      <c r="P22" s="9"/>
      <c r="Q22" s="4">
        <v>6</v>
      </c>
      <c r="R22" t="s">
        <v>220</v>
      </c>
      <c r="S22" s="14">
        <f t="shared" si="7"/>
        <v>0.88888888888888884</v>
      </c>
      <c r="T22" s="14">
        <f t="shared" si="2"/>
        <v>0.1111111111111111</v>
      </c>
      <c r="U22" s="15">
        <f t="shared" si="8"/>
        <v>1</v>
      </c>
      <c r="W22" s="19">
        <f>0.5*X22</f>
        <v>13.788434452871073</v>
      </c>
      <c r="X22" s="8">
        <v>27.576868905742145</v>
      </c>
      <c r="Y22" s="8"/>
      <c r="Z22" s="8">
        <f t="shared" si="9"/>
        <v>12.256386180329843</v>
      </c>
      <c r="AA22" s="8">
        <f t="shared" si="10"/>
        <v>1.5320482725412303</v>
      </c>
      <c r="AC22" s="25">
        <f t="shared" si="11"/>
        <v>0</v>
      </c>
    </row>
    <row r="23" spans="1:29">
      <c r="A23" s="7" t="s">
        <v>27</v>
      </c>
      <c r="B23" s="8">
        <v>186</v>
      </c>
      <c r="C23" s="8">
        <v>19</v>
      </c>
      <c r="D23" s="8"/>
      <c r="Q23" s="4">
        <v>6</v>
      </c>
      <c r="R23" t="s">
        <v>43</v>
      </c>
      <c r="S23" s="14">
        <f t="shared" si="7"/>
        <v>0.88888888888888884</v>
      </c>
      <c r="T23" s="14">
        <f t="shared" si="2"/>
        <v>0.1111111111111111</v>
      </c>
      <c r="U23" s="15">
        <f t="shared" si="8"/>
        <v>1</v>
      </c>
      <c r="W23" s="19">
        <f>0.5*X22</f>
        <v>13.788434452871073</v>
      </c>
      <c r="Z23" s="8">
        <f t="shared" si="9"/>
        <v>12.256386180329843</v>
      </c>
      <c r="AA23" s="8">
        <f t="shared" si="10"/>
        <v>1.5320482725412303</v>
      </c>
      <c r="AC23" s="25">
        <f t="shared" si="11"/>
        <v>0</v>
      </c>
    </row>
    <row r="24" spans="1:29">
      <c r="A24" s="7" t="s">
        <v>30</v>
      </c>
      <c r="B24" s="8">
        <v>15</v>
      </c>
      <c r="C24" s="8">
        <v>1</v>
      </c>
      <c r="D24" s="8"/>
      <c r="Q24" s="4">
        <v>6</v>
      </c>
      <c r="R24" t="s">
        <v>221</v>
      </c>
      <c r="S24" s="14">
        <f t="shared" si="7"/>
        <v>0.88888888888888884</v>
      </c>
      <c r="T24" s="14">
        <f t="shared" si="2"/>
        <v>0.1111111111111111</v>
      </c>
      <c r="U24" s="15">
        <f t="shared" si="8"/>
        <v>1</v>
      </c>
      <c r="W24" s="19">
        <f>0*X22</f>
        <v>0</v>
      </c>
      <c r="Z24" s="8">
        <f t="shared" si="9"/>
        <v>0</v>
      </c>
      <c r="AA24" s="8">
        <f t="shared" si="10"/>
        <v>0</v>
      </c>
      <c r="AC24" s="25">
        <f t="shared" si="11"/>
        <v>0</v>
      </c>
    </row>
    <row r="25" spans="1:29" ht="12.75" customHeight="1">
      <c r="A25" s="7" t="s">
        <v>981</v>
      </c>
      <c r="B25" s="8">
        <v>86</v>
      </c>
      <c r="C25" s="8">
        <v>9</v>
      </c>
      <c r="D25" s="8"/>
      <c r="K25" s="173" t="s">
        <v>982</v>
      </c>
      <c r="L25" s="173"/>
      <c r="M25" s="173"/>
      <c r="N25" s="173"/>
      <c r="O25" s="173"/>
      <c r="Q25" s="4">
        <v>6</v>
      </c>
      <c r="R25" t="s">
        <v>69</v>
      </c>
      <c r="S25" s="14">
        <f t="shared" si="7"/>
        <v>0.88888888888888884</v>
      </c>
      <c r="T25" s="14">
        <f t="shared" si="2"/>
        <v>0.1111111111111111</v>
      </c>
      <c r="U25" s="15">
        <f t="shared" si="8"/>
        <v>1</v>
      </c>
      <c r="W25" s="19">
        <v>1201.6829541350667</v>
      </c>
      <c r="Z25" s="8">
        <f t="shared" si="9"/>
        <v>1068.162625897837</v>
      </c>
      <c r="AA25" s="8">
        <f t="shared" si="10"/>
        <v>133.52032823722962</v>
      </c>
      <c r="AC25" s="25">
        <f t="shared" si="11"/>
        <v>0</v>
      </c>
    </row>
    <row r="26" spans="1:29">
      <c r="K26" s="173"/>
      <c r="L26" s="173"/>
      <c r="M26" s="173"/>
      <c r="N26" s="173"/>
      <c r="O26" s="173"/>
      <c r="Q26" s="4">
        <v>6</v>
      </c>
      <c r="R26" t="s">
        <v>70</v>
      </c>
      <c r="S26" s="14">
        <f t="shared" si="7"/>
        <v>0.88888888888888884</v>
      </c>
      <c r="T26" s="14">
        <f t="shared" si="2"/>
        <v>0.1111111111111111</v>
      </c>
      <c r="U26" s="15">
        <f t="shared" si="8"/>
        <v>1</v>
      </c>
      <c r="W26" s="19">
        <v>963.51908631274841</v>
      </c>
      <c r="Z26" s="8">
        <f t="shared" si="9"/>
        <v>856.46141005577635</v>
      </c>
      <c r="AA26" s="8">
        <f t="shared" si="10"/>
        <v>107.05767625697204</v>
      </c>
      <c r="AC26" s="25">
        <f t="shared" si="11"/>
        <v>0</v>
      </c>
    </row>
    <row r="27" spans="1:29">
      <c r="K27" s="173"/>
      <c r="L27" s="173"/>
      <c r="M27" s="173"/>
      <c r="N27" s="173"/>
      <c r="O27" s="173"/>
      <c r="Q27" s="4">
        <v>6</v>
      </c>
      <c r="R27" t="s">
        <v>71</v>
      </c>
      <c r="S27" s="14">
        <f t="shared" si="7"/>
        <v>0.88888888888888884</v>
      </c>
      <c r="T27" s="14">
        <f t="shared" si="2"/>
        <v>0.1111111111111111</v>
      </c>
      <c r="U27" s="15">
        <f t="shared" si="8"/>
        <v>1</v>
      </c>
      <c r="W27" s="19">
        <v>305.01688335139039</v>
      </c>
      <c r="Z27" s="8">
        <f t="shared" si="9"/>
        <v>271.12611853456923</v>
      </c>
      <c r="AA27" s="8">
        <f t="shared" si="10"/>
        <v>33.890764816821154</v>
      </c>
      <c r="AC27" s="25">
        <f t="shared" si="11"/>
        <v>0</v>
      </c>
    </row>
    <row r="28" spans="1:29">
      <c r="Q28" s="4">
        <v>6</v>
      </c>
      <c r="R28" t="s">
        <v>72</v>
      </c>
      <c r="S28" s="14">
        <f t="shared" si="7"/>
        <v>0.88888888888888884</v>
      </c>
      <c r="T28" s="14">
        <f t="shared" si="2"/>
        <v>0.1111111111111111</v>
      </c>
      <c r="U28" s="15">
        <f t="shared" si="8"/>
        <v>1</v>
      </c>
      <c r="W28" s="19">
        <v>258.21977248104008</v>
      </c>
      <c r="Z28" s="8">
        <f t="shared" si="9"/>
        <v>229.52868664981338</v>
      </c>
      <c r="AA28" s="8">
        <f t="shared" si="10"/>
        <v>28.691085831226673</v>
      </c>
      <c r="AC28" s="25">
        <f t="shared" si="11"/>
        <v>0</v>
      </c>
    </row>
    <row r="29" spans="1:29">
      <c r="Q29" s="4">
        <v>6</v>
      </c>
      <c r="R29" t="s">
        <v>73</v>
      </c>
      <c r="S29" s="14">
        <f t="shared" si="7"/>
        <v>0.88888888888888884</v>
      </c>
      <c r="T29" s="14">
        <f t="shared" si="2"/>
        <v>0.1111111111111111</v>
      </c>
      <c r="U29" s="15">
        <f t="shared" si="8"/>
        <v>1</v>
      </c>
      <c r="W29" s="19">
        <v>177.16049115204046</v>
      </c>
      <c r="Z29" s="8">
        <f t="shared" si="9"/>
        <v>157.47599213514707</v>
      </c>
      <c r="AA29" s="8">
        <f t="shared" si="10"/>
        <v>19.684499016893383</v>
      </c>
      <c r="AC29" s="25">
        <f t="shared" si="11"/>
        <v>0</v>
      </c>
    </row>
    <row r="30" spans="1:29">
      <c r="Q30" s="4">
        <v>6</v>
      </c>
      <c r="R30" t="s">
        <v>74</v>
      </c>
      <c r="S30" s="14">
        <f t="shared" si="7"/>
        <v>0.88888888888888884</v>
      </c>
      <c r="T30" s="14">
        <f t="shared" si="2"/>
        <v>0.1111111111111111</v>
      </c>
      <c r="U30" s="15">
        <f t="shared" si="8"/>
        <v>1</v>
      </c>
      <c r="W30" s="19">
        <v>692.76437342000725</v>
      </c>
      <c r="Z30" s="8">
        <f t="shared" si="9"/>
        <v>615.79055415111748</v>
      </c>
      <c r="AA30" s="8">
        <f t="shared" si="10"/>
        <v>76.973819268889685</v>
      </c>
      <c r="AC30" s="25">
        <f t="shared" si="11"/>
        <v>0</v>
      </c>
    </row>
    <row r="31" spans="1:29">
      <c r="Q31" s="4" t="s">
        <v>983</v>
      </c>
      <c r="R31" t="s">
        <v>75</v>
      </c>
      <c r="S31" s="14">
        <f>AVERAGE(M10:M11)</f>
        <v>0.92329545454545459</v>
      </c>
      <c r="T31" s="14">
        <f>AVERAGE(N10:N11)</f>
        <v>7.6704545454545456E-2</v>
      </c>
      <c r="U31" s="15">
        <f t="shared" si="8"/>
        <v>1</v>
      </c>
      <c r="W31" s="19">
        <v>885.80245576020229</v>
      </c>
      <c r="Z31" s="8">
        <f t="shared" si="9"/>
        <v>817.85738102859591</v>
      </c>
      <c r="AA31" s="8">
        <f t="shared" si="10"/>
        <v>67.945074731606425</v>
      </c>
      <c r="AC31" s="25">
        <f t="shared" si="11"/>
        <v>0</v>
      </c>
    </row>
    <row r="32" spans="1:29">
      <c r="Q32" s="4" t="s">
        <v>984</v>
      </c>
      <c r="R32" t="s">
        <v>76</v>
      </c>
      <c r="S32" s="14">
        <f>AVERAGE(M12:M13)</f>
        <v>0.89010989010989006</v>
      </c>
      <c r="T32" s="14">
        <f>AVERAGE(N12:N13)</f>
        <v>0.10989010989010989</v>
      </c>
      <c r="U32" s="15">
        <f t="shared" si="8"/>
        <v>1</v>
      </c>
      <c r="W32" s="19">
        <v>900.00872156012997</v>
      </c>
      <c r="Z32" s="8">
        <f t="shared" si="9"/>
        <v>801.10666424582996</v>
      </c>
      <c r="AA32" s="8">
        <f t="shared" si="10"/>
        <v>98.902057314299995</v>
      </c>
      <c r="AC32" s="25">
        <f t="shared" si="11"/>
        <v>0</v>
      </c>
    </row>
    <row r="33" spans="17:29">
      <c r="Q33" s="4">
        <v>11</v>
      </c>
      <c r="R33" t="s">
        <v>77</v>
      </c>
      <c r="S33" s="14">
        <f t="shared" ref="S33:S59" si="12">VLOOKUP($Q33,$K$4:$N$22,3,FALSE)</f>
        <v>0.90909090909090906</v>
      </c>
      <c r="T33" s="14">
        <f t="shared" ref="T33:T59" si="13">VLOOKUP($Q33,$K$4:$N$22,4,FALSE)</f>
        <v>9.0909090909090912E-2</v>
      </c>
      <c r="U33" s="15">
        <f t="shared" si="8"/>
        <v>1</v>
      </c>
      <c r="W33" s="19">
        <v>193.8737450343084</v>
      </c>
      <c r="Z33" s="8">
        <f t="shared" si="9"/>
        <v>176.24885912209854</v>
      </c>
      <c r="AA33" s="8">
        <f t="shared" si="10"/>
        <v>17.624885912209855</v>
      </c>
      <c r="AC33" s="25">
        <f t="shared" si="11"/>
        <v>0</v>
      </c>
    </row>
    <row r="34" spans="17:29">
      <c r="Q34" s="4">
        <v>11</v>
      </c>
      <c r="R34" t="s">
        <v>78</v>
      </c>
      <c r="S34" s="14">
        <f t="shared" si="12"/>
        <v>0.90909090909090906</v>
      </c>
      <c r="T34" s="14">
        <f t="shared" si="13"/>
        <v>9.0909090909090912E-2</v>
      </c>
      <c r="U34" s="15">
        <f t="shared" si="8"/>
        <v>1</v>
      </c>
      <c r="W34" s="19">
        <v>320.894474539545</v>
      </c>
      <c r="Z34" s="8">
        <f t="shared" si="9"/>
        <v>291.72224958140453</v>
      </c>
      <c r="AA34" s="8">
        <f t="shared" si="10"/>
        <v>29.172224958140454</v>
      </c>
      <c r="AC34" s="25">
        <f t="shared" si="11"/>
        <v>0</v>
      </c>
    </row>
    <row r="35" spans="17:29">
      <c r="Q35" s="4">
        <v>11</v>
      </c>
      <c r="R35" t="s">
        <v>79</v>
      </c>
      <c r="S35" s="14">
        <f t="shared" si="12"/>
        <v>0.90909090909090906</v>
      </c>
      <c r="T35" s="14">
        <f t="shared" si="13"/>
        <v>9.0909090909090912E-2</v>
      </c>
      <c r="U35" s="15">
        <f t="shared" si="8"/>
        <v>1</v>
      </c>
      <c r="W35" s="19">
        <v>210.58699891657639</v>
      </c>
      <c r="Z35" s="8">
        <f t="shared" si="9"/>
        <v>191.44272628779672</v>
      </c>
      <c r="AA35" s="8">
        <f t="shared" si="10"/>
        <v>19.144272628779671</v>
      </c>
      <c r="AC35" s="25">
        <f t="shared" si="11"/>
        <v>0</v>
      </c>
    </row>
    <row r="36" spans="17:29">
      <c r="Q36" s="4">
        <v>11</v>
      </c>
      <c r="R36" t="s">
        <v>80</v>
      </c>
      <c r="S36" s="14">
        <f t="shared" si="12"/>
        <v>0.90909090909090906</v>
      </c>
      <c r="T36" s="14">
        <f t="shared" si="13"/>
        <v>9.0909090909090912E-2</v>
      </c>
      <c r="U36" s="15">
        <f t="shared" si="8"/>
        <v>1</v>
      </c>
      <c r="W36" s="19">
        <v>230.64290357529794</v>
      </c>
      <c r="Z36" s="8">
        <f t="shared" si="9"/>
        <v>209.67536688663449</v>
      </c>
      <c r="AA36" s="8">
        <f t="shared" si="10"/>
        <v>20.967536688663451</v>
      </c>
      <c r="AC36" s="25">
        <f t="shared" si="11"/>
        <v>0</v>
      </c>
    </row>
    <row r="37" spans="17:29">
      <c r="Q37" s="4">
        <v>11</v>
      </c>
      <c r="R37" t="s">
        <v>81</v>
      </c>
      <c r="S37" s="14">
        <f t="shared" si="12"/>
        <v>0.90909090909090906</v>
      </c>
      <c r="T37" s="14">
        <f t="shared" si="13"/>
        <v>9.0909090909090912E-2</v>
      </c>
      <c r="U37" s="15">
        <f t="shared" si="8"/>
        <v>1</v>
      </c>
      <c r="W37" s="19">
        <v>264.9050740339473</v>
      </c>
      <c r="Z37" s="8">
        <f t="shared" si="9"/>
        <v>240.82279457631572</v>
      </c>
      <c r="AA37" s="8">
        <f t="shared" si="10"/>
        <v>24.082279457631575</v>
      </c>
      <c r="AC37" s="25">
        <f t="shared" si="11"/>
        <v>0</v>
      </c>
    </row>
    <row r="38" spans="17:29">
      <c r="Q38" s="4">
        <v>11</v>
      </c>
      <c r="R38" t="s">
        <v>82</v>
      </c>
      <c r="S38" s="14">
        <f t="shared" si="12"/>
        <v>0.90909090909090906</v>
      </c>
      <c r="T38" s="14">
        <f t="shared" si="13"/>
        <v>9.0909090909090912E-2</v>
      </c>
      <c r="U38" s="15">
        <f t="shared" si="8"/>
        <v>1</v>
      </c>
      <c r="W38" s="19">
        <v>941.79185626579988</v>
      </c>
      <c r="Z38" s="8">
        <f t="shared" si="9"/>
        <v>856.17441478709077</v>
      </c>
      <c r="AA38" s="8">
        <f t="shared" si="10"/>
        <v>85.617441478709083</v>
      </c>
      <c r="AC38" s="25">
        <f t="shared" si="11"/>
        <v>0</v>
      </c>
    </row>
    <row r="39" spans="17:29">
      <c r="Q39" s="4">
        <v>11</v>
      </c>
      <c r="R39" t="s">
        <v>83</v>
      </c>
      <c r="S39" s="14">
        <f t="shared" si="12"/>
        <v>0.90909090909090906</v>
      </c>
      <c r="T39" s="14">
        <f t="shared" si="13"/>
        <v>9.0909090909090912E-2</v>
      </c>
      <c r="U39" s="15">
        <f t="shared" si="8"/>
        <v>1</v>
      </c>
      <c r="W39" s="19">
        <v>215.60097508125676</v>
      </c>
      <c r="Z39" s="8">
        <f t="shared" si="9"/>
        <v>196.00088643750615</v>
      </c>
      <c r="AA39" s="8">
        <f t="shared" si="10"/>
        <v>19.600088643750617</v>
      </c>
      <c r="AC39" s="25">
        <f t="shared" si="11"/>
        <v>0</v>
      </c>
    </row>
    <row r="40" spans="17:29">
      <c r="Q40" s="4">
        <v>11</v>
      </c>
      <c r="R40" t="s">
        <v>84</v>
      </c>
      <c r="S40" s="14">
        <f t="shared" si="12"/>
        <v>0.90909090909090906</v>
      </c>
      <c r="T40" s="14">
        <f t="shared" si="13"/>
        <v>9.0909090909090912E-2</v>
      </c>
      <c r="U40" s="15">
        <f t="shared" si="8"/>
        <v>1</v>
      </c>
      <c r="W40" s="19">
        <v>89.415908270133613</v>
      </c>
      <c r="Z40" s="8">
        <f t="shared" si="9"/>
        <v>81.287189336485099</v>
      </c>
      <c r="AA40" s="8">
        <f t="shared" si="10"/>
        <v>8.1287189336485106</v>
      </c>
      <c r="AC40" s="25">
        <f t="shared" si="11"/>
        <v>0</v>
      </c>
    </row>
    <row r="41" spans="17:29">
      <c r="Q41" s="4">
        <v>11</v>
      </c>
      <c r="R41" t="s">
        <v>85</v>
      </c>
      <c r="S41" s="14">
        <f t="shared" si="12"/>
        <v>0.90909090909090906</v>
      </c>
      <c r="T41" s="14">
        <f t="shared" si="13"/>
        <v>9.0909090909090912E-2</v>
      </c>
      <c r="U41" s="15">
        <f t="shared" si="8"/>
        <v>1</v>
      </c>
      <c r="W41" s="19">
        <v>228.13591549295771</v>
      </c>
      <c r="Z41" s="8">
        <f t="shared" si="9"/>
        <v>207.39628681177973</v>
      </c>
      <c r="AA41" s="8">
        <f t="shared" si="10"/>
        <v>20.739628681177972</v>
      </c>
      <c r="AC41" s="25">
        <f t="shared" si="11"/>
        <v>0</v>
      </c>
    </row>
    <row r="42" spans="17:29">
      <c r="Q42" s="4">
        <v>11</v>
      </c>
      <c r="R42" t="s">
        <v>86</v>
      </c>
      <c r="S42" s="14">
        <f t="shared" si="12"/>
        <v>0.90909090909090906</v>
      </c>
      <c r="T42" s="14">
        <f t="shared" si="13"/>
        <v>9.0909090909090912E-2</v>
      </c>
      <c r="U42" s="15">
        <f t="shared" si="8"/>
        <v>1</v>
      </c>
      <c r="W42" s="19">
        <v>224.79326471650418</v>
      </c>
      <c r="Z42" s="8">
        <f t="shared" si="9"/>
        <v>204.35751337864016</v>
      </c>
      <c r="AA42" s="8">
        <f t="shared" si="10"/>
        <v>20.435751337864016</v>
      </c>
      <c r="AC42" s="25">
        <f t="shared" si="11"/>
        <v>0</v>
      </c>
    </row>
    <row r="43" spans="17:29">
      <c r="Q43" s="4">
        <v>16</v>
      </c>
      <c r="R43" t="s">
        <v>149</v>
      </c>
      <c r="S43" s="14">
        <f t="shared" si="12"/>
        <v>1</v>
      </c>
      <c r="T43" s="14">
        <f t="shared" si="13"/>
        <v>0</v>
      </c>
      <c r="U43" s="15">
        <f t="shared" si="8"/>
        <v>1</v>
      </c>
      <c r="W43" s="19">
        <f>0.9*X43</f>
        <v>1677.1750270855903</v>
      </c>
      <c r="X43" s="8">
        <v>1863.5278078728782</v>
      </c>
      <c r="Y43" s="8"/>
      <c r="Z43" s="8">
        <f t="shared" si="9"/>
        <v>1677.1750270855903</v>
      </c>
      <c r="AA43" s="8">
        <f t="shared" si="10"/>
        <v>0</v>
      </c>
      <c r="AC43" s="25">
        <f t="shared" si="11"/>
        <v>0</v>
      </c>
    </row>
    <row r="44" spans="17:29">
      <c r="Q44" s="4">
        <v>16</v>
      </c>
      <c r="R44" t="s">
        <v>150</v>
      </c>
      <c r="S44" s="14">
        <f t="shared" si="12"/>
        <v>1</v>
      </c>
      <c r="T44" s="14">
        <f t="shared" si="13"/>
        <v>0</v>
      </c>
      <c r="U44" s="15">
        <f t="shared" si="8"/>
        <v>1</v>
      </c>
      <c r="W44" s="19">
        <f>0*X43</f>
        <v>0</v>
      </c>
      <c r="Z44" s="8">
        <f t="shared" si="9"/>
        <v>0</v>
      </c>
      <c r="AA44" s="8">
        <f t="shared" si="10"/>
        <v>0</v>
      </c>
      <c r="AC44" s="25">
        <f t="shared" si="11"/>
        <v>0</v>
      </c>
    </row>
    <row r="45" spans="17:29">
      <c r="Q45" s="4">
        <v>16</v>
      </c>
      <c r="R45" t="s">
        <v>985</v>
      </c>
      <c r="S45" s="14">
        <f t="shared" si="12"/>
        <v>1</v>
      </c>
      <c r="T45" s="14">
        <f t="shared" si="13"/>
        <v>0</v>
      </c>
      <c r="U45" s="15">
        <f t="shared" si="8"/>
        <v>1</v>
      </c>
      <c r="W45" s="19">
        <f>0*X43</f>
        <v>0</v>
      </c>
      <c r="Z45" s="8">
        <f t="shared" si="9"/>
        <v>0</v>
      </c>
      <c r="AA45" s="8">
        <f t="shared" si="10"/>
        <v>0</v>
      </c>
      <c r="AC45" s="25">
        <f t="shared" si="11"/>
        <v>0</v>
      </c>
    </row>
    <row r="46" spans="17:29">
      <c r="Q46" s="4">
        <v>16</v>
      </c>
      <c r="R46" t="s">
        <v>986</v>
      </c>
      <c r="S46" s="14">
        <f t="shared" si="12"/>
        <v>1</v>
      </c>
      <c r="T46" s="14">
        <f t="shared" si="13"/>
        <v>0</v>
      </c>
      <c r="U46" s="15">
        <f t="shared" si="8"/>
        <v>1</v>
      </c>
      <c r="W46" s="19">
        <f>0.1*X43</f>
        <v>186.35278078728783</v>
      </c>
      <c r="Z46" s="8">
        <f t="shared" si="9"/>
        <v>186.35278078728783</v>
      </c>
      <c r="AA46" s="8">
        <f t="shared" si="10"/>
        <v>0</v>
      </c>
      <c r="AC46" s="25">
        <f t="shared" si="11"/>
        <v>0</v>
      </c>
    </row>
    <row r="47" spans="17:29">
      <c r="Q47" s="4">
        <v>18</v>
      </c>
      <c r="R47" t="s">
        <v>88</v>
      </c>
      <c r="S47" s="14">
        <f t="shared" si="12"/>
        <v>1</v>
      </c>
      <c r="T47" s="14">
        <f t="shared" si="13"/>
        <v>0</v>
      </c>
      <c r="U47" s="15">
        <f t="shared" si="8"/>
        <v>1</v>
      </c>
      <c r="W47" s="19">
        <v>763.79570241964609</v>
      </c>
      <c r="Z47" s="8">
        <f t="shared" si="9"/>
        <v>763.79570241964609</v>
      </c>
      <c r="AA47" s="8">
        <f t="shared" si="10"/>
        <v>0</v>
      </c>
      <c r="AC47" s="25">
        <f t="shared" si="11"/>
        <v>0</v>
      </c>
    </row>
    <row r="48" spans="17:29">
      <c r="Q48" s="4">
        <v>17</v>
      </c>
      <c r="R48" t="s">
        <v>89</v>
      </c>
      <c r="S48" s="14">
        <f t="shared" si="12"/>
        <v>0.90909090909090906</v>
      </c>
      <c r="T48" s="14">
        <f t="shared" si="13"/>
        <v>9.0909090909090912E-2</v>
      </c>
      <c r="U48" s="15">
        <f t="shared" si="8"/>
        <v>1</v>
      </c>
      <c r="W48" s="19">
        <v>4433.1905922715778</v>
      </c>
      <c r="Z48" s="8">
        <f t="shared" si="9"/>
        <v>4030.173265701434</v>
      </c>
      <c r="AA48" s="8">
        <f t="shared" si="10"/>
        <v>403.01732657014344</v>
      </c>
      <c r="AC48" s="25">
        <f t="shared" si="11"/>
        <v>0</v>
      </c>
    </row>
    <row r="49" spans="17:29">
      <c r="Q49" s="4">
        <v>17</v>
      </c>
      <c r="R49" t="s">
        <v>90</v>
      </c>
      <c r="S49" s="14">
        <f t="shared" si="12"/>
        <v>0.90909090909090906</v>
      </c>
      <c r="T49" s="14">
        <f t="shared" si="13"/>
        <v>9.0909090909090912E-2</v>
      </c>
      <c r="U49" s="15">
        <f t="shared" si="8"/>
        <v>1</v>
      </c>
      <c r="W49" s="19">
        <v>158.77591188154568</v>
      </c>
      <c r="Z49" s="8">
        <f t="shared" si="9"/>
        <v>144.34173807413242</v>
      </c>
      <c r="AA49" s="8">
        <f t="shared" si="10"/>
        <v>14.434173807413243</v>
      </c>
      <c r="AC49" s="25">
        <f t="shared" si="11"/>
        <v>0</v>
      </c>
    </row>
    <row r="50" spans="17:29">
      <c r="Q50" s="4">
        <v>17</v>
      </c>
      <c r="R50" t="s">
        <v>91</v>
      </c>
      <c r="S50" s="14">
        <f t="shared" si="12"/>
        <v>0.90909090909090906</v>
      </c>
      <c r="T50" s="14">
        <f t="shared" si="13"/>
        <v>9.0909090909090912E-2</v>
      </c>
      <c r="U50" s="15">
        <f t="shared" si="8"/>
        <v>1</v>
      </c>
      <c r="W50" s="19">
        <v>10534.363921993499</v>
      </c>
      <c r="Z50" s="8">
        <f t="shared" si="9"/>
        <v>9576.6944745395449</v>
      </c>
      <c r="AA50" s="8">
        <f t="shared" si="10"/>
        <v>957.66944745395449</v>
      </c>
      <c r="AC50" s="25">
        <f t="shared" si="11"/>
        <v>0</v>
      </c>
    </row>
    <row r="51" spans="17:29">
      <c r="Q51" s="4">
        <v>12</v>
      </c>
      <c r="R51" t="s">
        <v>92</v>
      </c>
      <c r="S51" s="14">
        <f t="shared" si="12"/>
        <v>0.90879064352816963</v>
      </c>
      <c r="T51" s="14">
        <f t="shared" si="13"/>
        <v>9.1209356471830413E-2</v>
      </c>
      <c r="U51" s="15">
        <f t="shared" si="8"/>
        <v>1</v>
      </c>
      <c r="W51" s="19">
        <v>73503.219248826295</v>
      </c>
      <c r="Z51" s="8">
        <f t="shared" si="9"/>
        <v>66799.037922532996</v>
      </c>
      <c r="AA51" s="8">
        <f t="shared" si="10"/>
        <v>6704.1813262933047</v>
      </c>
      <c r="AC51" s="25">
        <f t="shared" si="11"/>
        <v>0</v>
      </c>
    </row>
    <row r="52" spans="17:29">
      <c r="Q52" s="4">
        <v>15</v>
      </c>
      <c r="R52" t="s">
        <v>93</v>
      </c>
      <c r="S52" s="14">
        <f t="shared" si="12"/>
        <v>1</v>
      </c>
      <c r="T52" s="14">
        <f t="shared" si="13"/>
        <v>0</v>
      </c>
      <c r="U52" s="15">
        <f t="shared" si="8"/>
        <v>1</v>
      </c>
      <c r="W52" s="19">
        <v>431.20195016251353</v>
      </c>
      <c r="Z52" s="8">
        <f t="shared" si="9"/>
        <v>431.20195016251353</v>
      </c>
      <c r="AA52" s="8">
        <f t="shared" si="10"/>
        <v>0</v>
      </c>
      <c r="AC52" s="25">
        <f t="shared" si="11"/>
        <v>0</v>
      </c>
    </row>
    <row r="53" spans="17:29">
      <c r="Q53" s="4">
        <v>14</v>
      </c>
      <c r="R53" t="s">
        <v>36</v>
      </c>
      <c r="S53" s="14">
        <f t="shared" si="12"/>
        <v>1</v>
      </c>
      <c r="T53" s="14">
        <f t="shared" si="13"/>
        <v>0</v>
      </c>
      <c r="U53" s="15">
        <f t="shared" si="8"/>
        <v>1</v>
      </c>
      <c r="W53" s="19">
        <v>64.346027446731682</v>
      </c>
      <c r="Z53" s="8">
        <f t="shared" si="9"/>
        <v>64.346027446731682</v>
      </c>
      <c r="AA53" s="8">
        <f t="shared" si="10"/>
        <v>0</v>
      </c>
      <c r="AC53" s="25">
        <f t="shared" si="11"/>
        <v>0</v>
      </c>
    </row>
    <row r="54" spans="17:29">
      <c r="Q54" s="4">
        <v>17</v>
      </c>
      <c r="R54" t="s">
        <v>94</v>
      </c>
      <c r="S54" s="14">
        <f t="shared" si="12"/>
        <v>0.90909090909090906</v>
      </c>
      <c r="T54" s="14">
        <f t="shared" si="13"/>
        <v>9.0909090909090912E-2</v>
      </c>
      <c r="U54" s="15">
        <f t="shared" si="8"/>
        <v>1</v>
      </c>
      <c r="W54" s="19">
        <v>1452.3817623690863</v>
      </c>
      <c r="Z54" s="8">
        <f t="shared" si="9"/>
        <v>1320.3470566991693</v>
      </c>
      <c r="AA54" s="8">
        <f t="shared" si="10"/>
        <v>132.03470566991695</v>
      </c>
      <c r="AC54" s="25">
        <f t="shared" si="11"/>
        <v>0</v>
      </c>
    </row>
    <row r="55" spans="17:29">
      <c r="Q55" s="4">
        <v>17</v>
      </c>
      <c r="R55" t="s">
        <v>95</v>
      </c>
      <c r="S55" s="14">
        <f t="shared" si="12"/>
        <v>0.90909090909090906</v>
      </c>
      <c r="T55" s="14">
        <f t="shared" si="13"/>
        <v>9.0909090909090912E-2</v>
      </c>
      <c r="U55" s="15">
        <f t="shared" si="8"/>
        <v>1</v>
      </c>
      <c r="W55" s="19">
        <v>19.22024196460816</v>
      </c>
      <c r="Z55" s="8">
        <f t="shared" si="9"/>
        <v>17.472947240552873</v>
      </c>
      <c r="AA55" s="8">
        <f t="shared" si="10"/>
        <v>1.7472947240552874</v>
      </c>
      <c r="AC55" s="25">
        <f t="shared" si="11"/>
        <v>0</v>
      </c>
    </row>
    <row r="56" spans="17:29">
      <c r="Q56" s="4">
        <v>17</v>
      </c>
      <c r="R56" t="s">
        <v>96</v>
      </c>
      <c r="S56" s="14">
        <f t="shared" si="12"/>
        <v>0.90909090909090906</v>
      </c>
      <c r="T56" s="14">
        <f t="shared" si="13"/>
        <v>9.0909090909090912E-2</v>
      </c>
      <c r="U56" s="15">
        <f t="shared" si="8"/>
        <v>1</v>
      </c>
      <c r="W56" s="19">
        <v>4.1783134705669918</v>
      </c>
      <c r="Z56" s="8">
        <f t="shared" si="9"/>
        <v>3.7984667914245378</v>
      </c>
      <c r="AA56" s="8">
        <f t="shared" si="10"/>
        <v>0.37984667914245379</v>
      </c>
      <c r="AC56" s="25">
        <f t="shared" si="11"/>
        <v>0</v>
      </c>
    </row>
    <row r="57" spans="17:29">
      <c r="Q57" s="4">
        <v>17</v>
      </c>
      <c r="R57" t="s">
        <v>97</v>
      </c>
      <c r="S57" s="14">
        <f t="shared" si="12"/>
        <v>0.90909090909090906</v>
      </c>
      <c r="T57" s="14">
        <f t="shared" si="13"/>
        <v>9.0909090909090912E-2</v>
      </c>
      <c r="U57" s="15">
        <f t="shared" si="8"/>
        <v>1</v>
      </c>
      <c r="W57" s="19">
        <v>1.6713253882267964</v>
      </c>
      <c r="Z57" s="8">
        <f t="shared" si="9"/>
        <v>1.5193867165698149</v>
      </c>
      <c r="AA57" s="8">
        <f t="shared" si="10"/>
        <v>0.15193867165698149</v>
      </c>
      <c r="AC57" s="25">
        <f t="shared" si="11"/>
        <v>0</v>
      </c>
    </row>
    <row r="58" spans="17:29">
      <c r="Q58" s="4">
        <v>17</v>
      </c>
      <c r="R58" t="s">
        <v>98</v>
      </c>
      <c r="S58" s="14">
        <f t="shared" si="12"/>
        <v>0.90909090909090906</v>
      </c>
      <c r="T58" s="14">
        <f t="shared" si="13"/>
        <v>9.0909090909090912E-2</v>
      </c>
      <c r="U58" s="15">
        <f t="shared" si="8"/>
        <v>1</v>
      </c>
      <c r="W58" s="19">
        <v>7.5209642470205855</v>
      </c>
      <c r="Z58" s="8">
        <f t="shared" si="9"/>
        <v>6.8372402245641686</v>
      </c>
      <c r="AA58" s="8">
        <f t="shared" si="10"/>
        <v>0.68372402245641684</v>
      </c>
      <c r="AC58" s="25">
        <f t="shared" si="11"/>
        <v>0</v>
      </c>
    </row>
    <row r="59" spans="17:29">
      <c r="Q59" s="4">
        <v>17</v>
      </c>
      <c r="R59" t="s">
        <v>99</v>
      </c>
      <c r="S59" s="14">
        <f t="shared" si="12"/>
        <v>0.90909090909090906</v>
      </c>
      <c r="T59" s="14">
        <f t="shared" si="13"/>
        <v>9.0909090909090912E-2</v>
      </c>
      <c r="U59" s="15">
        <f t="shared" si="8"/>
        <v>1</v>
      </c>
      <c r="W59" s="19">
        <v>1.6713253882267964</v>
      </c>
      <c r="Z59" s="8">
        <f t="shared" si="9"/>
        <v>1.5193867165698149</v>
      </c>
      <c r="AA59" s="8">
        <f t="shared" si="10"/>
        <v>0.15193867165698149</v>
      </c>
      <c r="AC59" s="25">
        <f t="shared" si="11"/>
        <v>0</v>
      </c>
    </row>
    <row r="60" spans="17:29">
      <c r="Q60" s="4">
        <v>17</v>
      </c>
      <c r="R60" t="s">
        <v>100</v>
      </c>
      <c r="S60" s="14">
        <v>0</v>
      </c>
      <c r="T60" s="14">
        <v>0</v>
      </c>
      <c r="U60" s="15">
        <f t="shared" si="8"/>
        <v>0</v>
      </c>
      <c r="W60" s="19">
        <v>0</v>
      </c>
      <c r="Z60" s="8">
        <f t="shared" si="9"/>
        <v>0</v>
      </c>
      <c r="AA60" s="8">
        <f t="shared" si="10"/>
        <v>0</v>
      </c>
      <c r="AC60" s="25">
        <f t="shared" si="11"/>
        <v>0</v>
      </c>
    </row>
    <row r="61" spans="17:29">
      <c r="Q61" s="4">
        <v>17</v>
      </c>
      <c r="R61" t="s">
        <v>101</v>
      </c>
      <c r="S61" s="14">
        <v>0</v>
      </c>
      <c r="T61" s="14">
        <v>0</v>
      </c>
      <c r="U61" s="15">
        <f t="shared" si="8"/>
        <v>0</v>
      </c>
      <c r="W61" s="19">
        <v>0</v>
      </c>
      <c r="Z61" s="8">
        <f t="shared" si="9"/>
        <v>0</v>
      </c>
      <c r="AA61" s="8">
        <f t="shared" si="10"/>
        <v>0</v>
      </c>
      <c r="AC61" s="25">
        <f t="shared" si="11"/>
        <v>0</v>
      </c>
    </row>
    <row r="62" spans="17:29">
      <c r="Q62" s="4">
        <v>17</v>
      </c>
      <c r="R62" t="s">
        <v>102</v>
      </c>
      <c r="S62" s="14">
        <f>VLOOKUP($Q62,$K$4:$N$22,3,FALSE)</f>
        <v>0.90909090909090906</v>
      </c>
      <c r="T62" s="14">
        <f>VLOOKUP($Q62,$K$4:$N$22,4,FALSE)</f>
        <v>9.0909090909090912E-2</v>
      </c>
      <c r="U62" s="15">
        <f t="shared" si="8"/>
        <v>1</v>
      </c>
      <c r="W62" s="19">
        <v>1.6713253882267964</v>
      </c>
      <c r="Z62" s="8">
        <f t="shared" si="9"/>
        <v>1.5193867165698149</v>
      </c>
      <c r="AA62" s="8">
        <f t="shared" si="10"/>
        <v>0.15193867165698149</v>
      </c>
      <c r="AC62" s="25">
        <f t="shared" si="11"/>
        <v>0</v>
      </c>
    </row>
    <row r="63" spans="17:29">
      <c r="Q63" s="4">
        <v>17</v>
      </c>
      <c r="R63" t="s">
        <v>103</v>
      </c>
      <c r="S63" s="14">
        <v>0</v>
      </c>
      <c r="T63" s="14">
        <v>0</v>
      </c>
      <c r="U63" s="15">
        <f t="shared" si="8"/>
        <v>0</v>
      </c>
      <c r="W63" s="19">
        <v>0</v>
      </c>
      <c r="Z63" s="8">
        <f t="shared" si="9"/>
        <v>0</v>
      </c>
      <c r="AA63" s="8">
        <f t="shared" si="10"/>
        <v>0</v>
      </c>
      <c r="AC63" s="25">
        <f t="shared" si="11"/>
        <v>0</v>
      </c>
    </row>
    <row r="64" spans="17:29">
      <c r="Q64" s="4">
        <v>17</v>
      </c>
      <c r="R64" t="s">
        <v>104</v>
      </c>
      <c r="S64" s="14">
        <f t="shared" ref="S64:S75" si="14">VLOOKUP($Q64,$K$4:$N$22,3,FALSE)</f>
        <v>0.90909090909090906</v>
      </c>
      <c r="T64" s="14">
        <f t="shared" ref="T64:T75" si="15">VLOOKUP($Q64,$K$4:$N$22,4,FALSE)</f>
        <v>9.0909090909090912E-2</v>
      </c>
      <c r="U64" s="15">
        <f t="shared" si="8"/>
        <v>1</v>
      </c>
      <c r="W64" s="19">
        <v>10.863615023474178</v>
      </c>
      <c r="Z64" s="8">
        <f t="shared" si="9"/>
        <v>9.8760136577037976</v>
      </c>
      <c r="AA64" s="8">
        <f t="shared" si="10"/>
        <v>0.98760136577037994</v>
      </c>
      <c r="AC64" s="25">
        <f t="shared" si="11"/>
        <v>0</v>
      </c>
    </row>
    <row r="65" spans="17:29">
      <c r="Q65" s="4">
        <v>17</v>
      </c>
      <c r="R65" t="s">
        <v>105</v>
      </c>
      <c r="S65" s="14">
        <f t="shared" si="14"/>
        <v>0.90909090909090906</v>
      </c>
      <c r="T65" s="14">
        <f t="shared" si="15"/>
        <v>9.0909090909090912E-2</v>
      </c>
      <c r="U65" s="15">
        <f t="shared" si="8"/>
        <v>1</v>
      </c>
      <c r="W65" s="19">
        <v>0.83566269411339822</v>
      </c>
      <c r="Z65" s="8">
        <f t="shared" si="9"/>
        <v>0.75969335828490747</v>
      </c>
      <c r="AA65" s="8">
        <f t="shared" si="10"/>
        <v>7.5969335828490747E-2</v>
      </c>
      <c r="AC65" s="25">
        <f t="shared" si="11"/>
        <v>0</v>
      </c>
    </row>
    <row r="66" spans="17:29">
      <c r="Q66" s="4">
        <v>17</v>
      </c>
      <c r="R66" t="s">
        <v>106</v>
      </c>
      <c r="S66" s="14">
        <f t="shared" si="14"/>
        <v>0.90909090909090906</v>
      </c>
      <c r="T66" s="14">
        <f t="shared" si="15"/>
        <v>9.0909090909090912E-2</v>
      </c>
      <c r="U66" s="15">
        <f t="shared" si="8"/>
        <v>1</v>
      </c>
      <c r="W66" s="19">
        <v>87.744582881906823</v>
      </c>
      <c r="Z66" s="8">
        <f t="shared" si="9"/>
        <v>79.767802619915287</v>
      </c>
      <c r="AA66" s="8">
        <f t="shared" si="10"/>
        <v>7.9767802619915296</v>
      </c>
      <c r="AC66" s="25">
        <f t="shared" si="11"/>
        <v>0</v>
      </c>
    </row>
    <row r="67" spans="17:29">
      <c r="Q67" s="4">
        <v>17</v>
      </c>
      <c r="R67" t="s">
        <v>107</v>
      </c>
      <c r="S67" s="14">
        <f t="shared" si="14"/>
        <v>0.90909090909090906</v>
      </c>
      <c r="T67" s="14">
        <f t="shared" si="15"/>
        <v>9.0909090909090912E-2</v>
      </c>
      <c r="U67" s="15">
        <f t="shared" si="8"/>
        <v>1</v>
      </c>
      <c r="W67" s="19">
        <v>0.83566269411339822</v>
      </c>
      <c r="Z67" s="8">
        <f t="shared" si="9"/>
        <v>0.75969335828490747</v>
      </c>
      <c r="AA67" s="8">
        <f t="shared" si="10"/>
        <v>7.5969335828490747E-2</v>
      </c>
      <c r="AC67" s="25">
        <f t="shared" si="11"/>
        <v>0</v>
      </c>
    </row>
    <row r="68" spans="17:29">
      <c r="Q68" s="4">
        <v>17</v>
      </c>
      <c r="R68" t="s">
        <v>108</v>
      </c>
      <c r="S68" s="14">
        <f t="shared" si="14"/>
        <v>0.90909090909090906</v>
      </c>
      <c r="T68" s="14">
        <f t="shared" si="15"/>
        <v>9.0909090909090912E-2</v>
      </c>
      <c r="U68" s="15">
        <f t="shared" si="8"/>
        <v>1</v>
      </c>
      <c r="W68" s="19">
        <v>337.60772842181296</v>
      </c>
      <c r="Z68" s="8">
        <f t="shared" si="9"/>
        <v>306.91611674710271</v>
      </c>
      <c r="AA68" s="8">
        <f t="shared" si="10"/>
        <v>30.69161167471027</v>
      </c>
      <c r="AC68" s="25">
        <f t="shared" si="11"/>
        <v>0</v>
      </c>
    </row>
    <row r="69" spans="17:29">
      <c r="Q69" s="4">
        <v>18</v>
      </c>
      <c r="R69" t="s">
        <v>109</v>
      </c>
      <c r="S69" s="14">
        <f t="shared" si="14"/>
        <v>1</v>
      </c>
      <c r="T69" s="14">
        <f t="shared" si="15"/>
        <v>0</v>
      </c>
      <c r="U69" s="15">
        <f t="shared" ref="U69:U83" si="16">S69+T69</f>
        <v>1</v>
      </c>
      <c r="W69" s="19">
        <v>427.02363669194654</v>
      </c>
      <c r="Z69" s="8">
        <f t="shared" ref="Z69:Z83" si="17">S69*$W69</f>
        <v>427.02363669194654</v>
      </c>
      <c r="AA69" s="8">
        <f t="shared" ref="AA69:AA83" si="18">T69*$W69</f>
        <v>0</v>
      </c>
      <c r="AC69" s="25">
        <f t="shared" ref="AC69:AC85" si="19">Z69+AA69-W69</f>
        <v>0</v>
      </c>
    </row>
    <row r="70" spans="17:29">
      <c r="Q70" s="4">
        <v>18</v>
      </c>
      <c r="R70" t="s">
        <v>110</v>
      </c>
      <c r="S70" s="14">
        <f t="shared" si="14"/>
        <v>1</v>
      </c>
      <c r="T70" s="14">
        <f t="shared" si="15"/>
        <v>0</v>
      </c>
      <c r="U70" s="15">
        <f t="shared" si="16"/>
        <v>1</v>
      </c>
      <c r="W70" s="19">
        <v>109.47181292885519</v>
      </c>
      <c r="Z70" s="8">
        <f t="shared" si="17"/>
        <v>109.47181292885519</v>
      </c>
      <c r="AA70" s="8">
        <f t="shared" si="18"/>
        <v>0</v>
      </c>
      <c r="AC70" s="25">
        <f t="shared" si="19"/>
        <v>0</v>
      </c>
    </row>
    <row r="71" spans="17:29">
      <c r="Q71" s="4">
        <v>17</v>
      </c>
      <c r="R71" t="s">
        <v>111</v>
      </c>
      <c r="S71" s="14">
        <f t="shared" si="14"/>
        <v>0.90909090909090906</v>
      </c>
      <c r="T71" s="14">
        <f t="shared" si="15"/>
        <v>9.0909090909090912E-2</v>
      </c>
      <c r="U71" s="15">
        <f t="shared" si="16"/>
        <v>1</v>
      </c>
      <c r="W71" s="19">
        <v>96.9368725171542</v>
      </c>
      <c r="Z71" s="8">
        <f t="shared" si="17"/>
        <v>88.124429561049269</v>
      </c>
      <c r="AA71" s="8">
        <f t="shared" si="18"/>
        <v>8.8124429561049276</v>
      </c>
      <c r="AC71" s="25">
        <f t="shared" si="19"/>
        <v>0</v>
      </c>
    </row>
    <row r="72" spans="17:29">
      <c r="Q72" s="4">
        <v>18</v>
      </c>
      <c r="R72" t="s">
        <v>112</v>
      </c>
      <c r="S72" s="14">
        <f t="shared" si="14"/>
        <v>1</v>
      </c>
      <c r="T72" s="14">
        <f t="shared" si="15"/>
        <v>0</v>
      </c>
      <c r="U72" s="15">
        <f t="shared" si="16"/>
        <v>1</v>
      </c>
      <c r="W72" s="19">
        <v>24.23421812928855</v>
      </c>
      <c r="Z72" s="8">
        <f t="shared" si="17"/>
        <v>24.23421812928855</v>
      </c>
      <c r="AA72" s="8">
        <f t="shared" si="18"/>
        <v>0</v>
      </c>
      <c r="AC72" s="25">
        <f t="shared" si="19"/>
        <v>0</v>
      </c>
    </row>
    <row r="73" spans="17:29">
      <c r="Q73" s="4">
        <v>17</v>
      </c>
      <c r="R73" t="s">
        <v>113</v>
      </c>
      <c r="S73" s="14">
        <f t="shared" si="14"/>
        <v>0.90909090909090906</v>
      </c>
      <c r="T73" s="14">
        <f t="shared" si="15"/>
        <v>9.0909090909090912E-2</v>
      </c>
      <c r="U73" s="15">
        <f t="shared" si="16"/>
        <v>1</v>
      </c>
      <c r="W73" s="19">
        <v>52.646749729144098</v>
      </c>
      <c r="Z73" s="8">
        <f t="shared" si="17"/>
        <v>47.860681571949179</v>
      </c>
      <c r="AA73" s="8">
        <f t="shared" si="18"/>
        <v>4.7860681571949177</v>
      </c>
      <c r="AC73" s="25">
        <f t="shared" si="19"/>
        <v>0</v>
      </c>
    </row>
    <row r="74" spans="17:29">
      <c r="Q74" s="4">
        <v>17</v>
      </c>
      <c r="R74" t="s">
        <v>114</v>
      </c>
      <c r="S74" s="14">
        <f t="shared" si="14"/>
        <v>0.90909090909090906</v>
      </c>
      <c r="T74" s="14">
        <f t="shared" si="15"/>
        <v>9.0909090909090912E-2</v>
      </c>
      <c r="U74" s="15">
        <f t="shared" si="16"/>
        <v>1</v>
      </c>
      <c r="W74" s="19">
        <v>50.9754243409173</v>
      </c>
      <c r="Z74" s="8">
        <f t="shared" si="17"/>
        <v>46.34129485537936</v>
      </c>
      <c r="AA74" s="8">
        <f t="shared" si="18"/>
        <v>4.6341294855379367</v>
      </c>
      <c r="AC74" s="25">
        <f t="shared" si="19"/>
        <v>0</v>
      </c>
    </row>
    <row r="75" spans="17:29">
      <c r="Q75" s="4">
        <v>17</v>
      </c>
      <c r="R75" t="s">
        <v>115</v>
      </c>
      <c r="S75" s="14">
        <f t="shared" si="14"/>
        <v>0.90909090909090906</v>
      </c>
      <c r="T75" s="14">
        <f t="shared" si="15"/>
        <v>9.0909090909090912E-2</v>
      </c>
      <c r="U75" s="15">
        <f t="shared" si="16"/>
        <v>1</v>
      </c>
      <c r="W75" s="19">
        <v>220.61495124593716</v>
      </c>
      <c r="Z75" s="8">
        <f t="shared" si="17"/>
        <v>200.55904658721559</v>
      </c>
      <c r="AA75" s="8">
        <f t="shared" si="18"/>
        <v>20.055904658721563</v>
      </c>
      <c r="AC75" s="25">
        <f t="shared" si="19"/>
        <v>0</v>
      </c>
    </row>
    <row r="76" spans="17:29">
      <c r="Q76" s="4">
        <v>19</v>
      </c>
      <c r="R76" t="s">
        <v>116</v>
      </c>
      <c r="S76" s="14">
        <v>0</v>
      </c>
      <c r="T76" s="14">
        <v>0</v>
      </c>
      <c r="U76" s="15">
        <f t="shared" si="16"/>
        <v>0</v>
      </c>
      <c r="W76" s="19">
        <v>0</v>
      </c>
      <c r="Z76" s="8">
        <f t="shared" si="17"/>
        <v>0</v>
      </c>
      <c r="AA76" s="8">
        <f t="shared" si="18"/>
        <v>0</v>
      </c>
      <c r="AC76" s="25">
        <f t="shared" si="19"/>
        <v>0</v>
      </c>
    </row>
    <row r="77" spans="17:29">
      <c r="Q77" s="5"/>
      <c r="R77" s="1" t="s">
        <v>117</v>
      </c>
      <c r="S77" s="16"/>
      <c r="T77" s="16"/>
      <c r="U77" s="17"/>
      <c r="W77" s="19">
        <v>132718.2777537017</v>
      </c>
      <c r="Z77" s="8">
        <f>SUM(Z4:Z76)</f>
        <v>120926.07685987162</v>
      </c>
      <c r="AA77" s="8">
        <f>SUM(AA4:AA76)</f>
        <v>11792.200893830106</v>
      </c>
      <c r="AC77" s="25">
        <f t="shared" si="19"/>
        <v>0</v>
      </c>
    </row>
    <row r="78" spans="17:29">
      <c r="Q78" s="4" t="s">
        <v>987</v>
      </c>
      <c r="R78" t="s">
        <v>118</v>
      </c>
      <c r="S78" s="14">
        <v>0</v>
      </c>
      <c r="T78" s="14">
        <v>0</v>
      </c>
      <c r="U78" s="15">
        <f t="shared" si="16"/>
        <v>0</v>
      </c>
      <c r="W78" s="19">
        <v>0</v>
      </c>
      <c r="Z78" s="8">
        <f t="shared" si="17"/>
        <v>0</v>
      </c>
      <c r="AA78" s="8">
        <f t="shared" si="18"/>
        <v>0</v>
      </c>
      <c r="AC78" s="25">
        <f t="shared" si="19"/>
        <v>0</v>
      </c>
    </row>
    <row r="79" spans="17:29">
      <c r="Q79" s="4">
        <v>18</v>
      </c>
      <c r="R79" t="s">
        <v>119</v>
      </c>
      <c r="S79" s="14">
        <v>0</v>
      </c>
      <c r="T79" s="14">
        <v>0</v>
      </c>
      <c r="U79" s="15">
        <f t="shared" si="16"/>
        <v>0</v>
      </c>
      <c r="W79" s="19">
        <v>0</v>
      </c>
      <c r="Z79" s="8">
        <f t="shared" si="17"/>
        <v>0</v>
      </c>
      <c r="AA79" s="8">
        <f t="shared" si="18"/>
        <v>0</v>
      </c>
      <c r="AC79" s="25">
        <f t="shared" si="19"/>
        <v>0</v>
      </c>
    </row>
    <row r="80" spans="17:29">
      <c r="Q80" s="4">
        <v>19</v>
      </c>
      <c r="R80" t="s">
        <v>120</v>
      </c>
      <c r="S80" s="14">
        <v>0</v>
      </c>
      <c r="T80" s="14">
        <v>0</v>
      </c>
      <c r="U80" s="15">
        <f t="shared" si="16"/>
        <v>0</v>
      </c>
      <c r="W80" s="19">
        <v>0</v>
      </c>
      <c r="Z80" s="8">
        <f t="shared" si="17"/>
        <v>0</v>
      </c>
      <c r="AA80" s="8">
        <f t="shared" si="18"/>
        <v>0</v>
      </c>
      <c r="AC80" s="25">
        <f t="shared" si="19"/>
        <v>0</v>
      </c>
    </row>
    <row r="81" spans="17:29">
      <c r="Q81" s="4">
        <v>19</v>
      </c>
      <c r="R81" t="s">
        <v>121</v>
      </c>
      <c r="S81" s="14">
        <f>VLOOKUP($Q81,$K$4:$N$22,3,FALSE)</f>
        <v>1</v>
      </c>
      <c r="T81" s="14">
        <f>VLOOKUP($Q81,$K$4:$N$22,4,FALSE)</f>
        <v>0</v>
      </c>
      <c r="U81" s="15">
        <f t="shared" si="16"/>
        <v>1</v>
      </c>
      <c r="W81" s="19">
        <v>6118.7222462983036</v>
      </c>
      <c r="Z81" s="8">
        <f t="shared" si="17"/>
        <v>6118.7222462983036</v>
      </c>
      <c r="AA81" s="8">
        <f t="shared" si="18"/>
        <v>0</v>
      </c>
      <c r="AC81" s="25">
        <f t="shared" si="19"/>
        <v>0</v>
      </c>
    </row>
    <row r="82" spans="17:29">
      <c r="Q82" s="4" t="s">
        <v>987</v>
      </c>
      <c r="R82" t="s">
        <v>122</v>
      </c>
      <c r="S82" s="14">
        <v>0</v>
      </c>
      <c r="T82" s="14">
        <v>0</v>
      </c>
      <c r="U82" s="15">
        <f t="shared" si="16"/>
        <v>0</v>
      </c>
      <c r="W82" s="19">
        <v>0</v>
      </c>
      <c r="Z82" s="8">
        <f t="shared" si="17"/>
        <v>0</v>
      </c>
      <c r="AA82" s="8">
        <f t="shared" si="18"/>
        <v>0</v>
      </c>
      <c r="AC82" s="25">
        <f t="shared" si="19"/>
        <v>0</v>
      </c>
    </row>
    <row r="83" spans="17:29">
      <c r="Q83" s="4" t="s">
        <v>987</v>
      </c>
      <c r="R83" t="s">
        <v>123</v>
      </c>
      <c r="S83" s="14">
        <v>0</v>
      </c>
      <c r="T83" s="14">
        <v>0</v>
      </c>
      <c r="U83" s="15">
        <f t="shared" si="16"/>
        <v>0</v>
      </c>
      <c r="W83" s="19">
        <v>0</v>
      </c>
      <c r="Z83" s="8">
        <f t="shared" si="17"/>
        <v>0</v>
      </c>
      <c r="AA83" s="8">
        <f t="shared" si="18"/>
        <v>0</v>
      </c>
      <c r="AC83" s="25">
        <f t="shared" si="19"/>
        <v>0</v>
      </c>
    </row>
    <row r="84" spans="17:29">
      <c r="Q84" s="1"/>
      <c r="R84" s="1" t="s">
        <v>124</v>
      </c>
      <c r="S84" s="13"/>
      <c r="T84" s="13"/>
      <c r="U84" s="18"/>
      <c r="W84" s="19">
        <v>6118.7222462983036</v>
      </c>
      <c r="Z84" s="8">
        <f>SUM(Z78:Z83)</f>
        <v>6118.7222462983036</v>
      </c>
      <c r="AA84" s="8">
        <f>SUM(AA78:AA83)</f>
        <v>0</v>
      </c>
      <c r="AC84" s="25">
        <f t="shared" si="19"/>
        <v>0</v>
      </c>
    </row>
    <row r="85" spans="17:29">
      <c r="Q85" s="1"/>
      <c r="R85" s="1" t="s">
        <v>125</v>
      </c>
      <c r="S85" s="13"/>
      <c r="T85" s="13"/>
      <c r="U85" s="18"/>
      <c r="W85" s="19">
        <v>138837</v>
      </c>
      <c r="Z85" s="8">
        <f>Z77+Z84</f>
        <v>127044.79910616993</v>
      </c>
      <c r="AA85" s="8">
        <f>AA77+AA84</f>
        <v>11792.200893830106</v>
      </c>
      <c r="AC85" s="25">
        <f t="shared" si="19"/>
        <v>0</v>
      </c>
    </row>
    <row r="88" spans="17:29">
      <c r="V88" s="20" t="s">
        <v>126</v>
      </c>
      <c r="W88" s="21">
        <f>W77-SUM(W4:W76)</f>
        <v>0</v>
      </c>
    </row>
    <row r="89" spans="17:29">
      <c r="V89" s="20" t="s">
        <v>126</v>
      </c>
      <c r="W89" s="21">
        <f>W84-SUM(W78:W83)</f>
        <v>0</v>
      </c>
    </row>
    <row r="90" spans="17:29">
      <c r="V90" s="20" t="s">
        <v>126</v>
      </c>
      <c r="W90" s="21">
        <f>W85-SUM(W78:W83)-SUM(W4:W76)</f>
        <v>0</v>
      </c>
    </row>
  </sheetData>
  <mergeCells count="6">
    <mergeCell ref="Z1:AA1"/>
    <mergeCell ref="K25:O27"/>
    <mergeCell ref="A1:C1"/>
    <mergeCell ref="E1:I1"/>
    <mergeCell ref="K1:O1"/>
    <mergeCell ref="Q1:U1"/>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D356-3398-443A-BB28-1CB9BD8AD21C}">
  <sheetPr>
    <tabColor rgb="FFFF0000"/>
  </sheetPr>
  <dimension ref="A1:CX85"/>
  <sheetViews>
    <sheetView zoomScale="85" zoomScaleNormal="85" workbookViewId="0">
      <selection activeCell="CY3" sqref="CY3:CZ3"/>
    </sheetView>
  </sheetViews>
  <sheetFormatPr defaultRowHeight="12.75"/>
  <cols>
    <col min="1" max="1" width="18.28515625" customWidth="1"/>
    <col min="2" max="3" width="10.7109375" customWidth="1"/>
    <col min="20" max="20" width="23.7109375" customWidth="1"/>
    <col min="28" max="28" width="46.42578125" bestFit="1" customWidth="1"/>
    <col min="29" max="29" width="31.42578125" bestFit="1" customWidth="1"/>
    <col min="48" max="48" width="16.5703125" bestFit="1" customWidth="1"/>
    <col min="56" max="58" width="11.5703125" bestFit="1" customWidth="1"/>
    <col min="59" max="59" width="9.7109375" bestFit="1" customWidth="1"/>
  </cols>
  <sheetData>
    <row r="1" spans="1:102" ht="40.5" customHeight="1">
      <c r="A1" s="172" t="s">
        <v>988</v>
      </c>
      <c r="B1" s="172"/>
      <c r="C1" s="172"/>
      <c r="E1" s="172" t="s">
        <v>989</v>
      </c>
      <c r="F1" s="172"/>
      <c r="G1" s="172"/>
      <c r="H1" s="172"/>
      <c r="J1" s="174" t="s">
        <v>990</v>
      </c>
      <c r="K1" s="174"/>
      <c r="L1" s="174"/>
      <c r="M1" s="174"/>
      <c r="O1" s="172" t="s">
        <v>991</v>
      </c>
      <c r="P1" s="172"/>
      <c r="Q1" s="172"/>
      <c r="R1" s="172"/>
      <c r="T1" s="35" t="s">
        <v>992</v>
      </c>
      <c r="W1" s="172" t="s">
        <v>993</v>
      </c>
      <c r="X1" s="172"/>
    </row>
    <row r="2" spans="1:102">
      <c r="A2" s="6"/>
      <c r="E2" s="6"/>
      <c r="J2" s="6"/>
      <c r="O2" s="6"/>
      <c r="T2" s="6"/>
      <c r="W2" s="6"/>
      <c r="AD2" t="s">
        <v>994</v>
      </c>
      <c r="AE2" s="45" t="s">
        <v>995</v>
      </c>
      <c r="AF2" s="45" t="s">
        <v>996</v>
      </c>
      <c r="AG2" s="45" t="s">
        <v>997</v>
      </c>
      <c r="AH2" s="46" t="s">
        <v>998</v>
      </c>
      <c r="AI2" s="45" t="s">
        <v>999</v>
      </c>
      <c r="AJ2" s="45" t="s">
        <v>1000</v>
      </c>
      <c r="AK2" s="47" t="s">
        <v>1001</v>
      </c>
      <c r="AL2" s="47" t="s">
        <v>1002</v>
      </c>
      <c r="AM2" t="s">
        <v>1003</v>
      </c>
      <c r="AN2" t="s">
        <v>1004</v>
      </c>
      <c r="AO2" t="s">
        <v>1005</v>
      </c>
      <c r="AP2" t="s">
        <v>1006</v>
      </c>
      <c r="AQ2" s="46" t="s">
        <v>1007</v>
      </c>
      <c r="AR2" s="46" t="s">
        <v>1008</v>
      </c>
      <c r="AS2" s="47" t="s">
        <v>1009</v>
      </c>
      <c r="AV2" s="2" t="s">
        <v>128</v>
      </c>
      <c r="AW2" s="2" t="s">
        <v>129</v>
      </c>
      <c r="AX2" s="2" t="s">
        <v>1010</v>
      </c>
      <c r="AY2" s="2" t="s">
        <v>131</v>
      </c>
      <c r="BB2" s="48" t="s">
        <v>976</v>
      </c>
      <c r="BC2" t="s">
        <v>975</v>
      </c>
      <c r="BD2" t="s">
        <v>128</v>
      </c>
      <c r="BE2" t="s">
        <v>129</v>
      </c>
      <c r="BF2" t="s">
        <v>1010</v>
      </c>
      <c r="BG2" t="s">
        <v>131</v>
      </c>
    </row>
    <row r="3" spans="1:102" ht="14.25" customHeight="1">
      <c r="A3" s="7" t="s">
        <v>975</v>
      </c>
      <c r="B3" s="2" t="s">
        <v>134</v>
      </c>
      <c r="C3" s="2" t="s">
        <v>1011</v>
      </c>
      <c r="D3" s="2"/>
      <c r="E3" s="10" t="s">
        <v>976</v>
      </c>
      <c r="F3" s="2" t="s">
        <v>975</v>
      </c>
      <c r="G3" s="2" t="s">
        <v>134</v>
      </c>
      <c r="H3" s="2" t="s">
        <v>1011</v>
      </c>
      <c r="J3" s="10" t="s">
        <v>976</v>
      </c>
      <c r="K3" t="s">
        <v>975</v>
      </c>
      <c r="L3" s="2" t="s">
        <v>1012</v>
      </c>
      <c r="M3" s="2" t="s">
        <v>1013</v>
      </c>
      <c r="N3" s="2"/>
      <c r="O3" s="10" t="s">
        <v>976</v>
      </c>
      <c r="P3" s="2" t="s">
        <v>975</v>
      </c>
      <c r="Q3" s="2" t="s">
        <v>1012</v>
      </c>
      <c r="R3" s="2" t="s">
        <v>1013</v>
      </c>
      <c r="S3" s="2"/>
      <c r="T3" s="26" t="s">
        <v>1014</v>
      </c>
      <c r="U3" s="26"/>
      <c r="V3" s="26"/>
      <c r="W3" s="26" t="s">
        <v>134</v>
      </c>
      <c r="X3" s="26" t="s">
        <v>981</v>
      </c>
      <c r="Y3" s="11"/>
      <c r="Z3" s="24" t="s">
        <v>126</v>
      </c>
      <c r="AA3" s="11"/>
      <c r="AB3" s="11" t="s">
        <v>1015</v>
      </c>
      <c r="AC3" t="s">
        <v>38</v>
      </c>
      <c r="AD3" s="44">
        <v>0</v>
      </c>
      <c r="AE3" s="44">
        <v>841.74438702695682</v>
      </c>
      <c r="AF3" s="44">
        <v>168.93078972865834</v>
      </c>
      <c r="AG3" s="44">
        <v>0</v>
      </c>
      <c r="AH3" s="44">
        <v>0</v>
      </c>
      <c r="AI3" s="44">
        <v>0</v>
      </c>
      <c r="AJ3" s="44">
        <v>0</v>
      </c>
      <c r="AK3" s="44">
        <v>208.70515424528301</v>
      </c>
      <c r="AL3" s="44">
        <v>0</v>
      </c>
      <c r="AM3" s="44">
        <v>0</v>
      </c>
      <c r="AN3" s="44">
        <v>2705.8122741218722</v>
      </c>
      <c r="AO3" s="44">
        <v>0</v>
      </c>
      <c r="AP3" s="44">
        <v>0</v>
      </c>
      <c r="AQ3" s="44">
        <v>3164.625749145885</v>
      </c>
      <c r="AR3" s="44">
        <v>0</v>
      </c>
      <c r="AS3" s="44">
        <v>0</v>
      </c>
      <c r="AT3" s="11"/>
      <c r="AU3" t="s">
        <v>38</v>
      </c>
      <c r="AV3" s="43">
        <f>AE3+AF3+AG3+AH3+AI3+AJ3+AK3+AL3+AQ3+AR3+AS3</f>
        <v>4384.0060801467835</v>
      </c>
      <c r="AW3" s="43">
        <f>AE3+AF3+AG3+AI3+AJ3</f>
        <v>1010.6751767556152</v>
      </c>
      <c r="AX3" s="43">
        <f>AH3+AQ3+AR3</f>
        <v>3164.625749145885</v>
      </c>
      <c r="AY3" s="43">
        <f>AK3+AL3+AS3</f>
        <v>208.70515424528301</v>
      </c>
      <c r="AZ3" s="11"/>
      <c r="BA3" s="43"/>
      <c r="BB3" s="49">
        <v>1</v>
      </c>
      <c r="BC3" s="11" t="s">
        <v>23</v>
      </c>
      <c r="BD3" s="43">
        <f>VLOOKUP($BC3,$AU$2:$AY$24,2,FALSE)</f>
        <v>6056.491937641872</v>
      </c>
      <c r="BE3" s="43">
        <f>VLOOKUP($BC3,$AU$2:$AY$24,3,FALSE)</f>
        <v>6035.1920160712198</v>
      </c>
      <c r="BF3" s="43">
        <f>VLOOKUP($BC3,$AU$2:$AY$24,4,FALSE)</f>
        <v>21.299921570652174</v>
      </c>
      <c r="BG3" s="43">
        <f>VLOOKUP($BC3,$AU$2:$AY$24,5,FALSE)</f>
        <v>0</v>
      </c>
      <c r="BH3" s="12"/>
      <c r="BI3" s="12">
        <v>6056.491937641872</v>
      </c>
      <c r="BJ3" s="12">
        <v>6035.1920160712198</v>
      </c>
      <c r="BK3" s="12">
        <v>21.299921570652174</v>
      </c>
      <c r="BL3" s="11">
        <v>0</v>
      </c>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row>
    <row r="4" spans="1:102">
      <c r="A4" s="7" t="s">
        <v>38</v>
      </c>
      <c r="B4" s="8">
        <v>3164.625749145885</v>
      </c>
      <c r="C4" s="8">
        <v>4384.0060801467835</v>
      </c>
      <c r="D4" s="8"/>
      <c r="E4" s="3">
        <v>1</v>
      </c>
      <c r="F4" s="2" t="s">
        <v>23</v>
      </c>
      <c r="G4" s="8">
        <f t="shared" ref="G4:G22" si="0">VLOOKUP($F4,$A$4:$B$25,2,FALSE)</f>
        <v>0</v>
      </c>
      <c r="H4" s="8">
        <f>VLOOKUP($F4,$A$4:$C$25,3,FALSE)</f>
        <v>6660.9447673131008</v>
      </c>
      <c r="J4" s="3">
        <v>1</v>
      </c>
      <c r="K4" t="s">
        <v>23</v>
      </c>
      <c r="L4" s="8">
        <f t="shared" ref="L4:L22" si="1">IF(G4=0,0,1)</f>
        <v>0</v>
      </c>
      <c r="M4" s="9">
        <f>G4/H4</f>
        <v>0</v>
      </c>
      <c r="N4" s="9"/>
      <c r="O4" s="4">
        <v>1</v>
      </c>
      <c r="P4" t="s">
        <v>50</v>
      </c>
      <c r="Q4" s="14">
        <f t="shared" ref="Q4:Q21" si="2">VLOOKUP($O4,$J$4:$L$22,3,FALSE)</f>
        <v>0</v>
      </c>
      <c r="R4" s="14">
        <f t="shared" ref="R4:R21" si="3">VLOOKUP($O4,$J$4:$M$22,4,FALSE)</f>
        <v>0</v>
      </c>
      <c r="T4" s="19">
        <v>1223.5707593656837</v>
      </c>
      <c r="W4" s="8">
        <f>R4*T4</f>
        <v>0</v>
      </c>
      <c r="X4" s="8">
        <f>T4-W4</f>
        <v>1223.5707593656837</v>
      </c>
      <c r="Z4" s="25">
        <f t="shared" ref="Z4:Z35" si="4">W4+X4-T4</f>
        <v>0</v>
      </c>
      <c r="AB4" t="s">
        <v>1016</v>
      </c>
      <c r="AC4" t="s">
        <v>41</v>
      </c>
      <c r="AD4" s="44">
        <v>0</v>
      </c>
      <c r="AE4" s="44">
        <v>0</v>
      </c>
      <c r="AF4" s="44">
        <v>0</v>
      </c>
      <c r="AG4" s="44">
        <v>0</v>
      </c>
      <c r="AH4" s="44">
        <v>6531.1163067536218</v>
      </c>
      <c r="AI4" s="44">
        <v>0</v>
      </c>
      <c r="AJ4" s="44">
        <v>2.1145949999999996</v>
      </c>
      <c r="AK4" s="44">
        <v>0</v>
      </c>
      <c r="AL4" s="44">
        <v>0</v>
      </c>
      <c r="AM4" s="44">
        <v>0</v>
      </c>
      <c r="AN4" s="44">
        <v>11851.676107235309</v>
      </c>
      <c r="AO4" s="44">
        <v>406.48598774917338</v>
      </c>
      <c r="AP4" s="44">
        <v>0</v>
      </c>
      <c r="AQ4" s="44">
        <v>0</v>
      </c>
      <c r="AR4" s="44">
        <v>0</v>
      </c>
      <c r="AS4" s="44">
        <v>0</v>
      </c>
      <c r="AU4" t="s">
        <v>41</v>
      </c>
      <c r="AV4" s="43">
        <f t="shared" ref="AV4:AV24" si="5">AE4+AF4+AG4+AH4+AI4+AJ4+AK4+AL4+AQ4+AR4+AS4</f>
        <v>6533.2309017536218</v>
      </c>
      <c r="AW4" s="43">
        <f t="shared" ref="AW4:AW13" si="6">AE4+AF4+AG4+AI4+AJ4</f>
        <v>2.1145949999999996</v>
      </c>
      <c r="AX4" s="43">
        <f t="shared" ref="AX4:AX13" si="7">AH4+AQ4+AR4</f>
        <v>6531.1163067536218</v>
      </c>
      <c r="AY4" s="43">
        <f t="shared" ref="AY4:AY13" si="8">AK4+AL4+AS4</f>
        <v>0</v>
      </c>
      <c r="BA4" s="43"/>
      <c r="BB4" s="48">
        <v>2</v>
      </c>
      <c r="BC4" t="s">
        <v>24</v>
      </c>
      <c r="BD4" s="43">
        <f t="shared" ref="BD4:BD21" si="9">VLOOKUP($BC4,$AU$2:$AY$24,2,FALSE)</f>
        <v>855.76747208646429</v>
      </c>
      <c r="BE4" s="43">
        <f t="shared" ref="BE4:BE21" si="10">VLOOKUP($BC4,$AU$2:$AY$24,3,FALSE)</f>
        <v>413.43506129236232</v>
      </c>
      <c r="BF4" s="43">
        <f t="shared" ref="BF4:BF21" si="11">VLOOKUP($BC4,$AU$2:$AY$24,4,FALSE)</f>
        <v>396.87951812838901</v>
      </c>
      <c r="BG4" s="43">
        <f t="shared" ref="BG4:BG21" si="12">VLOOKUP($BC4,$AU$2:$AY$24,5,FALSE)</f>
        <v>45.452892665713037</v>
      </c>
      <c r="BI4">
        <v>855.76747208646429</v>
      </c>
      <c r="BJ4">
        <v>413.43506129236232</v>
      </c>
      <c r="BK4">
        <v>396.87951812838901</v>
      </c>
      <c r="BL4">
        <v>45.452892665713037</v>
      </c>
    </row>
    <row r="5" spans="1:102">
      <c r="A5" s="7" t="s">
        <v>41</v>
      </c>
      <c r="B5" s="8">
        <v>0</v>
      </c>
      <c r="C5" s="8">
        <v>6533.2309017536218</v>
      </c>
      <c r="D5" s="8"/>
      <c r="E5" s="3">
        <v>2</v>
      </c>
      <c r="F5" s="2" t="s">
        <v>24</v>
      </c>
      <c r="G5" s="8">
        <f t="shared" si="0"/>
        <v>361.66156557222962</v>
      </c>
      <c r="H5" s="8">
        <f t="shared" ref="H5:H22" si="13">VLOOKUP($F5,$A$4:$C$25,3,FALSE)</f>
        <v>843.09742176610405</v>
      </c>
      <c r="J5" s="3">
        <v>2</v>
      </c>
      <c r="K5" t="s">
        <v>24</v>
      </c>
      <c r="L5" s="8">
        <f t="shared" si="1"/>
        <v>1</v>
      </c>
      <c r="M5" s="9">
        <f t="shared" ref="M5:M22" si="14">G5/H5</f>
        <v>0.4289677043663922</v>
      </c>
      <c r="N5" s="9"/>
      <c r="O5" s="4">
        <v>1</v>
      </c>
      <c r="P5" t="s">
        <v>51</v>
      </c>
      <c r="Q5" s="14">
        <f t="shared" si="2"/>
        <v>0</v>
      </c>
      <c r="R5" s="14">
        <f t="shared" si="3"/>
        <v>0</v>
      </c>
      <c r="T5" s="19">
        <v>875.22114952258767</v>
      </c>
      <c r="W5" s="8">
        <f t="shared" ref="W5:W68" si="15">R5*T5</f>
        <v>0</v>
      </c>
      <c r="X5" s="8">
        <f t="shared" ref="X5:X68" si="16">T5-W5</f>
        <v>875.22114952258767</v>
      </c>
      <c r="Z5" s="25">
        <f t="shared" si="4"/>
        <v>0</v>
      </c>
      <c r="AB5" t="s">
        <v>1017</v>
      </c>
      <c r="AC5" t="s">
        <v>39</v>
      </c>
      <c r="AD5" s="44">
        <v>2.0532924405502908</v>
      </c>
      <c r="AE5" s="44">
        <v>20.458238667995897</v>
      </c>
      <c r="AF5" s="44">
        <v>15.836456426765631</v>
      </c>
      <c r="AG5" s="44">
        <v>0</v>
      </c>
      <c r="AH5" s="44">
        <v>393.96225692934769</v>
      </c>
      <c r="AI5" s="44">
        <v>0</v>
      </c>
      <c r="AJ5" s="44">
        <v>0</v>
      </c>
      <c r="AK5" s="44">
        <v>0</v>
      </c>
      <c r="AL5" s="44">
        <v>0</v>
      </c>
      <c r="AM5" s="44">
        <v>0</v>
      </c>
      <c r="AN5" s="44">
        <v>7793.1786798729536</v>
      </c>
      <c r="AO5" s="44">
        <v>81.265254358992934</v>
      </c>
      <c r="AP5" s="44">
        <v>0</v>
      </c>
      <c r="AQ5" s="44">
        <v>0</v>
      </c>
      <c r="AR5" s="44">
        <v>0</v>
      </c>
      <c r="AS5" s="44">
        <v>0</v>
      </c>
      <c r="AU5" t="s">
        <v>39</v>
      </c>
      <c r="AV5" s="43">
        <f t="shared" si="5"/>
        <v>430.25695202410924</v>
      </c>
      <c r="AW5" s="43">
        <f t="shared" si="6"/>
        <v>36.294695094761529</v>
      </c>
      <c r="AX5" s="43">
        <f t="shared" si="7"/>
        <v>393.96225692934769</v>
      </c>
      <c r="AY5" s="43">
        <f t="shared" si="8"/>
        <v>0</v>
      </c>
      <c r="BA5" s="43"/>
      <c r="BB5" s="48">
        <v>3</v>
      </c>
      <c r="BC5" t="s">
        <v>25</v>
      </c>
      <c r="BD5" s="43">
        <f t="shared" si="9"/>
        <v>6943.9603313934786</v>
      </c>
      <c r="BE5" s="43">
        <f t="shared" si="10"/>
        <v>286.15094670643407</v>
      </c>
      <c r="BF5" s="43">
        <f t="shared" si="11"/>
        <v>6657.8093846870443</v>
      </c>
      <c r="BG5" s="43">
        <f t="shared" si="12"/>
        <v>0</v>
      </c>
      <c r="BI5">
        <v>6943.9603313934786</v>
      </c>
      <c r="BJ5">
        <v>286.15094670643407</v>
      </c>
      <c r="BK5">
        <v>6657.8093846870443</v>
      </c>
      <c r="BL5">
        <v>0</v>
      </c>
    </row>
    <row r="6" spans="1:102">
      <c r="A6" s="7" t="s">
        <v>39</v>
      </c>
      <c r="B6" s="8">
        <v>0</v>
      </c>
      <c r="C6" s="8">
        <v>432.31024446465949</v>
      </c>
      <c r="D6" s="8"/>
      <c r="E6" s="3">
        <v>3</v>
      </c>
      <c r="F6" s="2" t="s">
        <v>25</v>
      </c>
      <c r="G6" s="8">
        <f t="shared" si="0"/>
        <v>81.825897574725872</v>
      </c>
      <c r="H6" s="8">
        <f t="shared" si="13"/>
        <v>627.23965367933249</v>
      </c>
      <c r="J6" s="3">
        <v>3</v>
      </c>
      <c r="K6" t="s">
        <v>25</v>
      </c>
      <c r="L6" s="8">
        <f t="shared" si="1"/>
        <v>1</v>
      </c>
      <c r="M6" s="9">
        <f t="shared" si="14"/>
        <v>0.13045396140811949</v>
      </c>
      <c r="N6" s="9"/>
      <c r="O6" s="4">
        <v>1</v>
      </c>
      <c r="P6" t="s">
        <v>52</v>
      </c>
      <c r="Q6" s="14">
        <f t="shared" si="2"/>
        <v>0</v>
      </c>
      <c r="R6" s="14">
        <f t="shared" si="3"/>
        <v>0</v>
      </c>
      <c r="T6" s="19">
        <v>50.426649012228559</v>
      </c>
      <c r="W6" s="8">
        <f t="shared" si="15"/>
        <v>0</v>
      </c>
      <c r="X6" s="8">
        <f t="shared" si="16"/>
        <v>50.426649012228559</v>
      </c>
      <c r="Z6" s="25">
        <f t="shared" si="4"/>
        <v>0</v>
      </c>
      <c r="AB6" t="s">
        <v>1018</v>
      </c>
      <c r="AC6" t="s">
        <v>40</v>
      </c>
      <c r="AD6" s="44">
        <v>0.1757433890487512</v>
      </c>
      <c r="AE6" s="44">
        <v>1.7510414622274781</v>
      </c>
      <c r="AF6" s="44">
        <v>1.7181639662798258</v>
      </c>
      <c r="AG6" s="44">
        <v>0</v>
      </c>
      <c r="AH6" s="44">
        <v>259.09215470289854</v>
      </c>
      <c r="AI6" s="44">
        <v>0</v>
      </c>
      <c r="AJ6" s="44">
        <v>0</v>
      </c>
      <c r="AK6" s="44">
        <v>0</v>
      </c>
      <c r="AL6" s="44">
        <v>0</v>
      </c>
      <c r="AM6" s="44">
        <v>0</v>
      </c>
      <c r="AN6" s="44">
        <v>3901.7282850977958</v>
      </c>
      <c r="AO6" s="44">
        <v>0</v>
      </c>
      <c r="AP6" s="44">
        <v>0</v>
      </c>
      <c r="AQ6" s="44">
        <v>0</v>
      </c>
      <c r="AR6" s="44">
        <v>0</v>
      </c>
      <c r="AS6" s="44">
        <v>0</v>
      </c>
      <c r="AU6" t="s">
        <v>40</v>
      </c>
      <c r="AV6" s="43">
        <f t="shared" si="5"/>
        <v>262.56136013140582</v>
      </c>
      <c r="AW6" s="43">
        <f t="shared" si="6"/>
        <v>3.469205428507304</v>
      </c>
      <c r="AX6" s="43">
        <f t="shared" si="7"/>
        <v>259.09215470289854</v>
      </c>
      <c r="AY6" s="43">
        <f t="shared" si="8"/>
        <v>0</v>
      </c>
      <c r="BA6" s="43"/>
      <c r="BB6" s="48">
        <v>4</v>
      </c>
      <c r="BC6" t="s">
        <v>26</v>
      </c>
      <c r="BD6" s="43">
        <f t="shared" si="9"/>
        <v>37.834215251188624</v>
      </c>
      <c r="BE6" s="43">
        <f t="shared" si="10"/>
        <v>12.86701190879732</v>
      </c>
      <c r="BF6" s="43">
        <f t="shared" si="11"/>
        <v>24.967203342391304</v>
      </c>
      <c r="BG6" s="43">
        <f t="shared" si="12"/>
        <v>0</v>
      </c>
      <c r="BI6">
        <v>37.834215251188624</v>
      </c>
      <c r="BJ6">
        <v>12.86701190879732</v>
      </c>
      <c r="BK6">
        <v>24.967203342391304</v>
      </c>
      <c r="BL6">
        <v>0</v>
      </c>
    </row>
    <row r="7" spans="1:102">
      <c r="A7" s="7" t="s">
        <v>40</v>
      </c>
      <c r="B7" s="8">
        <v>0</v>
      </c>
      <c r="C7" s="8">
        <v>262.73710352045458</v>
      </c>
      <c r="D7" s="8"/>
      <c r="E7" s="3">
        <v>4</v>
      </c>
      <c r="F7" s="2" t="s">
        <v>26</v>
      </c>
      <c r="G7" s="8">
        <f t="shared" si="0"/>
        <v>0</v>
      </c>
      <c r="H7" s="8">
        <f t="shared" si="13"/>
        <v>37.919427032506555</v>
      </c>
      <c r="J7" s="3">
        <v>4</v>
      </c>
      <c r="K7" t="s">
        <v>26</v>
      </c>
      <c r="L7" s="8">
        <f t="shared" si="1"/>
        <v>0</v>
      </c>
      <c r="M7" s="9">
        <f t="shared" si="14"/>
        <v>0</v>
      </c>
      <c r="N7" s="9"/>
      <c r="O7" s="4">
        <v>2</v>
      </c>
      <c r="P7" t="s">
        <v>53</v>
      </c>
      <c r="Q7" s="14">
        <f t="shared" si="2"/>
        <v>1</v>
      </c>
      <c r="R7" s="14">
        <f t="shared" si="3"/>
        <v>0.4289677043663922</v>
      </c>
      <c r="T7" s="19">
        <v>16.808883004076183</v>
      </c>
      <c r="W7" s="8">
        <f t="shared" si="15"/>
        <v>7.2104679552218265</v>
      </c>
      <c r="X7" s="8">
        <f t="shared" si="16"/>
        <v>9.5984150488543563</v>
      </c>
      <c r="Z7" s="25">
        <f t="shared" si="4"/>
        <v>0</v>
      </c>
      <c r="AB7" t="s">
        <v>1019</v>
      </c>
      <c r="AC7" t="s">
        <v>23</v>
      </c>
      <c r="AD7" s="44">
        <v>604.4528296712291</v>
      </c>
      <c r="AE7" s="44">
        <v>6022.5421419490203</v>
      </c>
      <c r="AF7" s="44">
        <v>12.645764122199999</v>
      </c>
      <c r="AG7" s="44">
        <v>0</v>
      </c>
      <c r="AH7" s="44">
        <v>21.299921570652174</v>
      </c>
      <c r="AI7" s="44">
        <v>0</v>
      </c>
      <c r="AJ7" s="44">
        <v>4.1099999999999999E-3</v>
      </c>
      <c r="AK7" s="44">
        <v>0</v>
      </c>
      <c r="AL7" s="44">
        <v>0</v>
      </c>
      <c r="AM7" s="44">
        <v>0</v>
      </c>
      <c r="AN7" s="44">
        <v>2615.6085714619912</v>
      </c>
      <c r="AO7" s="44">
        <v>8.835114518523838</v>
      </c>
      <c r="AP7" s="44">
        <v>8.67</v>
      </c>
      <c r="AQ7" s="44">
        <v>0</v>
      </c>
      <c r="AR7" s="44">
        <v>0</v>
      </c>
      <c r="AS7" s="44">
        <v>0</v>
      </c>
      <c r="AU7" t="s">
        <v>23</v>
      </c>
      <c r="AV7" s="43">
        <f t="shared" si="5"/>
        <v>6056.491937641872</v>
      </c>
      <c r="AW7" s="43">
        <f t="shared" si="6"/>
        <v>6035.1920160712198</v>
      </c>
      <c r="AX7" s="43">
        <f t="shared" si="7"/>
        <v>21.299921570652174</v>
      </c>
      <c r="AY7" s="43">
        <f t="shared" si="8"/>
        <v>0</v>
      </c>
      <c r="BA7" s="43"/>
      <c r="BB7" s="48">
        <v>5</v>
      </c>
      <c r="BC7" t="s">
        <v>27</v>
      </c>
      <c r="BD7" s="43">
        <f t="shared" si="9"/>
        <v>509.59965376760306</v>
      </c>
      <c r="BE7" s="43">
        <f t="shared" si="10"/>
        <v>440.04029788897986</v>
      </c>
      <c r="BF7" s="43">
        <f t="shared" si="11"/>
        <v>69.55935587862318</v>
      </c>
      <c r="BG7" s="43">
        <f t="shared" si="12"/>
        <v>0</v>
      </c>
      <c r="BI7">
        <v>509.59965376760306</v>
      </c>
      <c r="BJ7">
        <v>440.04029788897986</v>
      </c>
      <c r="BK7">
        <v>69.55935587862318</v>
      </c>
      <c r="BL7">
        <v>0</v>
      </c>
    </row>
    <row r="8" spans="1:102">
      <c r="A8" s="7" t="s">
        <v>23</v>
      </c>
      <c r="B8" s="8">
        <v>0</v>
      </c>
      <c r="C8" s="8">
        <v>6660.9447673131008</v>
      </c>
      <c r="D8" s="8"/>
      <c r="E8" s="3">
        <v>5</v>
      </c>
      <c r="F8" s="2" t="s">
        <v>27</v>
      </c>
      <c r="G8" s="8">
        <f t="shared" si="0"/>
        <v>0</v>
      </c>
      <c r="H8" s="8">
        <f t="shared" si="13"/>
        <v>528.30335407862617</v>
      </c>
      <c r="J8" s="3">
        <v>5</v>
      </c>
      <c r="K8" t="s">
        <v>27</v>
      </c>
      <c r="L8" s="8">
        <f t="shared" si="1"/>
        <v>0</v>
      </c>
      <c r="M8" s="9">
        <f t="shared" si="14"/>
        <v>0</v>
      </c>
      <c r="N8" s="9"/>
      <c r="O8" s="4">
        <v>2</v>
      </c>
      <c r="P8" t="s">
        <v>54</v>
      </c>
      <c r="Q8" s="14">
        <f t="shared" si="2"/>
        <v>1</v>
      </c>
      <c r="R8" s="14">
        <f t="shared" si="3"/>
        <v>0.4289677043663922</v>
      </c>
      <c r="T8" s="19">
        <v>983.02984741080024</v>
      </c>
      <c r="W8" s="8">
        <f t="shared" si="15"/>
        <v>421.68805696745579</v>
      </c>
      <c r="X8" s="8">
        <f t="shared" si="16"/>
        <v>561.34179044334451</v>
      </c>
      <c r="Z8" s="25">
        <f t="shared" si="4"/>
        <v>0</v>
      </c>
      <c r="AB8" t="s">
        <v>1020</v>
      </c>
      <c r="AC8" t="s">
        <v>978</v>
      </c>
      <c r="AD8" s="44">
        <v>3473.7169290348916</v>
      </c>
      <c r="AE8" s="44">
        <v>34924.074199052629</v>
      </c>
      <c r="AF8" s="44">
        <v>975.83652875200653</v>
      </c>
      <c r="AG8" s="44">
        <v>21594.5139181702</v>
      </c>
      <c r="AH8" s="44">
        <v>0</v>
      </c>
      <c r="AI8" s="44">
        <v>0</v>
      </c>
      <c r="AJ8" s="44">
        <v>3387.4398059999999</v>
      </c>
      <c r="AK8" s="44">
        <v>0</v>
      </c>
      <c r="AL8" s="44">
        <v>0</v>
      </c>
      <c r="AM8" s="44">
        <v>0</v>
      </c>
      <c r="AN8" s="44">
        <v>169.26863999999998</v>
      </c>
      <c r="AO8" s="44">
        <v>0</v>
      </c>
      <c r="AP8" s="44">
        <v>15717.543227951701</v>
      </c>
      <c r="AQ8" s="44">
        <v>0</v>
      </c>
      <c r="AR8" s="44">
        <v>0</v>
      </c>
      <c r="AS8" s="44">
        <v>0</v>
      </c>
      <c r="AU8" t="s">
        <v>978</v>
      </c>
      <c r="AV8" s="43">
        <f t="shared" si="5"/>
        <v>60881.864451974841</v>
      </c>
      <c r="AW8" s="43">
        <f t="shared" si="6"/>
        <v>60881.864451974841</v>
      </c>
      <c r="AX8" s="43">
        <f t="shared" si="7"/>
        <v>0</v>
      </c>
      <c r="AY8" s="43">
        <f t="shared" si="8"/>
        <v>0</v>
      </c>
      <c r="BA8" s="43"/>
      <c r="BB8" s="48">
        <v>6</v>
      </c>
      <c r="BC8" t="s">
        <v>28</v>
      </c>
      <c r="BD8" s="43">
        <f t="shared" si="9"/>
        <v>8421.2856428030063</v>
      </c>
      <c r="BE8" s="43">
        <f t="shared" si="10"/>
        <v>6324.2684172455947</v>
      </c>
      <c r="BF8" s="43">
        <f t="shared" si="11"/>
        <v>2097.0172255574121</v>
      </c>
      <c r="BG8" s="43">
        <f t="shared" si="12"/>
        <v>0</v>
      </c>
      <c r="BI8">
        <v>8421.2856428030063</v>
      </c>
      <c r="BJ8">
        <v>6324.2684172455947</v>
      </c>
      <c r="BK8">
        <v>2097.0172255574121</v>
      </c>
      <c r="BL8">
        <v>0</v>
      </c>
    </row>
    <row r="9" spans="1:102">
      <c r="A9" s="7" t="s">
        <v>978</v>
      </c>
      <c r="B9" s="8">
        <v>0</v>
      </c>
      <c r="C9" s="8">
        <v>64355.581381009724</v>
      </c>
      <c r="D9" s="8"/>
      <c r="E9" s="3">
        <v>6</v>
      </c>
      <c r="F9" s="2" t="s">
        <v>28</v>
      </c>
      <c r="G9" s="8">
        <f t="shared" si="0"/>
        <v>1894.5119924088613</v>
      </c>
      <c r="H9" s="8">
        <f t="shared" si="13"/>
        <v>2205.58153581134</v>
      </c>
      <c r="J9" s="3">
        <v>6</v>
      </c>
      <c r="K9" t="s">
        <v>28</v>
      </c>
      <c r="L9" s="8">
        <f t="shared" si="1"/>
        <v>1</v>
      </c>
      <c r="M9" s="9">
        <f t="shared" si="14"/>
        <v>0.85896257365609041</v>
      </c>
      <c r="N9" s="9"/>
      <c r="O9" s="4">
        <v>2</v>
      </c>
      <c r="P9" t="s">
        <v>55</v>
      </c>
      <c r="Q9" s="14">
        <f t="shared" si="2"/>
        <v>1</v>
      </c>
      <c r="R9" s="14">
        <f t="shared" si="3"/>
        <v>0.4289677043663922</v>
      </c>
      <c r="T9" s="19">
        <v>441.66789134848472</v>
      </c>
      <c r="W9" s="8">
        <f t="shared" si="15"/>
        <v>189.46126144410462</v>
      </c>
      <c r="X9" s="8">
        <f t="shared" si="16"/>
        <v>252.20662990438009</v>
      </c>
      <c r="Z9" s="25">
        <f t="shared" si="4"/>
        <v>0</v>
      </c>
      <c r="AB9" t="s">
        <v>1021</v>
      </c>
      <c r="AC9" t="s">
        <v>34</v>
      </c>
      <c r="AD9" s="44">
        <v>3369.0405441640319</v>
      </c>
      <c r="AE9" s="44">
        <v>33567.861145093608</v>
      </c>
      <c r="AF9" s="44">
        <v>0</v>
      </c>
      <c r="AG9" s="44">
        <v>21557.535123170201</v>
      </c>
      <c r="AH9" s="44">
        <v>0</v>
      </c>
      <c r="AI9" s="44">
        <v>0</v>
      </c>
      <c r="AJ9" s="44">
        <v>0</v>
      </c>
      <c r="AK9" s="44">
        <v>0</v>
      </c>
      <c r="AL9" s="44">
        <v>0</v>
      </c>
      <c r="AM9" s="44">
        <v>0</v>
      </c>
      <c r="AN9" s="44">
        <v>0</v>
      </c>
      <c r="AO9" s="44">
        <v>0</v>
      </c>
      <c r="AP9" s="44">
        <v>15717.543227951701</v>
      </c>
      <c r="AQ9" s="44">
        <v>0</v>
      </c>
      <c r="AR9" s="44">
        <v>0</v>
      </c>
      <c r="AS9" s="44">
        <v>0</v>
      </c>
      <c r="AU9" t="s">
        <v>34</v>
      </c>
      <c r="AV9" s="43">
        <f t="shared" si="5"/>
        <v>55125.396268263808</v>
      </c>
      <c r="AW9" s="43">
        <f t="shared" si="6"/>
        <v>55125.396268263808</v>
      </c>
      <c r="AX9" s="43">
        <f t="shared" si="7"/>
        <v>0</v>
      </c>
      <c r="AY9" s="43">
        <f t="shared" si="8"/>
        <v>0</v>
      </c>
      <c r="BA9" s="43"/>
      <c r="BB9" s="48">
        <v>7</v>
      </c>
      <c r="BC9" t="s">
        <v>29</v>
      </c>
      <c r="BD9" s="43">
        <f t="shared" si="9"/>
        <v>2604.8154980055297</v>
      </c>
      <c r="BE9" s="43">
        <f t="shared" si="10"/>
        <v>54.018512929433136</v>
      </c>
      <c r="BF9" s="43">
        <f t="shared" si="11"/>
        <v>2504.0360783403453</v>
      </c>
      <c r="BG9" s="43">
        <f t="shared" si="12"/>
        <v>46.760906735751284</v>
      </c>
      <c r="BI9">
        <v>2604.8154980055297</v>
      </c>
      <c r="BJ9">
        <v>54.018512929433136</v>
      </c>
      <c r="BK9">
        <v>2504.0360783403453</v>
      </c>
      <c r="BL9">
        <v>46.760906735751284</v>
      </c>
    </row>
    <row r="10" spans="1:102">
      <c r="A10" s="2" t="s">
        <v>34</v>
      </c>
      <c r="B10" s="8">
        <v>0</v>
      </c>
      <c r="C10" s="8">
        <v>58494.436812427841</v>
      </c>
      <c r="D10" s="8"/>
      <c r="E10" s="3">
        <v>7</v>
      </c>
      <c r="F10" s="2" t="s">
        <v>29</v>
      </c>
      <c r="G10" s="8">
        <f t="shared" si="0"/>
        <v>2491.1708435233163</v>
      </c>
      <c r="H10" s="8">
        <f t="shared" si="13"/>
        <v>2563.0491830212</v>
      </c>
      <c r="J10" s="3">
        <v>7</v>
      </c>
      <c r="K10" t="s">
        <v>29</v>
      </c>
      <c r="L10" s="8">
        <f t="shared" si="1"/>
        <v>1</v>
      </c>
      <c r="M10" s="9">
        <f t="shared" si="14"/>
        <v>0.97195592656823038</v>
      </c>
      <c r="N10" s="9"/>
      <c r="O10" s="4">
        <v>2</v>
      </c>
      <c r="P10" t="s">
        <v>56</v>
      </c>
      <c r="Q10" s="14">
        <f t="shared" si="2"/>
        <v>1</v>
      </c>
      <c r="R10" s="14">
        <f t="shared" si="3"/>
        <v>0.4289677043663922</v>
      </c>
      <c r="T10" s="19">
        <v>79.987098433190127</v>
      </c>
      <c r="W10" s="8">
        <f t="shared" si="15"/>
        <v>34.311881993814218</v>
      </c>
      <c r="X10" s="8">
        <f t="shared" si="16"/>
        <v>45.675216439375909</v>
      </c>
      <c r="Z10" s="25">
        <f t="shared" si="4"/>
        <v>0</v>
      </c>
      <c r="AB10" t="s">
        <v>1022</v>
      </c>
      <c r="AC10" t="s">
        <v>35</v>
      </c>
      <c r="AD10" s="44">
        <v>104.67638487086016</v>
      </c>
      <c r="AE10" s="44">
        <v>1042.9563866787153</v>
      </c>
      <c r="AF10" s="44">
        <v>0</v>
      </c>
      <c r="AG10" s="44">
        <v>0</v>
      </c>
      <c r="AH10" s="44">
        <v>0</v>
      </c>
      <c r="AI10" s="44">
        <v>0</v>
      </c>
      <c r="AJ10" s="44">
        <v>0</v>
      </c>
      <c r="AK10" s="44">
        <v>0</v>
      </c>
      <c r="AL10" s="44">
        <v>0</v>
      </c>
      <c r="AM10" s="44">
        <v>0</v>
      </c>
      <c r="AN10" s="44">
        <v>169.26863999999998</v>
      </c>
      <c r="AO10" s="44">
        <v>0</v>
      </c>
      <c r="AP10" s="44">
        <v>0</v>
      </c>
      <c r="AQ10" s="44">
        <v>0</v>
      </c>
      <c r="AR10" s="44">
        <v>0</v>
      </c>
      <c r="AS10" s="44">
        <v>0</v>
      </c>
      <c r="AU10" t="s">
        <v>35</v>
      </c>
      <c r="AV10" s="43">
        <f t="shared" si="5"/>
        <v>1042.9563866787153</v>
      </c>
      <c r="AW10" s="43">
        <f t="shared" si="6"/>
        <v>1042.9563866787153</v>
      </c>
      <c r="AX10" s="43">
        <f t="shared" si="7"/>
        <v>0</v>
      </c>
      <c r="AY10" s="43">
        <f t="shared" si="8"/>
        <v>0</v>
      </c>
      <c r="BA10" s="43"/>
      <c r="BB10" s="48">
        <v>8</v>
      </c>
      <c r="BC10" t="s">
        <v>30</v>
      </c>
      <c r="BD10" s="43">
        <f t="shared" si="9"/>
        <v>445.66248405672803</v>
      </c>
      <c r="BE10" s="43">
        <f t="shared" si="10"/>
        <v>68.51675716824532</v>
      </c>
      <c r="BF10" s="43">
        <f t="shared" si="11"/>
        <v>377.14572688848273</v>
      </c>
      <c r="BG10" s="43">
        <f t="shared" si="12"/>
        <v>0</v>
      </c>
      <c r="BI10">
        <v>445.66248405672803</v>
      </c>
      <c r="BJ10">
        <v>68.51675716824532</v>
      </c>
      <c r="BK10">
        <v>377.14572688848273</v>
      </c>
      <c r="BL10">
        <v>0</v>
      </c>
    </row>
    <row r="11" spans="1:102">
      <c r="A11" s="2" t="s">
        <v>35</v>
      </c>
      <c r="B11" s="8">
        <v>0</v>
      </c>
      <c r="C11" s="8">
        <v>1147.6327715495754</v>
      </c>
      <c r="D11" s="8"/>
      <c r="E11" s="3">
        <v>8</v>
      </c>
      <c r="F11" s="2" t="s">
        <v>30</v>
      </c>
      <c r="G11" s="8">
        <f t="shared" si="0"/>
        <v>222.23870650442473</v>
      </c>
      <c r="H11" s="8">
        <f t="shared" si="13"/>
        <v>447.12538056481071</v>
      </c>
      <c r="J11" s="3">
        <v>8</v>
      </c>
      <c r="K11" t="s">
        <v>30</v>
      </c>
      <c r="L11" s="8">
        <f t="shared" si="1"/>
        <v>1</v>
      </c>
      <c r="M11" s="9">
        <f t="shared" si="14"/>
        <v>0.49703889818039815</v>
      </c>
      <c r="N11" s="9"/>
      <c r="O11" s="4">
        <v>3</v>
      </c>
      <c r="P11" t="s">
        <v>57</v>
      </c>
      <c r="Q11" s="14">
        <f t="shared" si="2"/>
        <v>1</v>
      </c>
      <c r="R11" s="14">
        <f t="shared" si="3"/>
        <v>0.13045396140811949</v>
      </c>
      <c r="T11" s="19">
        <v>79.987098433190127</v>
      </c>
      <c r="W11" s="8">
        <f t="shared" si="15"/>
        <v>10.43463385215084</v>
      </c>
      <c r="X11" s="8">
        <f t="shared" si="16"/>
        <v>69.552464581039288</v>
      </c>
      <c r="Z11" s="25">
        <f t="shared" si="4"/>
        <v>0</v>
      </c>
      <c r="AB11" t="s">
        <v>1023</v>
      </c>
      <c r="AC11" t="s">
        <v>36</v>
      </c>
      <c r="AD11" s="44">
        <v>0</v>
      </c>
      <c r="AE11" s="44">
        <v>0</v>
      </c>
      <c r="AF11" s="44">
        <v>0</v>
      </c>
      <c r="AG11" s="44">
        <v>36.978795000000005</v>
      </c>
      <c r="AH11" s="44">
        <v>0</v>
      </c>
      <c r="AI11" s="44">
        <v>0</v>
      </c>
      <c r="AJ11" s="44">
        <v>3387.4398059999999</v>
      </c>
      <c r="AK11" s="44">
        <v>0</v>
      </c>
      <c r="AL11" s="44">
        <v>0</v>
      </c>
      <c r="AM11" s="44">
        <v>0</v>
      </c>
      <c r="AN11" s="44">
        <v>0</v>
      </c>
      <c r="AO11" s="44">
        <v>0</v>
      </c>
      <c r="AP11" s="44">
        <v>0</v>
      </c>
      <c r="AQ11" s="44">
        <v>0</v>
      </c>
      <c r="AR11" s="44">
        <v>0</v>
      </c>
      <c r="AS11" s="44">
        <v>0</v>
      </c>
      <c r="AU11" t="s">
        <v>36</v>
      </c>
      <c r="AV11" s="43">
        <f t="shared" si="5"/>
        <v>3424.4186009999999</v>
      </c>
      <c r="AW11" s="43">
        <f t="shared" si="6"/>
        <v>3424.4186009999999</v>
      </c>
      <c r="AX11" s="43">
        <f t="shared" si="7"/>
        <v>0</v>
      </c>
      <c r="AY11" s="43">
        <f t="shared" si="8"/>
        <v>0</v>
      </c>
      <c r="BA11" s="43"/>
      <c r="BB11" s="48">
        <v>9</v>
      </c>
      <c r="BC11" t="s">
        <v>31</v>
      </c>
      <c r="BD11" s="43">
        <f t="shared" si="9"/>
        <v>8884.8229848118845</v>
      </c>
      <c r="BE11" s="43">
        <f t="shared" si="10"/>
        <v>24.695316254417495</v>
      </c>
      <c r="BF11" s="43">
        <f t="shared" si="11"/>
        <v>73.721036610522333</v>
      </c>
      <c r="BG11" s="43">
        <f t="shared" si="12"/>
        <v>8786.4066319469457</v>
      </c>
      <c r="BI11">
        <v>8884.8229848118845</v>
      </c>
      <c r="BJ11">
        <v>24.695316254417495</v>
      </c>
      <c r="BK11">
        <v>73.721036610522333</v>
      </c>
      <c r="BL11">
        <v>8786.4066319469457</v>
      </c>
    </row>
    <row r="12" spans="1:102">
      <c r="A12" s="2" t="s">
        <v>36</v>
      </c>
      <c r="B12" s="8">
        <v>0</v>
      </c>
      <c r="C12" s="8">
        <v>3424.4186009999999</v>
      </c>
      <c r="D12" s="8"/>
      <c r="E12" s="3">
        <v>9</v>
      </c>
      <c r="F12" s="2" t="s">
        <v>31</v>
      </c>
      <c r="G12" s="8">
        <f t="shared" si="0"/>
        <v>40.604176907623788</v>
      </c>
      <c r="H12" s="8">
        <f t="shared" si="13"/>
        <v>1341.239273720804</v>
      </c>
      <c r="J12" s="3">
        <v>9</v>
      </c>
      <c r="K12" t="s">
        <v>31</v>
      </c>
      <c r="L12" s="8">
        <f t="shared" si="1"/>
        <v>1</v>
      </c>
      <c r="M12" s="9">
        <f t="shared" si="14"/>
        <v>3.0273626565513218E-2</v>
      </c>
      <c r="N12" s="9"/>
      <c r="O12" s="4">
        <v>3</v>
      </c>
      <c r="P12" t="s">
        <v>58</v>
      </c>
      <c r="Q12" s="14">
        <f t="shared" si="2"/>
        <v>1</v>
      </c>
      <c r="R12" s="14">
        <f t="shared" si="3"/>
        <v>0.13045396140811949</v>
      </c>
      <c r="T12" s="19">
        <v>0.57961665531297202</v>
      </c>
      <c r="W12" s="8">
        <f t="shared" si="15"/>
        <v>7.5613288783701743E-2</v>
      </c>
      <c r="X12" s="8">
        <f t="shared" si="16"/>
        <v>0.50400336652927025</v>
      </c>
      <c r="Z12" s="25">
        <f t="shared" si="4"/>
        <v>0</v>
      </c>
      <c r="AB12" t="s">
        <v>1024</v>
      </c>
      <c r="AC12" t="s">
        <v>37</v>
      </c>
      <c r="AD12" s="44">
        <v>0</v>
      </c>
      <c r="AE12" s="44">
        <v>313.25666728030671</v>
      </c>
      <c r="AF12" s="44">
        <v>975.83652875200653</v>
      </c>
      <c r="AG12" s="44">
        <v>0</v>
      </c>
      <c r="AH12" s="44">
        <v>0</v>
      </c>
      <c r="AI12" s="44">
        <v>0</v>
      </c>
      <c r="AJ12" s="44">
        <v>0</v>
      </c>
      <c r="AK12" s="44">
        <v>0</v>
      </c>
      <c r="AL12" s="44">
        <v>0</v>
      </c>
      <c r="AM12" s="44">
        <v>0</v>
      </c>
      <c r="AN12" s="44">
        <v>0</v>
      </c>
      <c r="AO12" s="44">
        <v>0</v>
      </c>
      <c r="AP12" s="44">
        <v>0</v>
      </c>
      <c r="AQ12" s="44">
        <v>0</v>
      </c>
      <c r="AR12" s="44">
        <v>0</v>
      </c>
      <c r="AS12" s="44">
        <v>0</v>
      </c>
      <c r="AU12" t="s">
        <v>37</v>
      </c>
      <c r="AV12" s="43">
        <f t="shared" si="5"/>
        <v>1289.0931960323132</v>
      </c>
      <c r="AW12" s="43">
        <f t="shared" si="6"/>
        <v>1289.0931960323132</v>
      </c>
      <c r="AX12" s="43">
        <f t="shared" si="7"/>
        <v>0</v>
      </c>
      <c r="AY12" s="43">
        <f t="shared" si="8"/>
        <v>0</v>
      </c>
      <c r="BA12" s="43"/>
      <c r="BB12" s="48">
        <v>10</v>
      </c>
      <c r="BC12" t="s">
        <v>32</v>
      </c>
      <c r="BD12" s="43">
        <f t="shared" si="9"/>
        <v>291.68621684540847</v>
      </c>
      <c r="BE12" s="43">
        <f t="shared" si="10"/>
        <v>65.121532196498208</v>
      </c>
      <c r="BF12" s="43">
        <f t="shared" si="11"/>
        <v>149.44073027090485</v>
      </c>
      <c r="BG12" s="43">
        <f t="shared" si="12"/>
        <v>77.12395437800545</v>
      </c>
      <c r="BI12">
        <v>291.68621684540847</v>
      </c>
      <c r="BJ12">
        <v>65.121532196498208</v>
      </c>
      <c r="BK12">
        <v>149.44073027090485</v>
      </c>
      <c r="BL12">
        <v>77.12395437800545</v>
      </c>
    </row>
    <row r="13" spans="1:102">
      <c r="A13" s="2" t="s">
        <v>37</v>
      </c>
      <c r="B13" s="8">
        <v>0</v>
      </c>
      <c r="C13" s="8">
        <v>1289.0931960323132</v>
      </c>
      <c r="D13" s="8"/>
      <c r="E13" s="3">
        <v>10</v>
      </c>
      <c r="F13" s="2" t="s">
        <v>32</v>
      </c>
      <c r="G13" s="8">
        <f t="shared" si="0"/>
        <v>124.89083660786136</v>
      </c>
      <c r="H13" s="8">
        <f t="shared" si="13"/>
        <v>215.19294633769434</v>
      </c>
      <c r="J13" s="3">
        <v>10</v>
      </c>
      <c r="K13" t="s">
        <v>32</v>
      </c>
      <c r="L13" s="8">
        <f t="shared" si="1"/>
        <v>1</v>
      </c>
      <c r="M13" s="9">
        <f t="shared" si="14"/>
        <v>0.58036677657582136</v>
      </c>
      <c r="N13" s="9"/>
      <c r="O13" s="4">
        <v>3</v>
      </c>
      <c r="P13" t="s">
        <v>59</v>
      </c>
      <c r="Q13" s="14">
        <f t="shared" si="2"/>
        <v>1</v>
      </c>
      <c r="R13" s="14">
        <f t="shared" si="3"/>
        <v>0.13045396140811949</v>
      </c>
      <c r="T13" s="19">
        <v>498.47032356915582</v>
      </c>
      <c r="W13" s="8">
        <f t="shared" si="15"/>
        <v>65.027428353983495</v>
      </c>
      <c r="X13" s="8">
        <f t="shared" si="16"/>
        <v>433.44289521517231</v>
      </c>
      <c r="Z13" s="25">
        <f t="shared" si="4"/>
        <v>0</v>
      </c>
      <c r="AB13" t="s">
        <v>1025</v>
      </c>
      <c r="AC13" t="s">
        <v>979</v>
      </c>
      <c r="AD13" s="44">
        <v>93.669893525595327</v>
      </c>
      <c r="AE13" s="44">
        <v>933.29181947351412</v>
      </c>
      <c r="AF13" s="44">
        <v>1288.6510418760963</v>
      </c>
      <c r="AG13" s="44">
        <v>0</v>
      </c>
      <c r="AH13" s="44">
        <v>983.80486549818841</v>
      </c>
      <c r="AI13" s="44">
        <v>0</v>
      </c>
      <c r="AJ13" s="44">
        <v>0.99180629399999998</v>
      </c>
      <c r="AK13" s="44">
        <v>1240.3730411815297</v>
      </c>
      <c r="AL13" s="44">
        <v>7880.2483997757618</v>
      </c>
      <c r="AM13" s="44">
        <v>0</v>
      </c>
      <c r="AN13" s="44">
        <v>17265.369665867227</v>
      </c>
      <c r="AO13" s="44">
        <v>3334.6903240059951</v>
      </c>
      <c r="AP13" s="44">
        <v>0</v>
      </c>
      <c r="AQ13" s="44">
        <v>5987.695200949207</v>
      </c>
      <c r="AR13" s="44">
        <v>0</v>
      </c>
      <c r="AS13" s="44">
        <v>90.95763839327546</v>
      </c>
      <c r="AU13" t="s">
        <v>979</v>
      </c>
      <c r="AV13" s="43">
        <f t="shared" si="5"/>
        <v>18406.013813441572</v>
      </c>
      <c r="AW13" s="43">
        <f t="shared" si="6"/>
        <v>2222.9346676436103</v>
      </c>
      <c r="AX13" s="43">
        <f t="shared" si="7"/>
        <v>6971.5000664473955</v>
      </c>
      <c r="AY13" s="43">
        <f t="shared" si="8"/>
        <v>9211.5790793505676</v>
      </c>
      <c r="BA13" s="43"/>
      <c r="BB13" s="48">
        <v>11</v>
      </c>
      <c r="BC13" t="s">
        <v>33</v>
      </c>
      <c r="BD13" s="43">
        <f t="shared" si="9"/>
        <v>1329.0256865829203</v>
      </c>
      <c r="BE13" s="43">
        <f t="shared" si="10"/>
        <v>594.22685677423158</v>
      </c>
      <c r="BF13" s="43">
        <f t="shared" si="11"/>
        <v>478.96413618453573</v>
      </c>
      <c r="BG13" s="43">
        <f t="shared" si="12"/>
        <v>255.83469362415303</v>
      </c>
      <c r="BI13">
        <v>1329.0256865829203</v>
      </c>
      <c r="BJ13">
        <v>594.22685677423158</v>
      </c>
      <c r="BK13">
        <v>478.96413618453573</v>
      </c>
      <c r="BL13">
        <v>255.83469362415303</v>
      </c>
    </row>
    <row r="14" spans="1:102">
      <c r="A14" s="7" t="s">
        <v>979</v>
      </c>
      <c r="B14" s="8">
        <v>5987.695200949207</v>
      </c>
      <c r="C14" s="8">
        <v>10528.477668798132</v>
      </c>
      <c r="D14" s="8"/>
      <c r="E14" s="3">
        <v>11</v>
      </c>
      <c r="F14" s="2" t="s">
        <v>33</v>
      </c>
      <c r="G14" s="8">
        <f t="shared" si="0"/>
        <v>449.11875090373866</v>
      </c>
      <c r="H14" s="8">
        <f t="shared" si="13"/>
        <v>1074.2375937820864</v>
      </c>
      <c r="J14" s="3">
        <v>11</v>
      </c>
      <c r="K14" t="s">
        <v>33</v>
      </c>
      <c r="L14" s="8">
        <f t="shared" si="1"/>
        <v>1</v>
      </c>
      <c r="M14" s="9">
        <f t="shared" si="14"/>
        <v>0.4180813941937358</v>
      </c>
      <c r="N14" s="9"/>
      <c r="O14" s="4">
        <v>3</v>
      </c>
      <c r="P14" t="s">
        <v>60</v>
      </c>
      <c r="Q14" s="14">
        <f t="shared" si="2"/>
        <v>1</v>
      </c>
      <c r="R14" s="14">
        <f t="shared" si="3"/>
        <v>0.13045396140811949</v>
      </c>
      <c r="T14" s="19">
        <v>62.01898211848799</v>
      </c>
      <c r="W14" s="8">
        <f t="shared" si="15"/>
        <v>8.0906218998560853</v>
      </c>
      <c r="X14" s="8">
        <f t="shared" si="16"/>
        <v>53.928360218631909</v>
      </c>
      <c r="Z14" s="25">
        <f t="shared" si="4"/>
        <v>0</v>
      </c>
      <c r="AB14" t="s">
        <v>1026</v>
      </c>
      <c r="AC14" t="s">
        <v>29</v>
      </c>
      <c r="AD14" s="44">
        <v>4.9945917514216704</v>
      </c>
      <c r="AE14" s="44">
        <v>49.764245989433135</v>
      </c>
      <c r="AF14" s="44">
        <v>4.2542669399999999</v>
      </c>
      <c r="AG14" s="44">
        <v>0</v>
      </c>
      <c r="AH14" s="44">
        <v>12.865234817028986</v>
      </c>
      <c r="AI14" s="44">
        <v>0</v>
      </c>
      <c r="AJ14" s="44">
        <v>0</v>
      </c>
      <c r="AK14" s="44">
        <v>0</v>
      </c>
      <c r="AL14" s="44">
        <v>46.760906735751284</v>
      </c>
      <c r="AM14" s="44">
        <v>0</v>
      </c>
      <c r="AN14" s="44">
        <v>506.28630012111648</v>
      </c>
      <c r="AO14" s="44">
        <v>95.230274093264256</v>
      </c>
      <c r="AP14" s="44">
        <v>0</v>
      </c>
      <c r="AQ14" s="44">
        <v>2491.1708435233163</v>
      </c>
      <c r="AR14" s="44">
        <v>0</v>
      </c>
      <c r="AS14" s="44">
        <v>0</v>
      </c>
      <c r="AU14" t="s">
        <v>29</v>
      </c>
      <c r="AV14" s="43">
        <f t="shared" si="5"/>
        <v>2604.8154980055297</v>
      </c>
      <c r="AW14" s="43">
        <f>AE14+AF14+AG14+AI14+AJ14</f>
        <v>54.018512929433136</v>
      </c>
      <c r="AX14" s="43">
        <f>AH14+AQ14+AR14</f>
        <v>2504.0360783403453</v>
      </c>
      <c r="AY14" s="43">
        <f>AK14+AL14+AS14</f>
        <v>46.760906735751284</v>
      </c>
      <c r="BA14" s="43"/>
      <c r="BB14" s="48">
        <v>12</v>
      </c>
      <c r="BC14" t="s">
        <v>34</v>
      </c>
      <c r="BD14" s="43">
        <f t="shared" si="9"/>
        <v>55125.396268263808</v>
      </c>
      <c r="BE14" s="43">
        <f t="shared" si="10"/>
        <v>55125.396268263808</v>
      </c>
      <c r="BF14" s="43">
        <f t="shared" si="11"/>
        <v>0</v>
      </c>
      <c r="BG14" s="43">
        <f t="shared" si="12"/>
        <v>0</v>
      </c>
      <c r="BI14">
        <v>55125.396268263808</v>
      </c>
      <c r="BJ14">
        <v>55125.396268263808</v>
      </c>
      <c r="BK14">
        <v>0</v>
      </c>
      <c r="BL14">
        <v>0</v>
      </c>
    </row>
    <row r="15" spans="1:102">
      <c r="A15" s="7" t="s">
        <v>29</v>
      </c>
      <c r="B15" s="8">
        <v>2491.1708435233163</v>
      </c>
      <c r="C15" s="8">
        <v>2563.0491830212</v>
      </c>
      <c r="D15" s="8"/>
      <c r="E15" s="3">
        <v>12</v>
      </c>
      <c r="F15" s="2" t="s">
        <v>34</v>
      </c>
      <c r="G15" s="8">
        <f t="shared" si="0"/>
        <v>0</v>
      </c>
      <c r="H15" s="8">
        <f t="shared" si="13"/>
        <v>58494.436812427841</v>
      </c>
      <c r="J15" s="3">
        <v>12</v>
      </c>
      <c r="K15" t="s">
        <v>34</v>
      </c>
      <c r="L15" s="8">
        <f t="shared" si="1"/>
        <v>0</v>
      </c>
      <c r="M15" s="9">
        <f t="shared" si="14"/>
        <v>0</v>
      </c>
      <c r="N15" s="9"/>
      <c r="O15" s="4">
        <v>3</v>
      </c>
      <c r="P15" t="s">
        <v>61</v>
      </c>
      <c r="Q15" s="14">
        <f t="shared" si="2"/>
        <v>1</v>
      </c>
      <c r="R15" s="14">
        <f t="shared" si="3"/>
        <v>0.13045396140811949</v>
      </c>
      <c r="T15" s="19">
        <v>2.8980832765648588</v>
      </c>
      <c r="W15" s="8">
        <f t="shared" si="15"/>
        <v>0.37806644391850858</v>
      </c>
      <c r="X15" s="8">
        <f t="shared" si="16"/>
        <v>2.5200168326463501</v>
      </c>
      <c r="Z15" s="25">
        <f t="shared" si="4"/>
        <v>0</v>
      </c>
      <c r="AB15" t="s">
        <v>1027</v>
      </c>
      <c r="AC15" t="s">
        <v>31</v>
      </c>
      <c r="AD15" s="44">
        <v>2.4498796743345679</v>
      </c>
      <c r="AE15" s="44">
        <v>24.409685681196112</v>
      </c>
      <c r="AF15" s="44">
        <v>0.28563057322138274</v>
      </c>
      <c r="AG15" s="44">
        <v>0</v>
      </c>
      <c r="AH15" s="44">
        <v>33.116859702898545</v>
      </c>
      <c r="AI15" s="44">
        <v>0</v>
      </c>
      <c r="AJ15" s="44">
        <v>0</v>
      </c>
      <c r="AK15" s="44">
        <v>1240.3730411815297</v>
      </c>
      <c r="AL15" s="44">
        <v>7455.075952372139</v>
      </c>
      <c r="AM15" s="44">
        <v>0</v>
      </c>
      <c r="AN15" s="44">
        <v>1653.3486689162178</v>
      </c>
      <c r="AO15" s="44">
        <v>2773.4480420941222</v>
      </c>
      <c r="AP15" s="44">
        <v>0</v>
      </c>
      <c r="AQ15" s="44">
        <v>40.604176907623788</v>
      </c>
      <c r="AR15" s="44">
        <v>0</v>
      </c>
      <c r="AS15" s="44">
        <v>90.95763839327546</v>
      </c>
      <c r="AU15" t="s">
        <v>31</v>
      </c>
      <c r="AV15" s="43">
        <f t="shared" si="5"/>
        <v>8884.8229848118845</v>
      </c>
      <c r="AW15" s="43">
        <f t="shared" ref="AW15:AW24" si="17">AE15+AF15+AG15+AI15+AJ15</f>
        <v>24.695316254417495</v>
      </c>
      <c r="AX15" s="43">
        <f t="shared" ref="AX15:AX24" si="18">AH15+AQ15+AR15</f>
        <v>73.721036610522333</v>
      </c>
      <c r="AY15" s="43">
        <f t="shared" ref="AY15:AY24" si="19">AK15+AL15+AS15</f>
        <v>8786.4066319469457</v>
      </c>
      <c r="BA15" s="43"/>
      <c r="BB15" s="48">
        <v>13</v>
      </c>
      <c r="BC15" t="s">
        <v>35</v>
      </c>
      <c r="BD15" s="43">
        <f t="shared" si="9"/>
        <v>1042.9563866787153</v>
      </c>
      <c r="BE15" s="43">
        <f t="shared" si="10"/>
        <v>1042.9563866787153</v>
      </c>
      <c r="BF15" s="43">
        <f t="shared" si="11"/>
        <v>0</v>
      </c>
      <c r="BG15" s="43">
        <f t="shared" si="12"/>
        <v>0</v>
      </c>
      <c r="BI15">
        <v>1042.9563866787153</v>
      </c>
      <c r="BJ15">
        <v>1042.9563866787153</v>
      </c>
      <c r="BK15">
        <v>0</v>
      </c>
      <c r="BL15">
        <v>0</v>
      </c>
    </row>
    <row r="16" spans="1:102">
      <c r="A16" s="7" t="s">
        <v>31</v>
      </c>
      <c r="B16" s="8">
        <v>40.604176907623788</v>
      </c>
      <c r="C16" s="8">
        <v>1341.239273720804</v>
      </c>
      <c r="D16" s="8"/>
      <c r="E16" s="3">
        <v>13</v>
      </c>
      <c r="F16" s="2" t="s">
        <v>35</v>
      </c>
      <c r="G16" s="8">
        <f t="shared" si="0"/>
        <v>0</v>
      </c>
      <c r="H16" s="8">
        <f t="shared" si="13"/>
        <v>1147.6327715495754</v>
      </c>
      <c r="J16" s="3">
        <v>13</v>
      </c>
      <c r="K16" t="s">
        <v>35</v>
      </c>
      <c r="L16" s="8">
        <f t="shared" si="1"/>
        <v>0</v>
      </c>
      <c r="M16" s="9">
        <f t="shared" si="14"/>
        <v>0</v>
      </c>
      <c r="N16" s="9"/>
      <c r="O16" s="4">
        <v>4</v>
      </c>
      <c r="P16" t="s">
        <v>62</v>
      </c>
      <c r="Q16" s="14">
        <f t="shared" si="2"/>
        <v>0</v>
      </c>
      <c r="R16" s="14">
        <f t="shared" si="3"/>
        <v>0</v>
      </c>
      <c r="T16" s="19">
        <v>67.815148671617706</v>
      </c>
      <c r="W16" s="8">
        <f t="shared" si="15"/>
        <v>0</v>
      </c>
      <c r="X16" s="8">
        <f t="shared" si="16"/>
        <v>67.815148671617706</v>
      </c>
      <c r="Z16" s="25">
        <f t="shared" si="4"/>
        <v>0</v>
      </c>
      <c r="AB16" t="s">
        <v>1028</v>
      </c>
      <c r="AC16" t="s">
        <v>32</v>
      </c>
      <c r="AD16" s="44">
        <v>0.6306838702912877</v>
      </c>
      <c r="AE16" s="44">
        <v>6.2838984294982163</v>
      </c>
      <c r="AF16" s="44">
        <v>58.837633766999993</v>
      </c>
      <c r="AG16" s="44">
        <v>0</v>
      </c>
      <c r="AH16" s="44">
        <v>24.549893663043477</v>
      </c>
      <c r="AI16" s="44">
        <v>0</v>
      </c>
      <c r="AJ16" s="44">
        <v>0</v>
      </c>
      <c r="AK16" s="44">
        <v>0</v>
      </c>
      <c r="AL16" s="44">
        <v>77.12395437800545</v>
      </c>
      <c r="AM16" s="44">
        <v>0</v>
      </c>
      <c r="AN16" s="44">
        <v>528.72726626541669</v>
      </c>
      <c r="AO16" s="44">
        <v>426.01195077663289</v>
      </c>
      <c r="AP16" s="44">
        <v>0</v>
      </c>
      <c r="AQ16" s="44">
        <v>124.89083660786136</v>
      </c>
      <c r="AR16" s="44">
        <v>0</v>
      </c>
      <c r="AS16" s="44">
        <v>0</v>
      </c>
      <c r="AU16" t="s">
        <v>32</v>
      </c>
      <c r="AV16" s="43">
        <f t="shared" si="5"/>
        <v>291.68621684540847</v>
      </c>
      <c r="AW16" s="43">
        <f t="shared" si="17"/>
        <v>65.121532196498208</v>
      </c>
      <c r="AX16" s="43">
        <f t="shared" si="18"/>
        <v>149.44073027090485</v>
      </c>
      <c r="AY16" s="43">
        <f t="shared" si="19"/>
        <v>77.12395437800545</v>
      </c>
      <c r="BA16" s="43"/>
      <c r="BB16" s="48">
        <v>14</v>
      </c>
      <c r="BC16" t="s">
        <v>36</v>
      </c>
      <c r="BD16" s="43">
        <f t="shared" si="9"/>
        <v>3424.4186009999999</v>
      </c>
      <c r="BE16" s="43">
        <f t="shared" si="10"/>
        <v>3424.4186009999999</v>
      </c>
      <c r="BF16" s="43">
        <f t="shared" si="11"/>
        <v>0</v>
      </c>
      <c r="BG16" s="43">
        <f t="shared" si="12"/>
        <v>0</v>
      </c>
      <c r="BI16">
        <v>3424.4186009999999</v>
      </c>
      <c r="BJ16">
        <v>3424.4186009999999</v>
      </c>
      <c r="BK16">
        <v>0</v>
      </c>
      <c r="BL16">
        <v>0</v>
      </c>
    </row>
    <row r="17" spans="1:64">
      <c r="A17" s="7" t="s">
        <v>32</v>
      </c>
      <c r="B17" s="8">
        <v>124.89083660786136</v>
      </c>
      <c r="C17" s="8">
        <v>215.19294633769434</v>
      </c>
      <c r="D17" s="8"/>
      <c r="E17" s="3">
        <v>14</v>
      </c>
      <c r="F17" s="2" t="s">
        <v>36</v>
      </c>
      <c r="G17" s="8">
        <f t="shared" si="0"/>
        <v>0</v>
      </c>
      <c r="H17" s="8">
        <f t="shared" si="13"/>
        <v>3424.4186009999999</v>
      </c>
      <c r="J17" s="3">
        <v>14</v>
      </c>
      <c r="K17" t="s">
        <v>36</v>
      </c>
      <c r="L17" s="8">
        <f t="shared" si="1"/>
        <v>0</v>
      </c>
      <c r="M17" s="9">
        <f t="shared" si="14"/>
        <v>0</v>
      </c>
      <c r="N17" s="9"/>
      <c r="O17" s="4">
        <v>4</v>
      </c>
      <c r="P17" t="s">
        <v>63</v>
      </c>
      <c r="Q17" s="14">
        <f t="shared" si="2"/>
        <v>0</v>
      </c>
      <c r="R17" s="14">
        <f t="shared" si="3"/>
        <v>0</v>
      </c>
      <c r="T17" s="19">
        <v>0</v>
      </c>
      <c r="W17" s="8">
        <f t="shared" si="15"/>
        <v>0</v>
      </c>
      <c r="X17" s="8">
        <f t="shared" si="16"/>
        <v>0</v>
      </c>
      <c r="Z17" s="25">
        <f t="shared" si="4"/>
        <v>0</v>
      </c>
      <c r="AB17" t="s">
        <v>1029</v>
      </c>
      <c r="AC17" t="s">
        <v>24</v>
      </c>
      <c r="AD17" s="44">
        <v>32.782842345352762</v>
      </c>
      <c r="AE17" s="44">
        <v>326.63599186911944</v>
      </c>
      <c r="AF17" s="44">
        <v>86.070303129242831</v>
      </c>
      <c r="AG17" s="44">
        <v>0</v>
      </c>
      <c r="AH17" s="44">
        <v>35.217952556159418</v>
      </c>
      <c r="AI17" s="44">
        <v>0</v>
      </c>
      <c r="AJ17" s="44">
        <v>0.72876629399999993</v>
      </c>
      <c r="AK17" s="44">
        <v>0</v>
      </c>
      <c r="AL17" s="44">
        <v>45.452892665713037</v>
      </c>
      <c r="AM17" s="44">
        <v>0</v>
      </c>
      <c r="AN17" s="44">
        <v>1136.4981501536374</v>
      </c>
      <c r="AO17" s="44">
        <v>0</v>
      </c>
      <c r="AP17" s="44">
        <v>0</v>
      </c>
      <c r="AQ17" s="44">
        <v>361.66156557222962</v>
      </c>
      <c r="AR17" s="44">
        <v>0</v>
      </c>
      <c r="AS17" s="44">
        <v>0</v>
      </c>
      <c r="AU17" t="s">
        <v>24</v>
      </c>
      <c r="AV17" s="43">
        <f t="shared" si="5"/>
        <v>855.76747208646429</v>
      </c>
      <c r="AW17" s="43">
        <f t="shared" si="17"/>
        <v>413.43506129236232</v>
      </c>
      <c r="AX17" s="43">
        <f t="shared" si="18"/>
        <v>396.87951812838901</v>
      </c>
      <c r="AY17" s="43">
        <f t="shared" si="19"/>
        <v>45.452892665713037</v>
      </c>
      <c r="BA17" s="43"/>
      <c r="BB17" s="48">
        <v>15</v>
      </c>
      <c r="BC17" t="s">
        <v>37</v>
      </c>
      <c r="BD17" s="43">
        <f t="shared" si="9"/>
        <v>1289.0931960323132</v>
      </c>
      <c r="BE17" s="43">
        <f t="shared" si="10"/>
        <v>1289.0931960323132</v>
      </c>
      <c r="BF17" s="43">
        <f t="shared" si="11"/>
        <v>0</v>
      </c>
      <c r="BG17" s="43">
        <f t="shared" si="12"/>
        <v>0</v>
      </c>
      <c r="BI17">
        <v>1289.0931960323132</v>
      </c>
      <c r="BJ17">
        <v>1289.0931960323132</v>
      </c>
      <c r="BK17">
        <v>0</v>
      </c>
      <c r="BL17">
        <v>0</v>
      </c>
    </row>
    <row r="18" spans="1:64">
      <c r="A18" s="7" t="s">
        <v>24</v>
      </c>
      <c r="B18" s="8">
        <v>361.66156557222962</v>
      </c>
      <c r="C18" s="8">
        <v>843.09742176610405</v>
      </c>
      <c r="D18" s="8"/>
      <c r="E18" s="3">
        <v>15</v>
      </c>
      <c r="F18" s="2" t="s">
        <v>37</v>
      </c>
      <c r="G18" s="8">
        <f t="shared" si="0"/>
        <v>0</v>
      </c>
      <c r="H18" s="8">
        <f t="shared" si="13"/>
        <v>1289.0931960323132</v>
      </c>
      <c r="J18" s="3">
        <v>15</v>
      </c>
      <c r="K18" t="s">
        <v>37</v>
      </c>
      <c r="L18" s="8">
        <f t="shared" si="1"/>
        <v>0</v>
      </c>
      <c r="M18" s="9">
        <f t="shared" si="14"/>
        <v>0</v>
      </c>
      <c r="N18" s="9"/>
      <c r="O18" s="4">
        <v>4</v>
      </c>
      <c r="P18" t="s">
        <v>64</v>
      </c>
      <c r="Q18" s="14">
        <f t="shared" si="2"/>
        <v>0</v>
      </c>
      <c r="R18" s="14">
        <f t="shared" si="3"/>
        <v>0</v>
      </c>
      <c r="T18" s="19">
        <v>78.827865122564191</v>
      </c>
      <c r="W18" s="8">
        <f t="shared" si="15"/>
        <v>0</v>
      </c>
      <c r="X18" s="8">
        <f t="shared" si="16"/>
        <v>78.827865122564191</v>
      </c>
      <c r="Z18" s="25">
        <f t="shared" si="4"/>
        <v>0</v>
      </c>
      <c r="AB18" t="s">
        <v>1030</v>
      </c>
      <c r="AC18" t="s">
        <v>33</v>
      </c>
      <c r="AD18" s="44">
        <v>1.046600823318925</v>
      </c>
      <c r="AE18" s="44">
        <v>10.42793954271861</v>
      </c>
      <c r="AF18" s="44">
        <v>583.79891723151297</v>
      </c>
      <c r="AG18" s="44">
        <v>0</v>
      </c>
      <c r="AH18" s="44">
        <v>29.8453852807971</v>
      </c>
      <c r="AI18" s="44">
        <v>0</v>
      </c>
      <c r="AJ18" s="44">
        <v>0</v>
      </c>
      <c r="AK18" s="44">
        <v>0</v>
      </c>
      <c r="AL18" s="44">
        <v>255.83469362415303</v>
      </c>
      <c r="AM18" s="44">
        <v>0</v>
      </c>
      <c r="AN18" s="44">
        <v>2139.2377502202626</v>
      </c>
      <c r="AO18" s="44">
        <v>11.381872432825118</v>
      </c>
      <c r="AP18" s="44">
        <v>0</v>
      </c>
      <c r="AQ18" s="44">
        <v>449.11875090373866</v>
      </c>
      <c r="AR18" s="44">
        <v>0</v>
      </c>
      <c r="AS18" s="44">
        <v>0</v>
      </c>
      <c r="AU18" t="s">
        <v>33</v>
      </c>
      <c r="AV18" s="43">
        <f t="shared" si="5"/>
        <v>1329.0256865829203</v>
      </c>
      <c r="AW18" s="43">
        <f t="shared" si="17"/>
        <v>594.22685677423158</v>
      </c>
      <c r="AX18" s="43">
        <f t="shared" si="18"/>
        <v>478.96413618453573</v>
      </c>
      <c r="AY18" s="43">
        <f t="shared" si="19"/>
        <v>255.83469362415303</v>
      </c>
      <c r="BA18" s="43"/>
      <c r="BB18" s="48">
        <v>16</v>
      </c>
      <c r="BC18" t="s">
        <v>38</v>
      </c>
      <c r="BD18" s="43">
        <f t="shared" si="9"/>
        <v>4384.0060801467835</v>
      </c>
      <c r="BE18" s="43">
        <f t="shared" si="10"/>
        <v>1010.6751767556152</v>
      </c>
      <c r="BF18" s="43">
        <f t="shared" si="11"/>
        <v>3164.625749145885</v>
      </c>
      <c r="BG18" s="43">
        <f t="shared" si="12"/>
        <v>208.70515424528301</v>
      </c>
      <c r="BI18">
        <v>4384.0060801467835</v>
      </c>
      <c r="BJ18">
        <v>1010.6751767556152</v>
      </c>
      <c r="BK18">
        <v>3164.625749145885</v>
      </c>
      <c r="BL18">
        <v>208.70515424528301</v>
      </c>
    </row>
    <row r="19" spans="1:64">
      <c r="A19" s="7" t="s">
        <v>33</v>
      </c>
      <c r="B19" s="8">
        <v>449.11875090373866</v>
      </c>
      <c r="C19" s="8">
        <v>1074.2375937820864</v>
      </c>
      <c r="D19" s="8"/>
      <c r="E19" s="3">
        <v>16</v>
      </c>
      <c r="F19" s="2" t="s">
        <v>38</v>
      </c>
      <c r="G19" s="8">
        <f t="shared" si="0"/>
        <v>3164.625749145885</v>
      </c>
      <c r="H19" s="8">
        <f t="shared" si="13"/>
        <v>4384.0060801467835</v>
      </c>
      <c r="J19" s="3">
        <v>16</v>
      </c>
      <c r="K19" t="s">
        <v>38</v>
      </c>
      <c r="L19" s="8">
        <f t="shared" si="1"/>
        <v>1</v>
      </c>
      <c r="M19" s="9">
        <f t="shared" si="14"/>
        <v>0.72185706207778078</v>
      </c>
      <c r="N19" s="9"/>
      <c r="O19" s="4">
        <v>4</v>
      </c>
      <c r="P19" t="s">
        <v>65</v>
      </c>
      <c r="Q19" s="14">
        <f t="shared" si="2"/>
        <v>0</v>
      </c>
      <c r="R19" s="14">
        <f t="shared" si="3"/>
        <v>0</v>
      </c>
      <c r="T19" s="19">
        <v>0</v>
      </c>
      <c r="W19" s="8">
        <f t="shared" si="15"/>
        <v>0</v>
      </c>
      <c r="X19" s="8">
        <f t="shared" si="16"/>
        <v>0</v>
      </c>
      <c r="Z19" s="25">
        <f t="shared" si="4"/>
        <v>0</v>
      </c>
      <c r="AB19" t="s">
        <v>1031</v>
      </c>
      <c r="AC19" t="s">
        <v>28</v>
      </c>
      <c r="AD19" s="44">
        <v>1.6155606091740207</v>
      </c>
      <c r="AE19" s="44">
        <v>16.096842258006372</v>
      </c>
      <c r="AF19" s="44">
        <v>90.851907386747655</v>
      </c>
      <c r="AG19" s="44">
        <v>0</v>
      </c>
      <c r="AH19" s="44">
        <v>202.5052331485507</v>
      </c>
      <c r="AI19" s="44">
        <v>6217.3196676008411</v>
      </c>
      <c r="AJ19" s="44">
        <v>0</v>
      </c>
      <c r="AK19" s="44">
        <v>0</v>
      </c>
      <c r="AL19" s="44">
        <v>0</v>
      </c>
      <c r="AM19" s="44">
        <v>0</v>
      </c>
      <c r="AN19" s="44">
        <v>1948.7768039908476</v>
      </c>
      <c r="AO19" s="44">
        <v>16.592888437261312</v>
      </c>
      <c r="AP19" s="44">
        <v>0</v>
      </c>
      <c r="AQ19" s="44">
        <v>1894.5119924088613</v>
      </c>
      <c r="AR19" s="44">
        <v>0</v>
      </c>
      <c r="AS19" s="44">
        <v>0</v>
      </c>
      <c r="AU19" t="s">
        <v>28</v>
      </c>
      <c r="AV19" s="43">
        <f t="shared" si="5"/>
        <v>8421.2856428030063</v>
      </c>
      <c r="AW19" s="43">
        <f t="shared" si="17"/>
        <v>6324.2684172455947</v>
      </c>
      <c r="AX19" s="43">
        <f t="shared" si="18"/>
        <v>2097.0172255574121</v>
      </c>
      <c r="AY19" s="43">
        <f t="shared" si="19"/>
        <v>0</v>
      </c>
      <c r="BA19" s="43"/>
      <c r="BB19" s="48">
        <v>17</v>
      </c>
      <c r="BC19" t="s">
        <v>39</v>
      </c>
      <c r="BD19" s="43">
        <f t="shared" si="9"/>
        <v>430.25695202410924</v>
      </c>
      <c r="BE19" s="43">
        <f t="shared" si="10"/>
        <v>36.294695094761529</v>
      </c>
      <c r="BF19" s="43">
        <f t="shared" si="11"/>
        <v>393.96225692934769</v>
      </c>
      <c r="BG19" s="43">
        <f t="shared" si="12"/>
        <v>0</v>
      </c>
      <c r="BI19">
        <v>430.25695202410924</v>
      </c>
      <c r="BJ19">
        <v>36.294695094761529</v>
      </c>
      <c r="BK19">
        <v>393.96225692934769</v>
      </c>
      <c r="BL19">
        <v>0</v>
      </c>
    </row>
    <row r="20" spans="1:64">
      <c r="A20" s="7" t="s">
        <v>28</v>
      </c>
      <c r="B20" s="8">
        <v>1894.5119924088613</v>
      </c>
      <c r="C20" s="8">
        <v>2205.58153581134</v>
      </c>
      <c r="D20" s="8"/>
      <c r="E20" s="3">
        <v>17</v>
      </c>
      <c r="F20" s="2" t="s">
        <v>39</v>
      </c>
      <c r="G20" s="8">
        <f t="shared" si="0"/>
        <v>0</v>
      </c>
      <c r="H20" s="8">
        <f t="shared" si="13"/>
        <v>432.31024446465949</v>
      </c>
      <c r="J20" s="3">
        <v>17</v>
      </c>
      <c r="K20" t="s">
        <v>39</v>
      </c>
      <c r="L20" s="8">
        <f t="shared" si="1"/>
        <v>0</v>
      </c>
      <c r="M20" s="9">
        <f t="shared" si="14"/>
        <v>0</v>
      </c>
      <c r="N20" s="9"/>
      <c r="O20" s="4">
        <v>5</v>
      </c>
      <c r="P20" t="s">
        <v>66</v>
      </c>
      <c r="Q20" s="14">
        <f t="shared" si="2"/>
        <v>0</v>
      </c>
      <c r="R20" s="14">
        <f t="shared" si="3"/>
        <v>0</v>
      </c>
      <c r="T20" s="19">
        <v>452.10099114411804</v>
      </c>
      <c r="W20" s="8">
        <f t="shared" si="15"/>
        <v>0</v>
      </c>
      <c r="X20" s="8">
        <f t="shared" si="16"/>
        <v>452.10099114411804</v>
      </c>
      <c r="Z20" s="25">
        <f t="shared" si="4"/>
        <v>0</v>
      </c>
      <c r="AB20" t="s">
        <v>1032</v>
      </c>
      <c r="AC20" t="s">
        <v>25</v>
      </c>
      <c r="AD20" s="44">
        <v>21.272374285853786</v>
      </c>
      <c r="AE20" s="44">
        <v>211.94998899343409</v>
      </c>
      <c r="AF20" s="44">
        <v>74.163967712999991</v>
      </c>
      <c r="AG20" s="44">
        <v>0</v>
      </c>
      <c r="AH20" s="44">
        <v>237.99043511231881</v>
      </c>
      <c r="AI20" s="44">
        <v>0</v>
      </c>
      <c r="AJ20" s="44">
        <v>3.6989999999999995E-2</v>
      </c>
      <c r="AK20" s="44">
        <v>0</v>
      </c>
      <c r="AL20" s="44">
        <v>0</v>
      </c>
      <c r="AM20" s="44">
        <v>0</v>
      </c>
      <c r="AN20" s="44">
        <v>2227.7219392624129</v>
      </c>
      <c r="AO20" s="44">
        <v>0</v>
      </c>
      <c r="AP20" s="44">
        <v>0</v>
      </c>
      <c r="AQ20" s="44">
        <v>81.825897574725872</v>
      </c>
      <c r="AR20" s="44">
        <v>6337.9930519999998</v>
      </c>
      <c r="AS20" s="44">
        <v>0</v>
      </c>
      <c r="AU20" t="s">
        <v>25</v>
      </c>
      <c r="AV20" s="43">
        <f t="shared" si="5"/>
        <v>6943.9603313934786</v>
      </c>
      <c r="AW20" s="43">
        <f t="shared" si="17"/>
        <v>286.15094670643407</v>
      </c>
      <c r="AX20" s="43">
        <f t="shared" si="18"/>
        <v>6657.8093846870443</v>
      </c>
      <c r="AY20" s="43">
        <f t="shared" si="19"/>
        <v>0</v>
      </c>
      <c r="BA20" s="43"/>
      <c r="BB20" s="48">
        <v>18</v>
      </c>
      <c r="BC20" t="s">
        <v>40</v>
      </c>
      <c r="BD20" s="43">
        <f t="shared" si="9"/>
        <v>262.56136013140582</v>
      </c>
      <c r="BE20" s="43">
        <f t="shared" si="10"/>
        <v>3.469205428507304</v>
      </c>
      <c r="BF20" s="43">
        <f t="shared" si="11"/>
        <v>259.09215470289854</v>
      </c>
      <c r="BG20" s="43">
        <f t="shared" si="12"/>
        <v>0</v>
      </c>
      <c r="BI20">
        <v>262.56136013140582</v>
      </c>
      <c r="BJ20">
        <v>3.469205428507304</v>
      </c>
      <c r="BK20">
        <v>259.09215470289854</v>
      </c>
      <c r="BL20">
        <v>0</v>
      </c>
    </row>
    <row r="21" spans="1:64">
      <c r="A21" s="7" t="s">
        <v>25</v>
      </c>
      <c r="B21" s="8">
        <v>81.825897574725872</v>
      </c>
      <c r="C21" s="8">
        <v>627.23965367933249</v>
      </c>
      <c r="D21" s="8"/>
      <c r="E21" s="3">
        <v>18</v>
      </c>
      <c r="F21" s="2" t="s">
        <v>40</v>
      </c>
      <c r="G21" s="8">
        <f t="shared" si="0"/>
        <v>0</v>
      </c>
      <c r="H21" s="8">
        <f t="shared" si="13"/>
        <v>262.73710352045458</v>
      </c>
      <c r="J21" s="3">
        <v>18</v>
      </c>
      <c r="K21" t="s">
        <v>980</v>
      </c>
      <c r="L21" s="8">
        <f t="shared" si="1"/>
        <v>0</v>
      </c>
      <c r="M21" s="9">
        <f t="shared" si="14"/>
        <v>0</v>
      </c>
      <c r="N21" s="9"/>
      <c r="O21" s="4">
        <v>5</v>
      </c>
      <c r="P21" t="s">
        <v>67</v>
      </c>
      <c r="Q21" s="14">
        <f t="shared" si="2"/>
        <v>0</v>
      </c>
      <c r="R21" s="14">
        <f t="shared" si="3"/>
        <v>0</v>
      </c>
      <c r="T21" s="19">
        <v>0</v>
      </c>
      <c r="W21" s="8">
        <f t="shared" si="15"/>
        <v>0</v>
      </c>
      <c r="X21" s="8">
        <f t="shared" si="16"/>
        <v>0</v>
      </c>
      <c r="Z21" s="25">
        <f t="shared" si="4"/>
        <v>0</v>
      </c>
      <c r="AB21" t="s">
        <v>1033</v>
      </c>
      <c r="AC21" t="s">
        <v>26</v>
      </c>
      <c r="AD21" s="44">
        <v>8.5211781317931612E-2</v>
      </c>
      <c r="AE21" s="44">
        <v>0.8490183497973196</v>
      </c>
      <c r="AF21" s="44">
        <v>12.017993559000001</v>
      </c>
      <c r="AG21" s="44">
        <v>0</v>
      </c>
      <c r="AH21" s="44">
        <v>24.967203342391304</v>
      </c>
      <c r="AI21" s="44">
        <v>0</v>
      </c>
      <c r="AJ21" s="44">
        <v>0</v>
      </c>
      <c r="AK21" s="44">
        <v>0</v>
      </c>
      <c r="AL21" s="44">
        <v>0</v>
      </c>
      <c r="AM21" s="44">
        <v>0</v>
      </c>
      <c r="AN21" s="44">
        <v>549.73041293713686</v>
      </c>
      <c r="AO21" s="44">
        <v>0</v>
      </c>
      <c r="AP21" s="44">
        <v>0</v>
      </c>
      <c r="AQ21" s="44">
        <v>0</v>
      </c>
      <c r="AR21" s="44">
        <v>0</v>
      </c>
      <c r="AS21" s="44">
        <v>0</v>
      </c>
      <c r="AU21" t="s">
        <v>26</v>
      </c>
      <c r="AV21" s="43">
        <f t="shared" si="5"/>
        <v>37.834215251188624</v>
      </c>
      <c r="AW21" s="43">
        <f t="shared" si="17"/>
        <v>12.86701190879732</v>
      </c>
      <c r="AX21" s="43">
        <f t="shared" si="18"/>
        <v>24.967203342391304</v>
      </c>
      <c r="AY21" s="43">
        <f t="shared" si="19"/>
        <v>0</v>
      </c>
      <c r="BA21" s="43"/>
      <c r="BB21" s="48">
        <v>19</v>
      </c>
      <c r="BC21" t="s">
        <v>41</v>
      </c>
      <c r="BD21" s="43">
        <f t="shared" si="9"/>
        <v>6533.2309017536218</v>
      </c>
      <c r="BE21" s="43">
        <f t="shared" si="10"/>
        <v>2.1145949999999996</v>
      </c>
      <c r="BF21" s="43">
        <f t="shared" si="11"/>
        <v>6531.1163067536218</v>
      </c>
      <c r="BG21" s="43">
        <f t="shared" si="12"/>
        <v>0</v>
      </c>
      <c r="BI21">
        <v>6533.2309017536218</v>
      </c>
      <c r="BJ21">
        <v>2.1145949999999996</v>
      </c>
      <c r="BK21">
        <v>6531.1163067536218</v>
      </c>
      <c r="BL21">
        <v>0</v>
      </c>
    </row>
    <row r="22" spans="1:64">
      <c r="A22" s="7" t="s">
        <v>26</v>
      </c>
      <c r="B22" s="8">
        <v>0</v>
      </c>
      <c r="C22" s="8">
        <v>37.919427032506555</v>
      </c>
      <c r="D22" s="8"/>
      <c r="E22" s="3">
        <v>19</v>
      </c>
      <c r="F22" s="2" t="s">
        <v>41</v>
      </c>
      <c r="G22" s="8">
        <f t="shared" si="0"/>
        <v>0</v>
      </c>
      <c r="H22" s="8">
        <f t="shared" si="13"/>
        <v>6533.2309017536218</v>
      </c>
      <c r="J22" s="3">
        <v>19</v>
      </c>
      <c r="K22" t="s">
        <v>41</v>
      </c>
      <c r="L22" s="8">
        <f t="shared" si="1"/>
        <v>0</v>
      </c>
      <c r="M22" s="9">
        <f t="shared" si="14"/>
        <v>0</v>
      </c>
      <c r="N22" s="9"/>
      <c r="O22" s="5"/>
      <c r="P22" s="1" t="s">
        <v>220</v>
      </c>
      <c r="Q22" s="16">
        <v>1</v>
      </c>
      <c r="R22" s="16">
        <v>0.25</v>
      </c>
      <c r="T22" s="19">
        <f>0.7*U22</f>
        <v>84849.850324603845</v>
      </c>
      <c r="U22" s="8">
        <v>121214.07189229122</v>
      </c>
      <c r="V22" s="8"/>
      <c r="W22" s="8">
        <f t="shared" si="15"/>
        <v>21212.462581150961</v>
      </c>
      <c r="X22" s="8">
        <f t="shared" si="16"/>
        <v>63637.387743452884</v>
      </c>
      <c r="Z22" s="25">
        <f t="shared" si="4"/>
        <v>0</v>
      </c>
      <c r="AB22" t="s">
        <v>1034</v>
      </c>
      <c r="AC22" t="s">
        <v>27</v>
      </c>
      <c r="AD22" s="44">
        <v>18.703700311023209</v>
      </c>
      <c r="AE22" s="44">
        <v>186.35668128940833</v>
      </c>
      <c r="AF22" s="44">
        <v>253.68361659957154</v>
      </c>
      <c r="AG22" s="44">
        <v>0</v>
      </c>
      <c r="AH22" s="44">
        <v>69.55935587862318</v>
      </c>
      <c r="AI22" s="44">
        <v>0</v>
      </c>
      <c r="AJ22" s="44">
        <v>0</v>
      </c>
      <c r="AK22" s="44">
        <v>0</v>
      </c>
      <c r="AL22" s="44">
        <v>0</v>
      </c>
      <c r="AM22" s="44">
        <v>0</v>
      </c>
      <c r="AN22" s="44">
        <v>2057.6317218908198</v>
      </c>
      <c r="AO22" s="44">
        <v>0</v>
      </c>
      <c r="AP22" s="44">
        <v>0</v>
      </c>
      <c r="AQ22" s="44">
        <v>0</v>
      </c>
      <c r="AR22" s="44">
        <v>0</v>
      </c>
      <c r="AS22" s="44">
        <v>0</v>
      </c>
      <c r="AU22" t="s">
        <v>27</v>
      </c>
      <c r="AV22" s="43">
        <f t="shared" si="5"/>
        <v>509.59965376760306</v>
      </c>
      <c r="AW22" s="43">
        <f t="shared" si="17"/>
        <v>440.04029788897986</v>
      </c>
      <c r="AX22" s="43">
        <f t="shared" si="18"/>
        <v>69.55935587862318</v>
      </c>
      <c r="AY22" s="43">
        <f t="shared" si="19"/>
        <v>0</v>
      </c>
      <c r="BA22" s="43"/>
    </row>
    <row r="23" spans="1:64">
      <c r="A23" s="7" t="s">
        <v>27</v>
      </c>
      <c r="B23" s="8">
        <v>0</v>
      </c>
      <c r="C23" s="8">
        <v>528.30335407862617</v>
      </c>
      <c r="D23" s="8"/>
      <c r="O23" s="4">
        <v>6</v>
      </c>
      <c r="P23" t="s">
        <v>43</v>
      </c>
      <c r="Q23" s="14">
        <f t="shared" ref="Q23:Q30" si="20">VLOOKUP($O23,$J$4:$L$22,3,FALSE)</f>
        <v>1</v>
      </c>
      <c r="R23" s="14">
        <f t="shared" ref="R23:R30" si="21">VLOOKUP($O23,$J$4:$M$22,4,FALSE)</f>
        <v>0.85896257365609041</v>
      </c>
      <c r="T23" s="19">
        <f>0*U22</f>
        <v>0</v>
      </c>
      <c r="W23" s="8">
        <f t="shared" si="15"/>
        <v>0</v>
      </c>
      <c r="X23" s="8">
        <f t="shared" si="16"/>
        <v>0</v>
      </c>
      <c r="Z23" s="25">
        <f t="shared" si="4"/>
        <v>0</v>
      </c>
      <c r="AB23" t="s">
        <v>1035</v>
      </c>
      <c r="AC23" t="s">
        <v>30</v>
      </c>
      <c r="AD23" s="44">
        <v>1.4628965080826994</v>
      </c>
      <c r="AE23" s="44">
        <v>14.575754197445324</v>
      </c>
      <c r="AF23" s="44">
        <v>53.9410029708</v>
      </c>
      <c r="AG23" s="44">
        <v>0</v>
      </c>
      <c r="AH23" s="44">
        <v>154.90702038405797</v>
      </c>
      <c r="AI23" s="44">
        <v>0</v>
      </c>
      <c r="AJ23" s="44">
        <v>0</v>
      </c>
      <c r="AK23" s="44">
        <v>0</v>
      </c>
      <c r="AL23" s="44">
        <v>0</v>
      </c>
      <c r="AM23" s="44">
        <v>0</v>
      </c>
      <c r="AN23" s="44">
        <v>318.09979351032445</v>
      </c>
      <c r="AO23" s="44">
        <v>0</v>
      </c>
      <c r="AP23" s="44">
        <v>0</v>
      </c>
      <c r="AQ23" s="44">
        <v>222.23870650442473</v>
      </c>
      <c r="AR23" s="44">
        <v>0</v>
      </c>
      <c r="AS23" s="44">
        <v>0</v>
      </c>
      <c r="AU23" t="s">
        <v>30</v>
      </c>
      <c r="AV23" s="43">
        <f t="shared" si="5"/>
        <v>445.66248405672803</v>
      </c>
      <c r="AW23" s="43">
        <f t="shared" si="17"/>
        <v>68.51675716824532</v>
      </c>
      <c r="AX23" s="43">
        <f t="shared" si="18"/>
        <v>377.14572688848273</v>
      </c>
      <c r="AY23" s="43">
        <f t="shared" si="19"/>
        <v>0</v>
      </c>
      <c r="BA23" s="43"/>
    </row>
    <row r="24" spans="1:64" ht="12.75" customHeight="1">
      <c r="A24" s="7" t="s">
        <v>30</v>
      </c>
      <c r="B24" s="8">
        <v>222.23870650442473</v>
      </c>
      <c r="C24" s="8">
        <v>447.12538056481071</v>
      </c>
      <c r="D24" s="8"/>
      <c r="J24" s="22"/>
      <c r="K24" s="22"/>
      <c r="L24" s="22"/>
      <c r="O24" s="4">
        <v>6</v>
      </c>
      <c r="P24" t="s">
        <v>221</v>
      </c>
      <c r="Q24" s="14">
        <f t="shared" si="20"/>
        <v>1</v>
      </c>
      <c r="R24" s="14">
        <f t="shared" si="21"/>
        <v>0.85896257365609041</v>
      </c>
      <c r="T24" s="19">
        <f>0.3*U22</f>
        <v>36364.221567687367</v>
      </c>
      <c r="W24" s="8">
        <f t="shared" si="15"/>
        <v>31235.50534678105</v>
      </c>
      <c r="X24" s="8">
        <f t="shared" si="16"/>
        <v>5128.7162209063172</v>
      </c>
      <c r="Z24" s="25">
        <f t="shared" si="4"/>
        <v>0</v>
      </c>
      <c r="AB24" t="s">
        <v>1036</v>
      </c>
      <c r="AC24" t="s">
        <v>981</v>
      </c>
      <c r="AD24" s="44">
        <v>8.6255515654244768</v>
      </c>
      <c r="AE24" s="44">
        <v>85.941772873457126</v>
      </c>
      <c r="AF24" s="44">
        <v>70.745802006000005</v>
      </c>
      <c r="AG24" s="44">
        <v>0</v>
      </c>
      <c r="AH24" s="44">
        <v>158.28029161231879</v>
      </c>
      <c r="AI24" s="44">
        <v>0</v>
      </c>
      <c r="AJ24" s="44">
        <v>0.22605</v>
      </c>
      <c r="AK24" s="44">
        <v>0</v>
      </c>
      <c r="AL24" s="44">
        <v>0</v>
      </c>
      <c r="AM24" s="44">
        <v>0</v>
      </c>
      <c r="AN24" s="44">
        <v>4199.310858599034</v>
      </c>
      <c r="AO24" s="44">
        <v>12.025296171889275</v>
      </c>
      <c r="AP24" s="44">
        <v>0</v>
      </c>
      <c r="AQ24" s="44">
        <v>321.67243094642498</v>
      </c>
      <c r="AR24" s="44">
        <v>0</v>
      </c>
      <c r="AS24" s="44">
        <v>0</v>
      </c>
      <c r="AU24" t="s">
        <v>981</v>
      </c>
      <c r="AV24" s="43">
        <f t="shared" si="5"/>
        <v>636.86634743820082</v>
      </c>
      <c r="AW24" s="43">
        <f t="shared" si="17"/>
        <v>156.91362487945713</v>
      </c>
      <c r="AX24" s="43">
        <f t="shared" si="18"/>
        <v>479.95272255874374</v>
      </c>
      <c r="AY24" s="43">
        <f t="shared" si="19"/>
        <v>0</v>
      </c>
      <c r="BA24" s="43"/>
    </row>
    <row r="25" spans="1:64" ht="12.75" customHeight="1">
      <c r="A25" s="7" t="s">
        <v>981</v>
      </c>
      <c r="B25" s="8">
        <v>321.67243094642498</v>
      </c>
      <c r="C25" s="8">
        <v>645.49189900362535</v>
      </c>
      <c r="D25" s="8"/>
      <c r="J25" s="173" t="s">
        <v>1037</v>
      </c>
      <c r="K25" s="173"/>
      <c r="L25" s="173"/>
      <c r="M25" s="173"/>
      <c r="O25" s="4">
        <v>6</v>
      </c>
      <c r="P25" t="s">
        <v>69</v>
      </c>
      <c r="Q25" s="14">
        <f t="shared" si="20"/>
        <v>1</v>
      </c>
      <c r="R25" s="14">
        <f t="shared" si="21"/>
        <v>0.85896257365609041</v>
      </c>
      <c r="T25" s="19">
        <v>0</v>
      </c>
      <c r="W25" s="8">
        <f t="shared" si="15"/>
        <v>0</v>
      </c>
      <c r="X25" s="8">
        <f t="shared" si="16"/>
        <v>0</v>
      </c>
      <c r="Z25" s="25">
        <f t="shared" si="4"/>
        <v>0</v>
      </c>
    </row>
    <row r="26" spans="1:64">
      <c r="J26" s="173"/>
      <c r="K26" s="173"/>
      <c r="L26" s="173"/>
      <c r="M26" s="173"/>
      <c r="O26" s="4">
        <v>6</v>
      </c>
      <c r="P26" t="s">
        <v>70</v>
      </c>
      <c r="Q26" s="14">
        <f t="shared" si="20"/>
        <v>1</v>
      </c>
      <c r="R26" s="14">
        <f t="shared" si="21"/>
        <v>0.85896257365609041</v>
      </c>
      <c r="T26" s="19">
        <v>1089.6793119883871</v>
      </c>
      <c r="W26" s="8">
        <f t="shared" si="15"/>
        <v>935.99374628534292</v>
      </c>
      <c r="X26" s="8">
        <f t="shared" si="16"/>
        <v>153.68556570304418</v>
      </c>
      <c r="Z26" s="25">
        <f t="shared" si="4"/>
        <v>0</v>
      </c>
    </row>
    <row r="27" spans="1:64">
      <c r="J27" s="173"/>
      <c r="K27" s="173"/>
      <c r="L27" s="173"/>
      <c r="M27" s="173"/>
      <c r="O27" s="4">
        <v>6</v>
      </c>
      <c r="P27" t="s">
        <v>71</v>
      </c>
      <c r="Q27" s="14">
        <f t="shared" si="20"/>
        <v>1</v>
      </c>
      <c r="R27" s="14">
        <f t="shared" si="21"/>
        <v>0.85896257365609041</v>
      </c>
      <c r="T27" s="19">
        <v>541.94157271762856</v>
      </c>
      <c r="W27" s="8">
        <f t="shared" si="15"/>
        <v>465.50752807276348</v>
      </c>
      <c r="X27" s="8">
        <f t="shared" si="16"/>
        <v>76.434044644865082</v>
      </c>
      <c r="Z27" s="25">
        <f t="shared" si="4"/>
        <v>0</v>
      </c>
    </row>
    <row r="28" spans="1:64">
      <c r="J28" s="173"/>
      <c r="K28" s="173"/>
      <c r="L28" s="173"/>
      <c r="M28" s="173"/>
      <c r="O28" s="4">
        <v>6</v>
      </c>
      <c r="P28" t="s">
        <v>72</v>
      </c>
      <c r="Q28" s="14">
        <f t="shared" si="20"/>
        <v>1</v>
      </c>
      <c r="R28" s="14">
        <f t="shared" si="21"/>
        <v>0.85896257365609041</v>
      </c>
      <c r="T28" s="19">
        <v>217.93586239767745</v>
      </c>
      <c r="W28" s="8">
        <f t="shared" si="15"/>
        <v>187.19874925706861</v>
      </c>
      <c r="X28" s="8">
        <f t="shared" si="16"/>
        <v>30.737113140608841</v>
      </c>
      <c r="Z28" s="25">
        <f t="shared" si="4"/>
        <v>0</v>
      </c>
    </row>
    <row r="29" spans="1:64">
      <c r="J29" s="173"/>
      <c r="K29" s="173"/>
      <c r="L29" s="173"/>
      <c r="M29" s="173"/>
      <c r="O29" s="4">
        <v>6</v>
      </c>
      <c r="P29" t="s">
        <v>73</v>
      </c>
      <c r="Q29" s="14">
        <f t="shared" si="20"/>
        <v>1</v>
      </c>
      <c r="R29" s="14">
        <f t="shared" si="21"/>
        <v>0.85896257365609041</v>
      </c>
      <c r="T29" s="19">
        <v>6.37578320844269</v>
      </c>
      <c r="W29" s="8">
        <f t="shared" si="15"/>
        <v>5.4765591537972185</v>
      </c>
      <c r="X29" s="8">
        <f t="shared" si="16"/>
        <v>0.8992240546454715</v>
      </c>
      <c r="Z29" s="25">
        <f t="shared" si="4"/>
        <v>0</v>
      </c>
    </row>
    <row r="30" spans="1:64">
      <c r="J30" s="173"/>
      <c r="K30" s="173"/>
      <c r="L30" s="173"/>
      <c r="M30" s="173"/>
      <c r="O30" s="4">
        <v>6</v>
      </c>
      <c r="P30" t="s">
        <v>74</v>
      </c>
      <c r="Q30" s="14">
        <f t="shared" si="20"/>
        <v>1</v>
      </c>
      <c r="R30" s="14">
        <f t="shared" si="21"/>
        <v>0.85896257365609041</v>
      </c>
      <c r="T30" s="19">
        <v>1037.5138130102198</v>
      </c>
      <c r="W30" s="8">
        <f t="shared" si="15"/>
        <v>891.18553502700217</v>
      </c>
      <c r="X30" s="8">
        <f t="shared" si="16"/>
        <v>146.32827798321762</v>
      </c>
      <c r="Z30" s="25">
        <f t="shared" si="4"/>
        <v>0</v>
      </c>
    </row>
    <row r="31" spans="1:64">
      <c r="J31" s="173"/>
      <c r="K31" s="173"/>
      <c r="L31" s="173"/>
      <c r="M31" s="173"/>
      <c r="O31" s="4" t="s">
        <v>983</v>
      </c>
      <c r="P31" t="s">
        <v>75</v>
      </c>
      <c r="Q31" s="14">
        <f>AVERAGE(L10:L11)</f>
        <v>1</v>
      </c>
      <c r="R31" s="14">
        <f>AVERAGE(M10:M11)</f>
        <v>0.73449741237431421</v>
      </c>
      <c r="T31" s="19">
        <v>1706.9710498967027</v>
      </c>
      <c r="W31" s="8">
        <f t="shared" si="15"/>
        <v>1253.7658191469945</v>
      </c>
      <c r="X31" s="8">
        <f t="shared" si="16"/>
        <v>453.20523074970811</v>
      </c>
      <c r="Z31" s="25">
        <f t="shared" si="4"/>
        <v>0</v>
      </c>
    </row>
    <row r="32" spans="1:64">
      <c r="J32" s="173"/>
      <c r="K32" s="173"/>
      <c r="L32" s="173"/>
      <c r="M32" s="173"/>
      <c r="O32" s="4" t="s">
        <v>984</v>
      </c>
      <c r="P32" t="s">
        <v>76</v>
      </c>
      <c r="Q32" s="14">
        <f>AVERAGE(L12:L13)</f>
        <v>1</v>
      </c>
      <c r="R32" s="14">
        <f>AVERAGE(M12:M13)</f>
        <v>0.3053202015706673</v>
      </c>
      <c r="T32" s="19">
        <v>1889.5502963202889</v>
      </c>
      <c r="W32" s="8">
        <f t="shared" si="15"/>
        <v>576.91787735042476</v>
      </c>
      <c r="X32" s="8">
        <f t="shared" si="16"/>
        <v>1312.6324189698641</v>
      </c>
      <c r="Z32" s="25">
        <f t="shared" si="4"/>
        <v>0</v>
      </c>
    </row>
    <row r="33" spans="2:26">
      <c r="J33" s="173"/>
      <c r="K33" s="173"/>
      <c r="L33" s="173"/>
      <c r="M33" s="173"/>
      <c r="O33" s="4">
        <v>11</v>
      </c>
      <c r="P33" t="s">
        <v>77</v>
      </c>
      <c r="Q33" s="14">
        <f t="shared" ref="Q33:Q59" si="22">VLOOKUP($O33,$J$4:$L$22,3,FALSE)</f>
        <v>1</v>
      </c>
      <c r="R33" s="14">
        <f t="shared" ref="R33:R76" si="23">VLOOKUP($O33,$J$4:$M$22,4,FALSE)</f>
        <v>0.4180813941937358</v>
      </c>
      <c r="T33" s="19">
        <v>137.36914730917431</v>
      </c>
      <c r="W33" s="8">
        <f t="shared" si="15"/>
        <v>57.431484626224268</v>
      </c>
      <c r="X33" s="8">
        <f t="shared" si="16"/>
        <v>79.937662682950048</v>
      </c>
      <c r="Z33" s="25">
        <f t="shared" si="4"/>
        <v>0</v>
      </c>
    </row>
    <row r="34" spans="2:26">
      <c r="J34" s="173"/>
      <c r="K34" s="173"/>
      <c r="L34" s="173"/>
      <c r="M34" s="173"/>
      <c r="O34" s="4">
        <v>11</v>
      </c>
      <c r="P34" t="s">
        <v>78</v>
      </c>
      <c r="Q34" s="14">
        <f t="shared" si="22"/>
        <v>1</v>
      </c>
      <c r="R34" s="14">
        <f t="shared" si="23"/>
        <v>0.4180813941937358</v>
      </c>
      <c r="T34" s="19">
        <v>104.91061461164792</v>
      </c>
      <c r="W34" s="8">
        <f t="shared" si="15"/>
        <v>43.861176022559469</v>
      </c>
      <c r="X34" s="8">
        <f t="shared" si="16"/>
        <v>61.049438589088446</v>
      </c>
      <c r="Z34" s="25">
        <f t="shared" si="4"/>
        <v>0</v>
      </c>
    </row>
    <row r="35" spans="2:26">
      <c r="B35" s="8"/>
      <c r="C35" s="8"/>
      <c r="D35" s="8"/>
      <c r="J35" s="173"/>
      <c r="K35" s="173"/>
      <c r="L35" s="173"/>
      <c r="M35" s="173"/>
      <c r="O35" s="4">
        <v>11</v>
      </c>
      <c r="P35" t="s">
        <v>79</v>
      </c>
      <c r="Q35" s="14">
        <f t="shared" si="22"/>
        <v>1</v>
      </c>
      <c r="R35" s="14">
        <f t="shared" si="23"/>
        <v>0.4180813941937358</v>
      </c>
      <c r="T35" s="19">
        <v>0.57961665531297202</v>
      </c>
      <c r="W35" s="8">
        <f t="shared" si="15"/>
        <v>0.24232693935115734</v>
      </c>
      <c r="X35" s="8">
        <f t="shared" si="16"/>
        <v>0.33728971596181467</v>
      </c>
      <c r="Z35" s="25">
        <f t="shared" si="4"/>
        <v>0</v>
      </c>
    </row>
    <row r="36" spans="2:26">
      <c r="B36" s="8"/>
      <c r="C36" s="8"/>
      <c r="D36" s="8"/>
      <c r="J36" s="173"/>
      <c r="K36" s="173"/>
      <c r="L36" s="173"/>
      <c r="M36" s="173"/>
      <c r="O36" s="4">
        <v>11</v>
      </c>
      <c r="P36" t="s">
        <v>80</v>
      </c>
      <c r="Q36" s="14">
        <f t="shared" si="22"/>
        <v>1</v>
      </c>
      <c r="R36" s="14">
        <f t="shared" si="23"/>
        <v>0.4180813941937358</v>
      </c>
      <c r="T36" s="19">
        <v>423.69977503378243</v>
      </c>
      <c r="W36" s="8">
        <f t="shared" si="15"/>
        <v>177.14099266569596</v>
      </c>
      <c r="X36" s="8">
        <f t="shared" si="16"/>
        <v>246.55878236808647</v>
      </c>
      <c r="Z36" s="25">
        <f t="shared" ref="Z36:Z67" si="24">W36+X36-T36</f>
        <v>0</v>
      </c>
    </row>
    <row r="37" spans="2:26">
      <c r="B37" s="8"/>
      <c r="C37" s="8"/>
      <c r="D37" s="8"/>
      <c r="J37" s="173"/>
      <c r="K37" s="173"/>
      <c r="L37" s="173"/>
      <c r="M37" s="173"/>
      <c r="O37" s="4">
        <v>11</v>
      </c>
      <c r="P37" t="s">
        <v>81</v>
      </c>
      <c r="Q37" s="14">
        <f t="shared" si="22"/>
        <v>1</v>
      </c>
      <c r="R37" s="14">
        <f t="shared" si="23"/>
        <v>0.4180813941937358</v>
      </c>
      <c r="T37" s="19">
        <v>135.63029734323541</v>
      </c>
      <c r="W37" s="8">
        <f t="shared" si="15"/>
        <v>56.704503808170799</v>
      </c>
      <c r="X37" s="8">
        <f t="shared" si="16"/>
        <v>78.925793535064614</v>
      </c>
      <c r="Z37" s="25">
        <f t="shared" si="24"/>
        <v>0</v>
      </c>
    </row>
    <row r="38" spans="2:26">
      <c r="B38" s="8"/>
      <c r="C38" s="8"/>
      <c r="D38" s="8"/>
      <c r="J38" s="173"/>
      <c r="K38" s="173"/>
      <c r="L38" s="173"/>
      <c r="M38" s="173"/>
      <c r="O38" s="4">
        <v>11</v>
      </c>
      <c r="P38" t="s">
        <v>82</v>
      </c>
      <c r="Q38" s="14">
        <f t="shared" si="22"/>
        <v>1</v>
      </c>
      <c r="R38" s="14">
        <f t="shared" si="23"/>
        <v>0.4180813941937358</v>
      </c>
      <c r="T38" s="19">
        <v>115.92333106259437</v>
      </c>
      <c r="W38" s="8">
        <f t="shared" si="15"/>
        <v>48.465387870231453</v>
      </c>
      <c r="X38" s="8">
        <f t="shared" si="16"/>
        <v>67.457943192362919</v>
      </c>
      <c r="Z38" s="25">
        <f t="shared" si="24"/>
        <v>0</v>
      </c>
    </row>
    <row r="39" spans="2:26">
      <c r="B39" s="8"/>
      <c r="C39" s="8"/>
      <c r="D39" s="8"/>
      <c r="J39" s="173"/>
      <c r="K39" s="173"/>
      <c r="L39" s="173"/>
      <c r="M39" s="173"/>
      <c r="O39" s="4">
        <v>11</v>
      </c>
      <c r="P39" t="s">
        <v>83</v>
      </c>
      <c r="Q39" s="14">
        <f t="shared" si="22"/>
        <v>1</v>
      </c>
      <c r="R39" s="14">
        <f t="shared" si="23"/>
        <v>0.4180813941937358</v>
      </c>
      <c r="T39" s="19">
        <v>213.2989291551736</v>
      </c>
      <c r="W39" s="8">
        <f t="shared" si="15"/>
        <v>89.176313681225864</v>
      </c>
      <c r="X39" s="8">
        <f t="shared" si="16"/>
        <v>124.12261547394773</v>
      </c>
      <c r="Z39" s="25">
        <f t="shared" si="24"/>
        <v>0</v>
      </c>
    </row>
    <row r="40" spans="2:26">
      <c r="B40" s="8"/>
      <c r="C40" s="8"/>
      <c r="D40" s="8"/>
      <c r="O40" s="4">
        <v>11</v>
      </c>
      <c r="P40" t="s">
        <v>84</v>
      </c>
      <c r="Q40" s="14">
        <f t="shared" si="22"/>
        <v>1</v>
      </c>
      <c r="R40" s="14">
        <f t="shared" si="23"/>
        <v>0.4180813941937358</v>
      </c>
      <c r="T40" s="19">
        <v>12.17194976157241</v>
      </c>
      <c r="W40" s="8">
        <f t="shared" si="15"/>
        <v>5.0888657263743031</v>
      </c>
      <c r="X40" s="8">
        <f t="shared" si="16"/>
        <v>7.083084035198107</v>
      </c>
      <c r="Z40" s="25">
        <f t="shared" si="24"/>
        <v>0</v>
      </c>
    </row>
    <row r="41" spans="2:26" ht="12.75" customHeight="1">
      <c r="B41" s="8"/>
      <c r="C41" s="8"/>
      <c r="D41" s="8"/>
      <c r="J41" s="173" t="s">
        <v>1038</v>
      </c>
      <c r="K41" s="173"/>
      <c r="L41" s="173"/>
      <c r="M41" s="173"/>
      <c r="O41" s="4">
        <v>11</v>
      </c>
      <c r="P41" t="s">
        <v>85</v>
      </c>
      <c r="Q41" s="14">
        <f t="shared" si="22"/>
        <v>1</v>
      </c>
      <c r="R41" s="14">
        <f t="shared" si="23"/>
        <v>0.4180813941937358</v>
      </c>
      <c r="T41" s="19">
        <v>56.222815565358275</v>
      </c>
      <c r="W41" s="8">
        <f t="shared" si="15"/>
        <v>23.505713117062257</v>
      </c>
      <c r="X41" s="8">
        <f t="shared" si="16"/>
        <v>32.717102448296018</v>
      </c>
      <c r="Z41" s="25">
        <f t="shared" si="24"/>
        <v>0</v>
      </c>
    </row>
    <row r="42" spans="2:26">
      <c r="B42" s="8"/>
      <c r="C42" s="8"/>
      <c r="D42" s="8"/>
      <c r="J42" s="173"/>
      <c r="K42" s="173"/>
      <c r="L42" s="173"/>
      <c r="M42" s="173"/>
      <c r="O42" s="4">
        <v>11</v>
      </c>
      <c r="P42" t="s">
        <v>86</v>
      </c>
      <c r="Q42" s="14">
        <f t="shared" si="22"/>
        <v>1</v>
      </c>
      <c r="R42" s="14">
        <f t="shared" si="23"/>
        <v>0.4180813941937358</v>
      </c>
      <c r="T42" s="19">
        <v>151.27994703668563</v>
      </c>
      <c r="W42" s="8">
        <f t="shared" si="15"/>
        <v>63.247331170652039</v>
      </c>
      <c r="X42" s="8">
        <f t="shared" si="16"/>
        <v>88.032615866033581</v>
      </c>
      <c r="Z42" s="25">
        <f t="shared" si="24"/>
        <v>0</v>
      </c>
    </row>
    <row r="43" spans="2:26">
      <c r="B43" s="8"/>
      <c r="C43" s="8"/>
      <c r="D43" s="8"/>
      <c r="J43" s="173"/>
      <c r="K43" s="173"/>
      <c r="L43" s="173"/>
      <c r="M43" s="173"/>
      <c r="O43" s="4">
        <v>16</v>
      </c>
      <c r="P43" t="s">
        <v>149</v>
      </c>
      <c r="Q43" s="14">
        <f t="shared" si="22"/>
        <v>1</v>
      </c>
      <c r="R43" s="14">
        <f t="shared" si="23"/>
        <v>0.72185706207778078</v>
      </c>
      <c r="T43" s="19">
        <f>0.7*U43</f>
        <v>116.85071771109514</v>
      </c>
      <c r="U43" s="8">
        <v>166.92959673013593</v>
      </c>
      <c r="V43" s="8"/>
      <c r="W43" s="8">
        <f t="shared" si="15"/>
        <v>84.349515788611242</v>
      </c>
      <c r="X43" s="8">
        <f t="shared" si="16"/>
        <v>32.501201922483901</v>
      </c>
      <c r="Z43" s="25">
        <f t="shared" si="24"/>
        <v>0</v>
      </c>
    </row>
    <row r="44" spans="2:26">
      <c r="B44" s="8"/>
      <c r="C44" s="8"/>
      <c r="D44" s="8"/>
      <c r="J44" s="173"/>
      <c r="K44" s="173"/>
      <c r="L44" s="173"/>
      <c r="M44" s="173"/>
      <c r="O44" s="4">
        <v>16</v>
      </c>
      <c r="P44" t="s">
        <v>150</v>
      </c>
      <c r="Q44" s="14">
        <f t="shared" si="22"/>
        <v>1</v>
      </c>
      <c r="R44" s="14">
        <f t="shared" si="23"/>
        <v>0.72185706207778078</v>
      </c>
      <c r="T44" s="19">
        <f>0*U43</f>
        <v>0</v>
      </c>
      <c r="W44" s="8">
        <f t="shared" si="15"/>
        <v>0</v>
      </c>
      <c r="X44" s="8">
        <f t="shared" si="16"/>
        <v>0</v>
      </c>
      <c r="Z44" s="25">
        <f t="shared" si="24"/>
        <v>0</v>
      </c>
    </row>
    <row r="45" spans="2:26">
      <c r="B45" s="8"/>
      <c r="C45" s="8"/>
      <c r="D45" s="8"/>
      <c r="J45" s="173"/>
      <c r="K45" s="173"/>
      <c r="L45" s="173"/>
      <c r="M45" s="173"/>
      <c r="O45" s="4">
        <v>16</v>
      </c>
      <c r="P45" t="s">
        <v>985</v>
      </c>
      <c r="Q45" s="14">
        <f t="shared" si="22"/>
        <v>1</v>
      </c>
      <c r="R45" s="14">
        <f t="shared" si="23"/>
        <v>0.72185706207778078</v>
      </c>
      <c r="T45" s="19">
        <f>0*U43</f>
        <v>0</v>
      </c>
      <c r="W45" s="8">
        <f t="shared" si="15"/>
        <v>0</v>
      </c>
      <c r="X45" s="8">
        <f t="shared" si="16"/>
        <v>0</v>
      </c>
      <c r="Z45" s="25">
        <f t="shared" si="24"/>
        <v>0</v>
      </c>
    </row>
    <row r="46" spans="2:26">
      <c r="B46" s="8"/>
      <c r="C46" s="8"/>
      <c r="D46" s="8"/>
      <c r="J46" s="173"/>
      <c r="K46" s="173"/>
      <c r="L46" s="173"/>
      <c r="M46" s="173"/>
      <c r="O46" s="4">
        <v>16</v>
      </c>
      <c r="P46" t="s">
        <v>986</v>
      </c>
      <c r="Q46" s="14">
        <f t="shared" si="22"/>
        <v>1</v>
      </c>
      <c r="R46" s="14">
        <f t="shared" si="23"/>
        <v>0.72185706207778078</v>
      </c>
      <c r="T46" s="19">
        <f>0.3*U43</f>
        <v>50.078879019040777</v>
      </c>
      <c r="W46" s="8">
        <f t="shared" si="15"/>
        <v>36.149792480833391</v>
      </c>
      <c r="X46" s="8">
        <f t="shared" si="16"/>
        <v>13.929086538207386</v>
      </c>
      <c r="Z46" s="25">
        <f t="shared" si="24"/>
        <v>0</v>
      </c>
    </row>
    <row r="47" spans="2:26">
      <c r="B47" s="8"/>
      <c r="C47" s="8"/>
      <c r="D47" s="8"/>
      <c r="O47" s="4">
        <v>18</v>
      </c>
      <c r="P47" t="s">
        <v>88</v>
      </c>
      <c r="Q47" s="14">
        <f t="shared" si="22"/>
        <v>0</v>
      </c>
      <c r="R47" s="14">
        <f t="shared" si="23"/>
        <v>0</v>
      </c>
      <c r="T47" s="19">
        <v>103.171764645709</v>
      </c>
      <c r="W47" s="8">
        <f t="shared" si="15"/>
        <v>0</v>
      </c>
      <c r="X47" s="8">
        <f t="shared" si="16"/>
        <v>103.171764645709</v>
      </c>
      <c r="Z47" s="25">
        <f t="shared" si="24"/>
        <v>0</v>
      </c>
    </row>
    <row r="48" spans="2:26">
      <c r="B48" s="8"/>
      <c r="C48" s="8"/>
      <c r="D48" s="8"/>
      <c r="O48" s="4">
        <v>17</v>
      </c>
      <c r="P48" t="s">
        <v>89</v>
      </c>
      <c r="Q48" s="14">
        <f t="shared" si="22"/>
        <v>0</v>
      </c>
      <c r="R48" s="14">
        <f t="shared" si="23"/>
        <v>0</v>
      </c>
      <c r="T48" s="19">
        <v>1000.9979637255022</v>
      </c>
      <c r="W48" s="8">
        <f t="shared" si="15"/>
        <v>0</v>
      </c>
      <c r="X48" s="8">
        <f t="shared" si="16"/>
        <v>1000.9979637255022</v>
      </c>
      <c r="Z48" s="25">
        <f t="shared" si="24"/>
        <v>0</v>
      </c>
    </row>
    <row r="49" spans="2:26">
      <c r="B49" s="8"/>
      <c r="C49" s="8"/>
      <c r="D49" s="8"/>
      <c r="O49" s="4">
        <v>17</v>
      </c>
      <c r="P49" t="s">
        <v>90</v>
      </c>
      <c r="Q49" s="14">
        <f t="shared" si="22"/>
        <v>0</v>
      </c>
      <c r="R49" s="14">
        <f t="shared" si="23"/>
        <v>0</v>
      </c>
      <c r="T49" s="19">
        <v>2.8980832765648588</v>
      </c>
      <c r="W49" s="8">
        <f t="shared" si="15"/>
        <v>0</v>
      </c>
      <c r="X49" s="8">
        <f t="shared" si="16"/>
        <v>2.8980832765648588</v>
      </c>
      <c r="Z49" s="25">
        <f t="shared" si="24"/>
        <v>0</v>
      </c>
    </row>
    <row r="50" spans="2:26">
      <c r="B50" s="8"/>
      <c r="C50" s="8"/>
      <c r="D50" s="8"/>
      <c r="O50" s="4">
        <v>17</v>
      </c>
      <c r="P50" t="s">
        <v>91</v>
      </c>
      <c r="Q50" s="14">
        <f t="shared" si="22"/>
        <v>0</v>
      </c>
      <c r="R50" s="14">
        <f t="shared" si="23"/>
        <v>0</v>
      </c>
      <c r="T50" s="19">
        <v>3530.4450475113126</v>
      </c>
      <c r="W50" s="8">
        <f t="shared" si="15"/>
        <v>0</v>
      </c>
      <c r="X50" s="8">
        <f t="shared" si="16"/>
        <v>3530.4450475113126</v>
      </c>
      <c r="Z50" s="25">
        <f t="shared" si="24"/>
        <v>0</v>
      </c>
    </row>
    <row r="51" spans="2:26">
      <c r="B51" s="8"/>
      <c r="C51" s="8"/>
      <c r="D51" s="8"/>
      <c r="O51" s="4">
        <v>12</v>
      </c>
      <c r="P51" t="s">
        <v>92</v>
      </c>
      <c r="Q51" s="14">
        <f t="shared" si="22"/>
        <v>0</v>
      </c>
      <c r="R51" s="14">
        <f t="shared" si="23"/>
        <v>0</v>
      </c>
      <c r="T51" s="19">
        <v>2736.3702297325403</v>
      </c>
      <c r="W51" s="8">
        <f t="shared" si="15"/>
        <v>0</v>
      </c>
      <c r="X51" s="8">
        <f t="shared" si="16"/>
        <v>2736.3702297325403</v>
      </c>
      <c r="Z51" s="25">
        <f t="shared" si="24"/>
        <v>0</v>
      </c>
    </row>
    <row r="52" spans="2:26">
      <c r="B52" s="8"/>
      <c r="C52" s="8"/>
      <c r="D52" s="8"/>
      <c r="O52" s="4">
        <v>15</v>
      </c>
      <c r="P52" t="s">
        <v>93</v>
      </c>
      <c r="Q52" s="14">
        <f t="shared" si="22"/>
        <v>0</v>
      </c>
      <c r="R52" s="14">
        <f t="shared" si="23"/>
        <v>0</v>
      </c>
      <c r="T52" s="19">
        <v>39.993549216595063</v>
      </c>
      <c r="W52" s="8">
        <f t="shared" si="15"/>
        <v>0</v>
      </c>
      <c r="X52" s="8">
        <f t="shared" si="16"/>
        <v>39.993549216595063</v>
      </c>
      <c r="Z52" s="25">
        <f t="shared" si="24"/>
        <v>0</v>
      </c>
    </row>
    <row r="53" spans="2:26">
      <c r="B53" s="8"/>
      <c r="C53" s="8"/>
      <c r="D53" s="8"/>
      <c r="O53" s="4">
        <v>14</v>
      </c>
      <c r="P53" t="s">
        <v>36</v>
      </c>
      <c r="Q53" s="14">
        <f t="shared" si="22"/>
        <v>0</v>
      </c>
      <c r="R53" s="14">
        <f t="shared" si="23"/>
        <v>0</v>
      </c>
      <c r="T53" s="19">
        <v>0</v>
      </c>
      <c r="W53" s="8">
        <f t="shared" si="15"/>
        <v>0</v>
      </c>
      <c r="X53" s="8">
        <f t="shared" si="16"/>
        <v>0</v>
      </c>
      <c r="Z53" s="25">
        <f t="shared" si="24"/>
        <v>0</v>
      </c>
    </row>
    <row r="54" spans="2:26">
      <c r="B54" s="8"/>
      <c r="C54" s="8"/>
      <c r="D54" s="8"/>
      <c r="O54" s="4">
        <v>17</v>
      </c>
      <c r="P54" t="s">
        <v>94</v>
      </c>
      <c r="Q54" s="14">
        <f t="shared" si="22"/>
        <v>0</v>
      </c>
      <c r="R54" s="14">
        <f t="shared" si="23"/>
        <v>0</v>
      </c>
      <c r="T54" s="19">
        <v>74.190931880060418</v>
      </c>
      <c r="W54" s="8">
        <f t="shared" si="15"/>
        <v>0</v>
      </c>
      <c r="X54" s="8">
        <f t="shared" si="16"/>
        <v>74.190931880060418</v>
      </c>
      <c r="Z54" s="25">
        <f t="shared" si="24"/>
        <v>0</v>
      </c>
    </row>
    <row r="55" spans="2:26">
      <c r="B55" s="8"/>
      <c r="C55" s="8"/>
      <c r="D55" s="8"/>
      <c r="O55" s="4">
        <v>17</v>
      </c>
      <c r="P55" t="s">
        <v>95</v>
      </c>
      <c r="Q55" s="14">
        <f t="shared" si="22"/>
        <v>0</v>
      </c>
      <c r="R55" s="14">
        <f t="shared" si="23"/>
        <v>0</v>
      </c>
      <c r="T55" s="19">
        <v>12.75156641688538</v>
      </c>
      <c r="W55" s="8">
        <f t="shared" si="15"/>
        <v>0</v>
      </c>
      <c r="X55" s="8">
        <f t="shared" si="16"/>
        <v>12.75156641688538</v>
      </c>
      <c r="Z55" s="25">
        <f t="shared" si="24"/>
        <v>0</v>
      </c>
    </row>
    <row r="56" spans="2:26">
      <c r="B56" s="8"/>
      <c r="C56" s="8"/>
      <c r="D56" s="8"/>
      <c r="O56" s="4">
        <v>17</v>
      </c>
      <c r="P56" t="s">
        <v>96</v>
      </c>
      <c r="Q56" s="14">
        <f t="shared" si="22"/>
        <v>0</v>
      </c>
      <c r="R56" s="14">
        <f t="shared" si="23"/>
        <v>0</v>
      </c>
      <c r="T56" s="19">
        <v>2209.4986900530489</v>
      </c>
      <c r="W56" s="8">
        <f t="shared" si="15"/>
        <v>0</v>
      </c>
      <c r="X56" s="8">
        <f t="shared" si="16"/>
        <v>2209.4986900530489</v>
      </c>
      <c r="Z56" s="25">
        <f t="shared" si="24"/>
        <v>0</v>
      </c>
    </row>
    <row r="57" spans="2:26">
      <c r="B57" s="8"/>
      <c r="C57" s="8"/>
      <c r="D57" s="8"/>
      <c r="O57" s="4">
        <v>17</v>
      </c>
      <c r="P57" t="s">
        <v>97</v>
      </c>
      <c r="Q57" s="14">
        <f t="shared" si="22"/>
        <v>0</v>
      </c>
      <c r="R57" s="14">
        <f t="shared" si="23"/>
        <v>0</v>
      </c>
      <c r="T57" s="19">
        <v>0</v>
      </c>
      <c r="W57" s="8">
        <f t="shared" si="15"/>
        <v>0</v>
      </c>
      <c r="X57" s="8">
        <f t="shared" si="16"/>
        <v>0</v>
      </c>
      <c r="Z57" s="25">
        <f t="shared" si="24"/>
        <v>0</v>
      </c>
    </row>
    <row r="58" spans="2:26">
      <c r="O58" s="4">
        <v>17</v>
      </c>
      <c r="P58" t="s">
        <v>98</v>
      </c>
      <c r="Q58" s="14">
        <f t="shared" si="22"/>
        <v>0</v>
      </c>
      <c r="R58" s="14">
        <f t="shared" si="23"/>
        <v>0</v>
      </c>
      <c r="T58" s="19">
        <v>2.3184666212518881</v>
      </c>
      <c r="W58" s="8">
        <f t="shared" si="15"/>
        <v>0</v>
      </c>
      <c r="X58" s="8">
        <f t="shared" si="16"/>
        <v>2.3184666212518881</v>
      </c>
      <c r="Z58" s="25">
        <f t="shared" si="24"/>
        <v>0</v>
      </c>
    </row>
    <row r="59" spans="2:26">
      <c r="O59" s="4">
        <v>17</v>
      </c>
      <c r="P59" t="s">
        <v>99</v>
      </c>
      <c r="Q59" s="14">
        <f t="shared" si="22"/>
        <v>0</v>
      </c>
      <c r="R59" s="14">
        <f t="shared" si="23"/>
        <v>0</v>
      </c>
      <c r="T59" s="19">
        <v>0</v>
      </c>
      <c r="W59" s="8">
        <f t="shared" si="15"/>
        <v>0</v>
      </c>
      <c r="X59" s="8">
        <f t="shared" si="16"/>
        <v>0</v>
      </c>
      <c r="Z59" s="25">
        <f t="shared" si="24"/>
        <v>0</v>
      </c>
    </row>
    <row r="60" spans="2:26">
      <c r="O60" s="4">
        <v>17</v>
      </c>
      <c r="P60" t="s">
        <v>100</v>
      </c>
      <c r="Q60" s="14">
        <v>0</v>
      </c>
      <c r="R60" s="14">
        <f t="shared" si="23"/>
        <v>0</v>
      </c>
      <c r="T60" s="19">
        <v>0</v>
      </c>
      <c r="W60" s="8">
        <f t="shared" si="15"/>
        <v>0</v>
      </c>
      <c r="X60" s="8">
        <f t="shared" si="16"/>
        <v>0</v>
      </c>
      <c r="Z60" s="25">
        <f t="shared" si="24"/>
        <v>0</v>
      </c>
    </row>
    <row r="61" spans="2:26">
      <c r="O61" s="4">
        <v>17</v>
      </c>
      <c r="P61" t="s">
        <v>101</v>
      </c>
      <c r="Q61" s="14">
        <v>0</v>
      </c>
      <c r="R61" s="14">
        <f t="shared" si="23"/>
        <v>0</v>
      </c>
      <c r="T61" s="19">
        <v>0</v>
      </c>
      <c r="W61" s="8">
        <f t="shared" si="15"/>
        <v>0</v>
      </c>
      <c r="X61" s="8">
        <f t="shared" si="16"/>
        <v>0</v>
      </c>
      <c r="Z61" s="25">
        <f t="shared" si="24"/>
        <v>0</v>
      </c>
    </row>
    <row r="62" spans="2:26">
      <c r="O62" s="4">
        <v>17</v>
      </c>
      <c r="P62" t="s">
        <v>102</v>
      </c>
      <c r="Q62" s="14">
        <f>VLOOKUP($O62,$J$4:$L$22,3,FALSE)</f>
        <v>0</v>
      </c>
      <c r="R62" s="14">
        <f t="shared" si="23"/>
        <v>0</v>
      </c>
      <c r="T62" s="19">
        <v>2.3184666212518881</v>
      </c>
      <c r="W62" s="8">
        <f t="shared" si="15"/>
        <v>0</v>
      </c>
      <c r="X62" s="8">
        <f t="shared" si="16"/>
        <v>2.3184666212518881</v>
      </c>
      <c r="Z62" s="25">
        <f t="shared" si="24"/>
        <v>0</v>
      </c>
    </row>
    <row r="63" spans="2:26">
      <c r="O63" s="4">
        <v>17</v>
      </c>
      <c r="P63" t="s">
        <v>103</v>
      </c>
      <c r="Q63" s="14">
        <v>0</v>
      </c>
      <c r="R63" s="14">
        <f t="shared" si="23"/>
        <v>0</v>
      </c>
      <c r="T63" s="19">
        <v>0</v>
      </c>
      <c r="W63" s="8">
        <f t="shared" si="15"/>
        <v>0</v>
      </c>
      <c r="X63" s="8">
        <f t="shared" si="16"/>
        <v>0</v>
      </c>
      <c r="Z63" s="25">
        <f t="shared" si="24"/>
        <v>0</v>
      </c>
    </row>
    <row r="64" spans="2:26">
      <c r="O64" s="4">
        <v>17</v>
      </c>
      <c r="P64" t="s">
        <v>104</v>
      </c>
      <c r="Q64" s="14">
        <f t="shared" ref="Q64:Q75" si="25">VLOOKUP($O64,$J$4:$L$22,3,FALSE)</f>
        <v>0</v>
      </c>
      <c r="R64" s="14">
        <f t="shared" si="23"/>
        <v>0</v>
      </c>
      <c r="T64" s="19">
        <v>92.73866485007548</v>
      </c>
      <c r="W64" s="8">
        <f t="shared" si="15"/>
        <v>0</v>
      </c>
      <c r="X64" s="8">
        <f t="shared" si="16"/>
        <v>92.73866485007548</v>
      </c>
      <c r="Z64" s="25">
        <f t="shared" si="24"/>
        <v>0</v>
      </c>
    </row>
    <row r="65" spans="15:26">
      <c r="O65" s="4">
        <v>17</v>
      </c>
      <c r="P65" t="s">
        <v>105</v>
      </c>
      <c r="Q65" s="14">
        <f t="shared" si="25"/>
        <v>0</v>
      </c>
      <c r="R65" s="14">
        <f t="shared" si="23"/>
        <v>0</v>
      </c>
      <c r="T65" s="19">
        <v>22.025432901892927</v>
      </c>
      <c r="W65" s="8">
        <f t="shared" si="15"/>
        <v>0</v>
      </c>
      <c r="X65" s="8">
        <f t="shared" si="16"/>
        <v>22.025432901892927</v>
      </c>
      <c r="Z65" s="25">
        <f t="shared" si="24"/>
        <v>0</v>
      </c>
    </row>
    <row r="66" spans="15:26">
      <c r="O66" s="4">
        <v>17</v>
      </c>
      <c r="P66" t="s">
        <v>106</v>
      </c>
      <c r="Q66" s="14">
        <f t="shared" si="25"/>
        <v>0</v>
      </c>
      <c r="R66" s="14">
        <f t="shared" si="23"/>
        <v>0</v>
      </c>
      <c r="T66" s="19">
        <v>193.59196287453256</v>
      </c>
      <c r="W66" s="8">
        <f t="shared" si="15"/>
        <v>0</v>
      </c>
      <c r="X66" s="8">
        <f t="shared" si="16"/>
        <v>193.59196287453256</v>
      </c>
      <c r="Z66" s="25">
        <f t="shared" si="24"/>
        <v>0</v>
      </c>
    </row>
    <row r="67" spans="15:26">
      <c r="O67" s="4">
        <v>17</v>
      </c>
      <c r="P67" t="s">
        <v>107</v>
      </c>
      <c r="Q67" s="14">
        <f t="shared" si="25"/>
        <v>0</v>
      </c>
      <c r="R67" s="14">
        <f t="shared" si="23"/>
        <v>0</v>
      </c>
      <c r="T67" s="19">
        <v>1.159233310625944</v>
      </c>
      <c r="W67" s="8">
        <f t="shared" si="15"/>
        <v>0</v>
      </c>
      <c r="X67" s="8">
        <f t="shared" si="16"/>
        <v>1.159233310625944</v>
      </c>
      <c r="Z67" s="25">
        <f t="shared" si="24"/>
        <v>0</v>
      </c>
    </row>
    <row r="68" spans="15:26">
      <c r="O68" s="4">
        <v>17</v>
      </c>
      <c r="P68" t="s">
        <v>108</v>
      </c>
      <c r="Q68" s="14">
        <f t="shared" si="25"/>
        <v>0</v>
      </c>
      <c r="R68" s="14">
        <f t="shared" si="23"/>
        <v>0</v>
      </c>
      <c r="T68" s="19">
        <v>0</v>
      </c>
      <c r="W68" s="8">
        <f t="shared" si="15"/>
        <v>0</v>
      </c>
      <c r="X68" s="8">
        <f t="shared" si="16"/>
        <v>0</v>
      </c>
      <c r="Z68" s="25">
        <f t="shared" ref="Z68:Z85" si="26">W68+X68-T68</f>
        <v>0</v>
      </c>
    </row>
    <row r="69" spans="15:26">
      <c r="O69" s="4">
        <v>18</v>
      </c>
      <c r="P69" t="s">
        <v>109</v>
      </c>
      <c r="Q69" s="14">
        <f t="shared" si="25"/>
        <v>0</v>
      </c>
      <c r="R69" s="14">
        <f t="shared" si="23"/>
        <v>0</v>
      </c>
      <c r="T69" s="19">
        <v>415.58514185940089</v>
      </c>
      <c r="W69" s="8">
        <f t="shared" ref="W69:W83" si="27">R69*T69</f>
        <v>0</v>
      </c>
      <c r="X69" s="8">
        <f t="shared" ref="X69:X83" si="28">T69-W69</f>
        <v>415.58514185940089</v>
      </c>
      <c r="Z69" s="25">
        <f t="shared" si="26"/>
        <v>0</v>
      </c>
    </row>
    <row r="70" spans="15:26">
      <c r="O70" s="4">
        <v>18</v>
      </c>
      <c r="P70" t="s">
        <v>110</v>
      </c>
      <c r="Q70" s="14">
        <f t="shared" si="25"/>
        <v>0</v>
      </c>
      <c r="R70" s="14">
        <f t="shared" si="23"/>
        <v>0</v>
      </c>
      <c r="T70" s="19">
        <v>83.464798365067963</v>
      </c>
      <c r="W70" s="8">
        <f t="shared" si="27"/>
        <v>0</v>
      </c>
      <c r="X70" s="8">
        <f t="shared" si="28"/>
        <v>83.464798365067963</v>
      </c>
      <c r="Z70" s="25">
        <f t="shared" si="26"/>
        <v>0</v>
      </c>
    </row>
    <row r="71" spans="15:26">
      <c r="O71" s="4">
        <v>17</v>
      </c>
      <c r="P71" t="s">
        <v>111</v>
      </c>
      <c r="Q71" s="14">
        <f t="shared" si="25"/>
        <v>0</v>
      </c>
      <c r="R71" s="14">
        <f t="shared" si="23"/>
        <v>0</v>
      </c>
      <c r="T71" s="19">
        <v>0</v>
      </c>
      <c r="W71" s="8">
        <f t="shared" si="27"/>
        <v>0</v>
      </c>
      <c r="X71" s="8">
        <f t="shared" si="28"/>
        <v>0</v>
      </c>
      <c r="Z71" s="25">
        <f t="shared" si="26"/>
        <v>0</v>
      </c>
    </row>
    <row r="72" spans="15:26">
      <c r="O72" s="4">
        <v>18</v>
      </c>
      <c r="P72" t="s">
        <v>112</v>
      </c>
      <c r="Q72" s="14">
        <f t="shared" si="25"/>
        <v>0</v>
      </c>
      <c r="R72" s="14">
        <f t="shared" si="23"/>
        <v>0</v>
      </c>
      <c r="T72" s="19">
        <v>13.910799727511325</v>
      </c>
      <c r="W72" s="8">
        <f t="shared" si="27"/>
        <v>0</v>
      </c>
      <c r="X72" s="8">
        <f t="shared" si="28"/>
        <v>13.910799727511325</v>
      </c>
      <c r="Z72" s="25">
        <f t="shared" si="26"/>
        <v>0</v>
      </c>
    </row>
    <row r="73" spans="15:26">
      <c r="O73" s="4">
        <v>17</v>
      </c>
      <c r="P73" t="s">
        <v>113</v>
      </c>
      <c r="Q73" s="14">
        <f t="shared" si="25"/>
        <v>0</v>
      </c>
      <c r="R73" s="14">
        <f t="shared" si="23"/>
        <v>0</v>
      </c>
      <c r="T73" s="19">
        <v>38.254699250656145</v>
      </c>
      <c r="W73" s="8">
        <f t="shared" si="27"/>
        <v>0</v>
      </c>
      <c r="X73" s="8">
        <f t="shared" si="28"/>
        <v>38.254699250656145</v>
      </c>
      <c r="Z73" s="25">
        <f t="shared" si="26"/>
        <v>0</v>
      </c>
    </row>
    <row r="74" spans="15:26">
      <c r="O74" s="4">
        <v>17</v>
      </c>
      <c r="P74" t="s">
        <v>114</v>
      </c>
      <c r="Q74" s="14">
        <f t="shared" si="25"/>
        <v>0</v>
      </c>
      <c r="R74" s="14">
        <f t="shared" si="23"/>
        <v>0</v>
      </c>
      <c r="T74" s="19">
        <v>2.3184666212518881</v>
      </c>
      <c r="W74" s="8">
        <f t="shared" si="27"/>
        <v>0</v>
      </c>
      <c r="X74" s="8">
        <f t="shared" si="28"/>
        <v>2.3184666212518881</v>
      </c>
      <c r="Z74" s="25">
        <f t="shared" si="26"/>
        <v>0</v>
      </c>
    </row>
    <row r="75" spans="15:26">
      <c r="O75" s="4">
        <v>17</v>
      </c>
      <c r="P75" t="s">
        <v>115</v>
      </c>
      <c r="Q75" s="14">
        <f t="shared" si="25"/>
        <v>0</v>
      </c>
      <c r="R75" s="14">
        <f t="shared" si="23"/>
        <v>0</v>
      </c>
      <c r="T75" s="19">
        <v>249.23516178457791</v>
      </c>
      <c r="W75" s="8">
        <f t="shared" si="27"/>
        <v>0</v>
      </c>
      <c r="X75" s="8">
        <f t="shared" si="28"/>
        <v>249.23516178457791</v>
      </c>
      <c r="Z75" s="25">
        <f t="shared" si="26"/>
        <v>0</v>
      </c>
    </row>
    <row r="76" spans="15:26">
      <c r="O76" s="4">
        <v>19</v>
      </c>
      <c r="P76" t="s">
        <v>116</v>
      </c>
      <c r="Q76" s="14">
        <v>0</v>
      </c>
      <c r="R76" s="14">
        <f t="shared" si="23"/>
        <v>0</v>
      </c>
      <c r="T76" s="19">
        <v>0</v>
      </c>
      <c r="W76" s="8">
        <f t="shared" si="27"/>
        <v>0</v>
      </c>
      <c r="X76" s="8">
        <f t="shared" si="28"/>
        <v>0</v>
      </c>
      <c r="Z76" s="25">
        <f t="shared" si="26"/>
        <v>0</v>
      </c>
    </row>
    <row r="77" spans="15:26">
      <c r="O77" s="5"/>
      <c r="P77" s="1" t="s">
        <v>117</v>
      </c>
      <c r="Q77" s="16"/>
      <c r="R77" s="16"/>
      <c r="T77" s="19">
        <v>144962.70511042961</v>
      </c>
      <c r="W77" s="8">
        <f>SUM(W4:W76)</f>
        <v>58186.055178321672</v>
      </c>
      <c r="X77" s="8">
        <f t="shared" si="28"/>
        <v>86776.649932107946</v>
      </c>
      <c r="Z77" s="25">
        <f t="shared" si="26"/>
        <v>0</v>
      </c>
    </row>
    <row r="78" spans="15:26">
      <c r="O78" s="4" t="s">
        <v>987</v>
      </c>
      <c r="P78" t="s">
        <v>118</v>
      </c>
      <c r="Q78" s="14">
        <v>0</v>
      </c>
      <c r="R78" s="14">
        <v>0</v>
      </c>
      <c r="T78" s="19">
        <v>5668.4524696251146</v>
      </c>
      <c r="W78" s="8">
        <f t="shared" si="27"/>
        <v>0</v>
      </c>
      <c r="X78" s="8">
        <f t="shared" si="28"/>
        <v>5668.4524696251146</v>
      </c>
      <c r="Z78" s="25">
        <f t="shared" si="26"/>
        <v>0</v>
      </c>
    </row>
    <row r="79" spans="15:26">
      <c r="O79" s="4">
        <v>18</v>
      </c>
      <c r="P79" s="2" t="s">
        <v>1039</v>
      </c>
      <c r="Q79" s="14">
        <v>0</v>
      </c>
      <c r="R79" s="14">
        <f>VLOOKUP($O79,$J$4:$M$22,4,FALSE)</f>
        <v>0</v>
      </c>
      <c r="T79" s="19">
        <v>0</v>
      </c>
      <c r="W79" s="8">
        <f t="shared" si="27"/>
        <v>0</v>
      </c>
      <c r="X79" s="8">
        <f t="shared" si="28"/>
        <v>0</v>
      </c>
      <c r="Z79" s="25">
        <f t="shared" si="26"/>
        <v>0</v>
      </c>
    </row>
    <row r="80" spans="15:26">
      <c r="O80" s="4">
        <v>19</v>
      </c>
      <c r="P80" s="2" t="s">
        <v>1040</v>
      </c>
      <c r="Q80" s="14">
        <v>0</v>
      </c>
      <c r="R80" s="14">
        <f>VLOOKUP($O80,$J$4:$M$22,4,FALSE)</f>
        <v>0</v>
      </c>
      <c r="T80" s="19">
        <v>0</v>
      </c>
      <c r="W80" s="8">
        <f t="shared" si="27"/>
        <v>0</v>
      </c>
      <c r="X80" s="8">
        <f t="shared" si="28"/>
        <v>0</v>
      </c>
      <c r="Z80" s="25">
        <f t="shared" si="26"/>
        <v>0</v>
      </c>
    </row>
    <row r="81" spans="15:26">
      <c r="O81" s="4">
        <v>19</v>
      </c>
      <c r="P81" t="s">
        <v>121</v>
      </c>
      <c r="Q81" s="14">
        <f>VLOOKUP($O81,$J$4:$L$22,3,FALSE)</f>
        <v>0</v>
      </c>
      <c r="R81" s="14">
        <f>VLOOKUP($O81,$J$4:$M$22,4,FALSE)</f>
        <v>0</v>
      </c>
      <c r="T81" s="19">
        <v>21103.842419945304</v>
      </c>
      <c r="W81" s="8">
        <f t="shared" si="27"/>
        <v>0</v>
      </c>
      <c r="X81" s="8">
        <f t="shared" si="28"/>
        <v>21103.842419945304</v>
      </c>
      <c r="Z81" s="25">
        <f t="shared" si="26"/>
        <v>0</v>
      </c>
    </row>
    <row r="82" spans="15:26">
      <c r="O82" s="4" t="s">
        <v>987</v>
      </c>
      <c r="P82" t="s">
        <v>122</v>
      </c>
      <c r="Q82" s="14">
        <v>0</v>
      </c>
      <c r="R82" s="14">
        <v>0</v>
      </c>
      <c r="T82" s="19">
        <v>0</v>
      </c>
      <c r="W82" s="8">
        <f t="shared" si="27"/>
        <v>0</v>
      </c>
      <c r="X82" s="8">
        <f t="shared" si="28"/>
        <v>0</v>
      </c>
      <c r="Z82" s="25">
        <f t="shared" si="26"/>
        <v>0</v>
      </c>
    </row>
    <row r="83" spans="15:26">
      <c r="O83" s="4" t="s">
        <v>987</v>
      </c>
      <c r="P83" t="s">
        <v>123</v>
      </c>
      <c r="Q83" s="14">
        <v>0</v>
      </c>
      <c r="R83" s="14">
        <v>0</v>
      </c>
      <c r="T83" s="19">
        <v>-4960</v>
      </c>
      <c r="W83" s="8">
        <f t="shared" si="27"/>
        <v>0</v>
      </c>
      <c r="X83" s="8">
        <f t="shared" si="28"/>
        <v>-4960</v>
      </c>
      <c r="Z83" s="25">
        <f t="shared" si="26"/>
        <v>0</v>
      </c>
    </row>
    <row r="84" spans="15:26">
      <c r="O84" s="1"/>
      <c r="P84" s="23" t="s">
        <v>1041</v>
      </c>
      <c r="Q84" s="13"/>
      <c r="R84" s="16"/>
      <c r="T84" s="19">
        <v>21812.294889570418</v>
      </c>
      <c r="W84" s="8">
        <f>SUM(W78:W83)</f>
        <v>0</v>
      </c>
      <c r="X84" s="8">
        <f>SUM(X78:X83)</f>
        <v>21812.294889570418</v>
      </c>
      <c r="Z84" s="25">
        <f t="shared" si="26"/>
        <v>0</v>
      </c>
    </row>
    <row r="85" spans="15:26">
      <c r="O85" s="1"/>
      <c r="P85" s="23" t="s">
        <v>1042</v>
      </c>
      <c r="Q85" s="13"/>
      <c r="R85" s="16"/>
      <c r="T85" s="19">
        <v>166775</v>
      </c>
      <c r="W85" s="8">
        <f>W77+W84</f>
        <v>58186.055178321672</v>
      </c>
      <c r="X85" s="8">
        <f>X77+X84</f>
        <v>108588.94482167836</v>
      </c>
      <c r="Z85" s="25">
        <f t="shared" si="26"/>
        <v>0</v>
      </c>
    </row>
  </sheetData>
  <mergeCells count="7">
    <mergeCell ref="O1:R1"/>
    <mergeCell ref="W1:X1"/>
    <mergeCell ref="J25:M39"/>
    <mergeCell ref="J41:M46"/>
    <mergeCell ref="A1:C1"/>
    <mergeCell ref="E1:H1"/>
    <mergeCell ref="J1:M1"/>
  </mergeCells>
  <pageMargins left="0.511811024" right="0.511811024" top="0.78740157499999996" bottom="0.78740157499999996" header="0.31496062000000002" footer="0.31496062000000002"/>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7C8DA-3213-4EDD-8540-F9490E56555A}">
  <sheetPr>
    <tabColor rgb="FFFF0000"/>
  </sheetPr>
  <dimension ref="A1:DA94"/>
  <sheetViews>
    <sheetView zoomScale="70" zoomScaleNormal="70" workbookViewId="0">
      <selection activeCell="CY3" sqref="CY3:CZ3"/>
    </sheetView>
  </sheetViews>
  <sheetFormatPr defaultRowHeight="12.75"/>
  <cols>
    <col min="1" max="1" width="18.28515625" customWidth="1"/>
    <col min="2" max="2" width="12.5703125" customWidth="1"/>
    <col min="23" max="23" width="21.28515625" customWidth="1"/>
    <col min="26" max="26" width="11" customWidth="1"/>
    <col min="32" max="32" width="10.5703125" customWidth="1"/>
    <col min="33" max="33" width="9.7109375" bestFit="1" customWidth="1"/>
    <col min="34" max="35" width="9.28515625" bestFit="1" customWidth="1"/>
    <col min="36" max="36" width="9.7109375" bestFit="1" customWidth="1"/>
    <col min="53" max="53" width="11.85546875" customWidth="1"/>
    <col min="60" max="60" width="11.85546875" customWidth="1"/>
  </cols>
  <sheetData>
    <row r="1" spans="1:105" s="4" customFormat="1" ht="87" customHeight="1">
      <c r="A1" s="172" t="s">
        <v>1043</v>
      </c>
      <c r="B1" s="172"/>
      <c r="C1" s="172"/>
      <c r="E1" s="172" t="s">
        <v>1044</v>
      </c>
      <c r="F1" s="172"/>
      <c r="G1" s="172"/>
      <c r="H1" s="172"/>
      <c r="I1" s="172"/>
      <c r="K1" s="172" t="s">
        <v>1045</v>
      </c>
      <c r="L1" s="172"/>
      <c r="M1" s="172"/>
      <c r="N1" s="172"/>
      <c r="O1" s="172"/>
      <c r="Q1" s="172" t="s">
        <v>1046</v>
      </c>
      <c r="R1" s="172"/>
      <c r="S1" s="172"/>
      <c r="T1" s="172"/>
      <c r="U1" s="172"/>
      <c r="W1" s="35" t="s">
        <v>1047</v>
      </c>
      <c r="Z1" s="172" t="s">
        <v>1048</v>
      </c>
      <c r="AA1" s="172"/>
      <c r="AE1" s="172" t="s">
        <v>1049</v>
      </c>
      <c r="AF1" s="172"/>
      <c r="AG1" s="172"/>
      <c r="AH1" s="172"/>
      <c r="AI1" s="172"/>
      <c r="AJ1" s="172"/>
      <c r="AK1" s="172"/>
      <c r="AN1" s="34"/>
      <c r="AS1" s="172" t="s">
        <v>1050</v>
      </c>
      <c r="AT1" s="172"/>
      <c r="AW1" s="172" t="s">
        <v>1051</v>
      </c>
      <c r="AX1" s="172"/>
      <c r="AY1" s="172"/>
      <c r="AZ1" s="172"/>
      <c r="BA1" s="172"/>
      <c r="BD1" s="172" t="s">
        <v>1052</v>
      </c>
      <c r="BE1" s="172"/>
      <c r="BF1" s="172"/>
      <c r="BG1" s="172"/>
      <c r="BH1" s="172"/>
      <c r="BL1" s="172" t="s">
        <v>1053</v>
      </c>
      <c r="BM1" s="172"/>
      <c r="BN1" s="172"/>
      <c r="BO1" s="172"/>
      <c r="BP1" s="172"/>
    </row>
    <row r="2" spans="1:105" ht="15" customHeight="1">
      <c r="A2" s="6"/>
      <c r="E2" s="6"/>
      <c r="K2" s="6"/>
      <c r="Q2" s="6"/>
      <c r="W2" s="6"/>
      <c r="Z2" s="6"/>
      <c r="AE2" s="6"/>
      <c r="AN2" s="6"/>
      <c r="AS2" s="6"/>
    </row>
    <row r="3" spans="1:105" ht="14.25" customHeight="1">
      <c r="A3" s="7" t="s">
        <v>975</v>
      </c>
      <c r="B3" s="2" t="s">
        <v>137</v>
      </c>
      <c r="C3" s="2" t="s">
        <v>138</v>
      </c>
      <c r="D3" s="2"/>
      <c r="E3" s="10" t="s">
        <v>976</v>
      </c>
      <c r="F3" s="2" t="s">
        <v>975</v>
      </c>
      <c r="G3" s="2" t="s">
        <v>137</v>
      </c>
      <c r="H3" s="2" t="s">
        <v>138</v>
      </c>
      <c r="I3" s="2" t="s">
        <v>44</v>
      </c>
      <c r="K3" s="10" t="s">
        <v>976</v>
      </c>
      <c r="L3" t="s">
        <v>975</v>
      </c>
      <c r="M3" s="2" t="s">
        <v>137</v>
      </c>
      <c r="N3" s="2" t="s">
        <v>138</v>
      </c>
      <c r="O3" s="2" t="s">
        <v>44</v>
      </c>
      <c r="P3" s="2"/>
      <c r="Q3" s="10" t="s">
        <v>976</v>
      </c>
      <c r="R3" s="2" t="s">
        <v>975</v>
      </c>
      <c r="S3" s="2" t="s">
        <v>137</v>
      </c>
      <c r="T3" s="2" t="s">
        <v>138</v>
      </c>
      <c r="U3" s="2" t="s">
        <v>44</v>
      </c>
      <c r="W3" s="26" t="s">
        <v>769</v>
      </c>
      <c r="X3" s="26"/>
      <c r="Y3" s="26"/>
      <c r="Z3" s="26" t="s">
        <v>137</v>
      </c>
      <c r="AA3" s="26" t="s">
        <v>138</v>
      </c>
      <c r="AB3" s="11"/>
      <c r="AC3" s="24" t="s">
        <v>126</v>
      </c>
      <c r="AD3" s="11"/>
      <c r="AE3" t="s">
        <v>1054</v>
      </c>
      <c r="AF3" t="s">
        <v>140</v>
      </c>
      <c r="AG3" t="s">
        <v>141</v>
      </c>
      <c r="AH3" t="s">
        <v>142</v>
      </c>
      <c r="AI3" t="s">
        <v>143</v>
      </c>
      <c r="AJ3" t="s">
        <v>44</v>
      </c>
      <c r="AN3" s="10" t="s">
        <v>976</v>
      </c>
      <c r="AO3" s="2" t="s">
        <v>975</v>
      </c>
      <c r="AP3" s="27" t="s">
        <v>149</v>
      </c>
      <c r="AQ3" s="27" t="s">
        <v>150</v>
      </c>
      <c r="AR3" s="27"/>
      <c r="AS3" s="27" t="s">
        <v>149</v>
      </c>
      <c r="AT3" s="27" t="s">
        <v>150</v>
      </c>
      <c r="AU3" s="11"/>
      <c r="AW3" s="10" t="s">
        <v>976</v>
      </c>
      <c r="AX3" s="2" t="s">
        <v>975</v>
      </c>
      <c r="AY3" s="27" t="s">
        <v>149</v>
      </c>
      <c r="AZ3" s="27" t="s">
        <v>150</v>
      </c>
      <c r="BA3" s="11" t="s">
        <v>156</v>
      </c>
      <c r="BB3" s="11"/>
      <c r="BD3" s="10" t="s">
        <v>976</v>
      </c>
      <c r="BE3" s="2" t="s">
        <v>975</v>
      </c>
      <c r="BF3" s="27" t="s">
        <v>149</v>
      </c>
      <c r="BG3" s="27" t="s">
        <v>150</v>
      </c>
      <c r="BH3" s="11" t="s">
        <v>156</v>
      </c>
      <c r="BI3" s="11"/>
      <c r="BJ3" s="24" t="s">
        <v>126</v>
      </c>
      <c r="BK3" s="12"/>
      <c r="BL3" s="2" t="s">
        <v>975</v>
      </c>
      <c r="BM3" s="27" t="s">
        <v>149</v>
      </c>
      <c r="BN3" s="27" t="s">
        <v>150</v>
      </c>
      <c r="BO3" s="27" t="s">
        <v>985</v>
      </c>
      <c r="BP3" s="27" t="s">
        <v>986</v>
      </c>
      <c r="BQ3" s="11"/>
      <c r="BR3" s="24" t="s">
        <v>126</v>
      </c>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row>
    <row r="4" spans="1:105">
      <c r="A4" s="7" t="s">
        <v>38</v>
      </c>
      <c r="B4" s="8">
        <v>2705.8122741218722</v>
      </c>
      <c r="C4" s="8">
        <v>7234.4261048863555</v>
      </c>
      <c r="D4" s="8"/>
      <c r="E4" s="3">
        <v>1</v>
      </c>
      <c r="F4" s="2" t="s">
        <v>23</v>
      </c>
      <c r="G4" s="8">
        <f t="shared" ref="G4:G22" si="0">VLOOKUP($F4,$A$4:$C$25,2,FALSE)</f>
        <v>2615.6085714619912</v>
      </c>
      <c r="H4" s="8">
        <f t="shared" ref="H4:H22" si="1">VLOOKUP($F4,$A$4:$C$25,3,FALSE)</f>
        <v>0</v>
      </c>
      <c r="I4" s="8">
        <f>G4+H4</f>
        <v>2615.6085714619912</v>
      </c>
      <c r="K4" s="3">
        <v>1</v>
      </c>
      <c r="L4" t="s">
        <v>23</v>
      </c>
      <c r="M4" s="9">
        <f>IFERROR(G4/$I4,0)</f>
        <v>1</v>
      </c>
      <c r="N4" s="9">
        <f>IFERROR(H4/$I4,0)</f>
        <v>0</v>
      </c>
      <c r="O4" s="9">
        <f>SUM(M4:N4)</f>
        <v>1</v>
      </c>
      <c r="P4" s="9"/>
      <c r="Q4" s="4">
        <v>1</v>
      </c>
      <c r="R4" t="s">
        <v>50</v>
      </c>
      <c r="S4" s="14">
        <f t="shared" ref="S4:S30" si="2">VLOOKUP($Q4,$K$4:$N$22,3,FALSE)</f>
        <v>1</v>
      </c>
      <c r="T4" s="14">
        <f t="shared" ref="T4:T30" si="3">VLOOKUP($Q4,$K$4:$N$22,4,FALSE)</f>
        <v>0</v>
      </c>
      <c r="U4" s="15">
        <f>S4+T4</f>
        <v>1</v>
      </c>
      <c r="W4" s="19">
        <v>8335.3540202633758</v>
      </c>
      <c r="Z4" s="8">
        <f>S4*$W4</f>
        <v>8335.3540202633758</v>
      </c>
      <c r="AA4" s="8">
        <f>T4*$W4</f>
        <v>0</v>
      </c>
      <c r="AC4" s="25">
        <f>Z4+AA4-W4</f>
        <v>0</v>
      </c>
      <c r="AE4" t="s">
        <v>144</v>
      </c>
      <c r="AF4" s="8">
        <v>0</v>
      </c>
      <c r="AG4" s="8">
        <v>40.819180000000266</v>
      </c>
      <c r="AH4" s="8">
        <v>1</v>
      </c>
      <c r="AI4" s="8">
        <v>7.0092999999999996</v>
      </c>
      <c r="AJ4" s="8">
        <v>48.828480000000269</v>
      </c>
      <c r="AK4" s="28">
        <f>AJ4/SUM(AJ$4:AJ$9)</f>
        <v>0.11569337973249091</v>
      </c>
      <c r="AM4">
        <v>1</v>
      </c>
      <c r="AN4" s="4">
        <v>1</v>
      </c>
      <c r="AO4" t="s">
        <v>50</v>
      </c>
      <c r="AP4">
        <f>AM4</f>
        <v>1</v>
      </c>
      <c r="AQ4">
        <v>1</v>
      </c>
      <c r="AS4">
        <v>1824</v>
      </c>
      <c r="AT4">
        <v>589</v>
      </c>
      <c r="AV4">
        <v>1</v>
      </c>
      <c r="AW4" s="4">
        <v>1</v>
      </c>
      <c r="AX4" t="s">
        <v>50</v>
      </c>
      <c r="AY4" s="9">
        <v>0.75</v>
      </c>
      <c r="AZ4" s="9">
        <v>0.25</v>
      </c>
      <c r="BA4" s="8">
        <v>0</v>
      </c>
      <c r="BC4">
        <v>1</v>
      </c>
      <c r="BD4" s="4">
        <v>1</v>
      </c>
      <c r="BE4" t="s">
        <v>50</v>
      </c>
      <c r="BF4" s="8">
        <f>$Z4*AY4</f>
        <v>6251.5155151975323</v>
      </c>
      <c r="BG4" s="8">
        <f t="shared" ref="BG4:BH4" si="4">$Z4*AZ4</f>
        <v>2083.8385050658439</v>
      </c>
      <c r="BH4" s="8">
        <f t="shared" si="4"/>
        <v>0</v>
      </c>
      <c r="BJ4" s="25">
        <f>SUM(BF4:BH4)-Z4</f>
        <v>0</v>
      </c>
      <c r="BL4" t="s">
        <v>50</v>
      </c>
      <c r="BM4" s="8">
        <f>BF4</f>
        <v>6251.5155151975323</v>
      </c>
      <c r="BN4" s="8">
        <f t="shared" ref="BN4:BO4" si="5">BG4</f>
        <v>2083.8385050658439</v>
      </c>
      <c r="BO4" s="8">
        <f t="shared" si="5"/>
        <v>0</v>
      </c>
      <c r="BP4" s="8">
        <f>AA4</f>
        <v>0</v>
      </c>
      <c r="BR4" s="25">
        <f>SUM(BM4:BP4)-W4</f>
        <v>0</v>
      </c>
    </row>
    <row r="5" spans="1:105">
      <c r="A5" s="7" t="s">
        <v>41</v>
      </c>
      <c r="B5" s="8">
        <v>11851.676107235309</v>
      </c>
      <c r="C5" s="8">
        <v>404.67365567235731</v>
      </c>
      <c r="D5" s="8"/>
      <c r="E5" s="3">
        <v>2</v>
      </c>
      <c r="F5" s="2" t="s">
        <v>24</v>
      </c>
      <c r="G5" s="8">
        <f t="shared" si="0"/>
        <v>1136.4981501536374</v>
      </c>
      <c r="H5" s="8">
        <f t="shared" si="1"/>
        <v>434.67779792302184</v>
      </c>
      <c r="I5" s="8">
        <f t="shared" ref="I5:I22" si="6">G5+H5</f>
        <v>1571.1759480766593</v>
      </c>
      <c r="K5" s="3">
        <v>2</v>
      </c>
      <c r="L5" t="s">
        <v>24</v>
      </c>
      <c r="M5" s="9">
        <f t="shared" ref="M5:M22" si="7">IFERROR(G5/$I5,0)</f>
        <v>0.72334238030111853</v>
      </c>
      <c r="N5" s="9">
        <f t="shared" ref="N5:N22" si="8">IFERROR(H5/$I5,0)</f>
        <v>0.27665761969888142</v>
      </c>
      <c r="O5" s="9">
        <f t="shared" ref="O5:O22" si="9">SUM(M5:N5)</f>
        <v>1</v>
      </c>
      <c r="P5" s="9"/>
      <c r="Q5" s="4">
        <v>1</v>
      </c>
      <c r="R5" t="s">
        <v>51</v>
      </c>
      <c r="S5" s="14">
        <f t="shared" si="2"/>
        <v>1</v>
      </c>
      <c r="T5" s="14">
        <f t="shared" si="3"/>
        <v>0</v>
      </c>
      <c r="U5" s="15">
        <f t="shared" ref="U5:U68" si="10">S5+T5</f>
        <v>1</v>
      </c>
      <c r="W5" s="19">
        <v>4782.2160402478294</v>
      </c>
      <c r="Z5" s="8">
        <f t="shared" ref="Z5:Z68" si="11">S5*$W5</f>
        <v>4782.2160402478294</v>
      </c>
      <c r="AA5" s="8">
        <f t="shared" ref="AA5:AA68" si="12">T5*$W5</f>
        <v>0</v>
      </c>
      <c r="AC5" s="25">
        <f t="shared" ref="AC5:AC68" si="13">Z5+AA5-W5</f>
        <v>0</v>
      </c>
      <c r="AE5" t="s">
        <v>145</v>
      </c>
      <c r="AF5" s="8">
        <v>2.5000000000000001E-3</v>
      </c>
      <c r="AG5" s="8">
        <v>45.155160000000073</v>
      </c>
      <c r="AH5" s="8">
        <v>1</v>
      </c>
      <c r="AI5" s="8">
        <v>3.5892000000000008</v>
      </c>
      <c r="AJ5" s="8">
        <v>49.746860000000069</v>
      </c>
      <c r="AK5" s="28">
        <f t="shared" ref="AK5:AK9" si="14">AJ5/SUM(AJ$4:AJ$9)</f>
        <v>0.11786937386703496</v>
      </c>
      <c r="AM5">
        <v>1</v>
      </c>
      <c r="AN5" s="4">
        <v>1</v>
      </c>
      <c r="AO5" t="s">
        <v>51</v>
      </c>
      <c r="AP5">
        <f t="shared" ref="AP5:AP68" si="15">AM5</f>
        <v>1</v>
      </c>
      <c r="AQ5">
        <v>1</v>
      </c>
      <c r="AS5" s="29">
        <f>AS4/SUM($AS4:$AT4)</f>
        <v>0.75590551181102361</v>
      </c>
      <c r="AT5" s="29">
        <f>AT4/SUM($AS4:$AT4)</f>
        <v>0.24409448818897639</v>
      </c>
      <c r="AV5">
        <v>1</v>
      </c>
      <c r="AW5" s="4">
        <v>1</v>
      </c>
      <c r="AX5" t="s">
        <v>51</v>
      </c>
      <c r="AY5" s="9">
        <v>0.75</v>
      </c>
      <c r="AZ5" s="9">
        <v>0.25</v>
      </c>
      <c r="BA5" s="8">
        <v>0</v>
      </c>
      <c r="BC5">
        <v>1</v>
      </c>
      <c r="BD5" s="4">
        <v>1</v>
      </c>
      <c r="BE5" t="s">
        <v>51</v>
      </c>
      <c r="BF5" s="8">
        <f t="shared" ref="BF5:BF68" si="16">$Z5*AY5</f>
        <v>3586.662030185872</v>
      </c>
      <c r="BG5" s="8">
        <f t="shared" ref="BG5:BG68" si="17">$Z5*AZ5</f>
        <v>1195.5540100619573</v>
      </c>
      <c r="BH5" s="8">
        <f t="shared" ref="BH5:BH68" si="18">$Z5*BA5</f>
        <v>0</v>
      </c>
      <c r="BJ5" s="25">
        <f t="shared" ref="BJ5:BJ68" si="19">SUM(BF5:BH5)-Z5</f>
        <v>0</v>
      </c>
      <c r="BL5" t="s">
        <v>51</v>
      </c>
      <c r="BM5" s="8">
        <f t="shared" ref="BM5:BM68" si="20">BF5</f>
        <v>3586.662030185872</v>
      </c>
      <c r="BN5" s="8">
        <f t="shared" ref="BN5:BN68" si="21">BG5</f>
        <v>1195.5540100619573</v>
      </c>
      <c r="BO5" s="8">
        <f t="shared" ref="BO5:BO68" si="22">BH5</f>
        <v>0</v>
      </c>
      <c r="BP5" s="8">
        <f t="shared" ref="BP5:BP68" si="23">AA5</f>
        <v>0</v>
      </c>
      <c r="BR5" s="25">
        <f t="shared" ref="BR5:BR68" si="24">SUM(BM5:BP5)-W5</f>
        <v>0</v>
      </c>
    </row>
    <row r="6" spans="1:105">
      <c r="A6" s="7" t="s">
        <v>39</v>
      </c>
      <c r="B6" s="8">
        <v>7793.1786798729536</v>
      </c>
      <c r="C6" s="8">
        <v>112.9111096947306</v>
      </c>
      <c r="D6" s="8"/>
      <c r="E6" s="3">
        <v>3</v>
      </c>
      <c r="F6" s="2" t="s">
        <v>25</v>
      </c>
      <c r="G6" s="8">
        <f t="shared" si="0"/>
        <v>2227.7219392624129</v>
      </c>
      <c r="H6" s="8">
        <f t="shared" si="1"/>
        <v>883.40664124688601</v>
      </c>
      <c r="I6" s="8">
        <f t="shared" si="6"/>
        <v>3111.1285805092989</v>
      </c>
      <c r="K6" s="3">
        <v>3</v>
      </c>
      <c r="L6" t="s">
        <v>25</v>
      </c>
      <c r="M6" s="9">
        <f t="shared" si="7"/>
        <v>0.71604945974226808</v>
      </c>
      <c r="N6" s="9">
        <f t="shared" si="8"/>
        <v>0.28395054025773192</v>
      </c>
      <c r="O6" s="9">
        <f t="shared" si="9"/>
        <v>1</v>
      </c>
      <c r="P6" s="9"/>
      <c r="Q6" s="4">
        <v>1</v>
      </c>
      <c r="R6" t="s">
        <v>52</v>
      </c>
      <c r="S6" s="14">
        <f t="shared" si="2"/>
        <v>1</v>
      </c>
      <c r="T6" s="14">
        <f t="shared" si="3"/>
        <v>0</v>
      </c>
      <c r="U6" s="15">
        <f t="shared" si="10"/>
        <v>1</v>
      </c>
      <c r="W6" s="19">
        <v>421.21015183328552</v>
      </c>
      <c r="Z6" s="8">
        <f t="shared" si="11"/>
        <v>421.21015183328552</v>
      </c>
      <c r="AA6" s="8">
        <f t="shared" si="12"/>
        <v>0</v>
      </c>
      <c r="AC6" s="25">
        <f t="shared" si="13"/>
        <v>0</v>
      </c>
      <c r="AE6" t="s">
        <v>39</v>
      </c>
      <c r="AF6" s="8">
        <v>0.02</v>
      </c>
      <c r="AG6" s="8">
        <v>166.82153000000025</v>
      </c>
      <c r="AH6" s="8">
        <v>3.1869999999999998</v>
      </c>
      <c r="AI6" s="8">
        <v>7.3312000000000008</v>
      </c>
      <c r="AJ6" s="8">
        <v>177.35973000000027</v>
      </c>
      <c r="AK6" s="36">
        <f t="shared" si="14"/>
        <v>0.42023316294387986</v>
      </c>
      <c r="AM6">
        <v>1</v>
      </c>
      <c r="AN6" s="4">
        <v>1</v>
      </c>
      <c r="AO6" t="s">
        <v>52</v>
      </c>
      <c r="AP6">
        <f t="shared" si="15"/>
        <v>1</v>
      </c>
      <c r="AQ6">
        <v>0</v>
      </c>
      <c r="AV6">
        <v>1</v>
      </c>
      <c r="AW6" s="4">
        <v>1</v>
      </c>
      <c r="AX6" t="s">
        <v>52</v>
      </c>
      <c r="AY6">
        <f t="shared" ref="AY6:AY43" si="25">AV6</f>
        <v>1</v>
      </c>
      <c r="AZ6">
        <v>0</v>
      </c>
      <c r="BA6" s="8">
        <v>0</v>
      </c>
      <c r="BC6">
        <v>1</v>
      </c>
      <c r="BD6" s="4">
        <v>1</v>
      </c>
      <c r="BE6" t="s">
        <v>52</v>
      </c>
      <c r="BF6" s="8">
        <f t="shared" si="16"/>
        <v>421.21015183328552</v>
      </c>
      <c r="BG6" s="8">
        <f t="shared" si="17"/>
        <v>0</v>
      </c>
      <c r="BH6" s="8">
        <f t="shared" si="18"/>
        <v>0</v>
      </c>
      <c r="BJ6" s="25">
        <f t="shared" si="19"/>
        <v>0</v>
      </c>
      <c r="BL6" t="s">
        <v>52</v>
      </c>
      <c r="BM6" s="8">
        <f t="shared" si="20"/>
        <v>421.21015183328552</v>
      </c>
      <c r="BN6" s="8">
        <f t="shared" si="21"/>
        <v>0</v>
      </c>
      <c r="BO6" s="8">
        <f t="shared" si="22"/>
        <v>0</v>
      </c>
      <c r="BP6" s="8">
        <f t="shared" si="23"/>
        <v>0</v>
      </c>
      <c r="BR6" s="25">
        <f t="shared" si="24"/>
        <v>0</v>
      </c>
    </row>
    <row r="7" spans="1:105">
      <c r="A7" s="7" t="s">
        <v>40</v>
      </c>
      <c r="B7" s="8">
        <v>3901.7282850977958</v>
      </c>
      <c r="C7" s="8">
        <v>39.501950434782607</v>
      </c>
      <c r="D7" s="8"/>
      <c r="E7" s="3">
        <v>4</v>
      </c>
      <c r="F7" s="2" t="s">
        <v>26</v>
      </c>
      <c r="G7" s="8">
        <f t="shared" si="0"/>
        <v>549.73041293713686</v>
      </c>
      <c r="H7" s="8">
        <f t="shared" si="1"/>
        <v>230.73748303397329</v>
      </c>
      <c r="I7" s="8">
        <f t="shared" si="6"/>
        <v>780.46789597111012</v>
      </c>
      <c r="K7" s="3">
        <v>4</v>
      </c>
      <c r="L7" t="s">
        <v>26</v>
      </c>
      <c r="M7" s="9">
        <f t="shared" si="7"/>
        <v>0.70436005859424322</v>
      </c>
      <c r="N7" s="9">
        <f t="shared" si="8"/>
        <v>0.29563994140575678</v>
      </c>
      <c r="O7" s="9">
        <f t="shared" si="9"/>
        <v>1</v>
      </c>
      <c r="P7" s="9"/>
      <c r="Q7" s="4">
        <v>2</v>
      </c>
      <c r="R7" t="s">
        <v>53</v>
      </c>
      <c r="S7" s="14">
        <f t="shared" si="2"/>
        <v>0.72334238030111853</v>
      </c>
      <c r="T7" s="14">
        <f t="shared" si="3"/>
        <v>0.27665761969888142</v>
      </c>
      <c r="U7" s="15">
        <f t="shared" si="10"/>
        <v>1</v>
      </c>
      <c r="W7" s="19">
        <v>672.9490316398975</v>
      </c>
      <c r="Z7" s="8">
        <f t="shared" si="11"/>
        <v>486.77255436773618</v>
      </c>
      <c r="AA7" s="8">
        <f t="shared" si="12"/>
        <v>186.17647727216129</v>
      </c>
      <c r="AC7" s="25">
        <f t="shared" si="13"/>
        <v>0</v>
      </c>
      <c r="AE7" t="s">
        <v>146</v>
      </c>
      <c r="AF7" s="8">
        <v>0</v>
      </c>
      <c r="AG7" s="8">
        <v>7.5000400000000012</v>
      </c>
      <c r="AH7" s="8">
        <v>0</v>
      </c>
      <c r="AI7" s="8">
        <v>0</v>
      </c>
      <c r="AJ7" s="8">
        <v>7.5000400000000012</v>
      </c>
      <c r="AK7" s="28">
        <f t="shared" si="14"/>
        <v>1.7770468704511516E-2</v>
      </c>
      <c r="AM7">
        <v>1</v>
      </c>
      <c r="AN7" s="4">
        <v>2</v>
      </c>
      <c r="AO7" t="s">
        <v>53</v>
      </c>
      <c r="AP7">
        <f t="shared" si="15"/>
        <v>1</v>
      </c>
      <c r="AQ7">
        <v>0</v>
      </c>
      <c r="AV7">
        <v>1</v>
      </c>
      <c r="AW7" s="4">
        <v>2</v>
      </c>
      <c r="AX7" t="s">
        <v>53</v>
      </c>
      <c r="AY7">
        <f t="shared" si="25"/>
        <v>1</v>
      </c>
      <c r="AZ7">
        <v>0</v>
      </c>
      <c r="BA7" s="8">
        <v>0</v>
      </c>
      <c r="BC7">
        <v>1</v>
      </c>
      <c r="BD7" s="4">
        <v>2</v>
      </c>
      <c r="BE7" t="s">
        <v>53</v>
      </c>
      <c r="BF7" s="8">
        <f t="shared" si="16"/>
        <v>486.77255436773618</v>
      </c>
      <c r="BG7" s="8">
        <f t="shared" si="17"/>
        <v>0</v>
      </c>
      <c r="BH7" s="8">
        <f t="shared" si="18"/>
        <v>0</v>
      </c>
      <c r="BJ7" s="25">
        <f t="shared" si="19"/>
        <v>0</v>
      </c>
      <c r="BL7" t="s">
        <v>53</v>
      </c>
      <c r="BM7" s="8">
        <f t="shared" si="20"/>
        <v>486.77255436773618</v>
      </c>
      <c r="BN7" s="8">
        <f t="shared" si="21"/>
        <v>0</v>
      </c>
      <c r="BO7" s="8">
        <f t="shared" si="22"/>
        <v>0</v>
      </c>
      <c r="BP7" s="8">
        <f t="shared" si="23"/>
        <v>186.17647727216129</v>
      </c>
      <c r="BR7" s="25">
        <f t="shared" si="24"/>
        <v>0</v>
      </c>
    </row>
    <row r="8" spans="1:105">
      <c r="A8" s="7" t="s">
        <v>23</v>
      </c>
      <c r="B8" s="8">
        <v>2615.6085714619912</v>
      </c>
      <c r="C8" s="8">
        <v>0</v>
      </c>
      <c r="D8" s="8"/>
      <c r="E8" s="3">
        <v>5</v>
      </c>
      <c r="F8" s="2" t="s">
        <v>27</v>
      </c>
      <c r="G8" s="8">
        <f t="shared" si="0"/>
        <v>2057.6317218908198</v>
      </c>
      <c r="H8" s="8">
        <f t="shared" si="1"/>
        <v>969.2266603950593</v>
      </c>
      <c r="I8" s="8">
        <f t="shared" si="6"/>
        <v>3026.8583822858791</v>
      </c>
      <c r="K8" s="3">
        <v>5</v>
      </c>
      <c r="L8" t="s">
        <v>27</v>
      </c>
      <c r="M8" s="9">
        <f t="shared" si="7"/>
        <v>0.67979120990024622</v>
      </c>
      <c r="N8" s="9">
        <f t="shared" si="8"/>
        <v>0.32020879009975378</v>
      </c>
      <c r="O8" s="9">
        <f t="shared" si="9"/>
        <v>1</v>
      </c>
      <c r="P8" s="9"/>
      <c r="Q8" s="4">
        <v>2</v>
      </c>
      <c r="R8" t="s">
        <v>54</v>
      </c>
      <c r="S8" s="14">
        <f t="shared" si="2"/>
        <v>0.72334238030111853</v>
      </c>
      <c r="T8" s="14">
        <f t="shared" si="3"/>
        <v>0.27665761969888142</v>
      </c>
      <c r="U8" s="15">
        <f t="shared" si="10"/>
        <v>1</v>
      </c>
      <c r="W8" s="19">
        <v>375.96296755431933</v>
      </c>
      <c r="Z8" s="8">
        <f t="shared" si="11"/>
        <v>271.94994785581355</v>
      </c>
      <c r="AA8" s="8">
        <f t="shared" si="12"/>
        <v>104.01301969850577</v>
      </c>
      <c r="AC8" s="25">
        <f t="shared" si="13"/>
        <v>0</v>
      </c>
      <c r="AE8" t="s">
        <v>147</v>
      </c>
      <c r="AF8" s="8">
        <v>1.8E-3</v>
      </c>
      <c r="AG8" s="8">
        <v>0.49229000000000001</v>
      </c>
      <c r="AH8" s="8">
        <v>0</v>
      </c>
      <c r="AI8" s="8">
        <v>0</v>
      </c>
      <c r="AJ8" s="8">
        <v>0.49409000000000003</v>
      </c>
      <c r="AK8" s="28">
        <f t="shared" si="14"/>
        <v>1.1706885406227293E-3</v>
      </c>
      <c r="AM8">
        <v>1</v>
      </c>
      <c r="AN8" s="4">
        <v>2</v>
      </c>
      <c r="AO8" t="s">
        <v>54</v>
      </c>
      <c r="AP8">
        <f t="shared" si="15"/>
        <v>1</v>
      </c>
      <c r="AQ8">
        <v>0</v>
      </c>
      <c r="AV8">
        <v>1</v>
      </c>
      <c r="AW8" s="4">
        <v>2</v>
      </c>
      <c r="AX8" t="s">
        <v>54</v>
      </c>
      <c r="AY8">
        <f t="shared" si="25"/>
        <v>1</v>
      </c>
      <c r="AZ8">
        <v>0</v>
      </c>
      <c r="BA8" s="8">
        <v>0</v>
      </c>
      <c r="BC8">
        <v>1</v>
      </c>
      <c r="BD8" s="4">
        <v>2</v>
      </c>
      <c r="BE8" t="s">
        <v>54</v>
      </c>
      <c r="BF8" s="8">
        <f t="shared" si="16"/>
        <v>271.94994785581355</v>
      </c>
      <c r="BG8" s="8">
        <f t="shared" si="17"/>
        <v>0</v>
      </c>
      <c r="BH8" s="8">
        <f t="shared" si="18"/>
        <v>0</v>
      </c>
      <c r="BJ8" s="25">
        <f t="shared" si="19"/>
        <v>0</v>
      </c>
      <c r="BL8" t="s">
        <v>54</v>
      </c>
      <c r="BM8" s="8">
        <f t="shared" si="20"/>
        <v>271.94994785581355</v>
      </c>
      <c r="BN8" s="8">
        <f t="shared" si="21"/>
        <v>0</v>
      </c>
      <c r="BO8" s="8">
        <f t="shared" si="22"/>
        <v>0</v>
      </c>
      <c r="BP8" s="8">
        <f t="shared" si="23"/>
        <v>104.01301969850577</v>
      </c>
      <c r="BR8" s="25">
        <f t="shared" si="24"/>
        <v>0</v>
      </c>
    </row>
    <row r="9" spans="1:105">
      <c r="A9" s="7" t="s">
        <v>978</v>
      </c>
      <c r="B9" s="8">
        <v>169.26863999999998</v>
      </c>
      <c r="C9" s="8">
        <v>1946.3183203126687</v>
      </c>
      <c r="D9" s="8"/>
      <c r="E9" s="3">
        <v>6</v>
      </c>
      <c r="F9" s="2" t="s">
        <v>28</v>
      </c>
      <c r="G9" s="8">
        <f t="shared" si="0"/>
        <v>1948.7768039908476</v>
      </c>
      <c r="H9" s="8">
        <f t="shared" si="1"/>
        <v>2422.2817061137112</v>
      </c>
      <c r="I9" s="8">
        <f t="shared" si="6"/>
        <v>4371.058510104559</v>
      </c>
      <c r="K9" s="3">
        <v>6</v>
      </c>
      <c r="L9" t="s">
        <v>28</v>
      </c>
      <c r="M9" s="9">
        <f t="shared" si="7"/>
        <v>0.44583635736878557</v>
      </c>
      <c r="N9" s="9">
        <f t="shared" si="8"/>
        <v>0.55416364263121431</v>
      </c>
      <c r="O9" s="9">
        <f t="shared" si="9"/>
        <v>0.99999999999999989</v>
      </c>
      <c r="P9" s="9"/>
      <c r="Q9" s="4">
        <v>2</v>
      </c>
      <c r="R9" t="s">
        <v>55</v>
      </c>
      <c r="S9" s="14">
        <f t="shared" si="2"/>
        <v>0.72334238030111853</v>
      </c>
      <c r="T9" s="14">
        <f t="shared" si="3"/>
        <v>0.27665761969888142</v>
      </c>
      <c r="U9" s="15">
        <f t="shared" si="10"/>
        <v>1</v>
      </c>
      <c r="W9" s="19">
        <v>1271.0345402000512</v>
      </c>
      <c r="Z9" s="8">
        <f t="shared" si="11"/>
        <v>919.39314975324271</v>
      </c>
      <c r="AA9" s="8">
        <f t="shared" si="12"/>
        <v>351.64139044680837</v>
      </c>
      <c r="AC9" s="25">
        <f t="shared" si="13"/>
        <v>0</v>
      </c>
      <c r="AE9" t="s">
        <v>41</v>
      </c>
      <c r="AF9" s="8">
        <v>4.4999999999999997E-3</v>
      </c>
      <c r="AG9" s="8">
        <v>138.11707000000004</v>
      </c>
      <c r="AH9" s="8">
        <v>0</v>
      </c>
      <c r="AI9" s="8">
        <v>0</v>
      </c>
      <c r="AJ9" s="8">
        <v>138.12157000000005</v>
      </c>
      <c r="AK9" s="36">
        <f t="shared" si="14"/>
        <v>0.32726292621145986</v>
      </c>
      <c r="AM9">
        <v>1</v>
      </c>
      <c r="AN9" s="4">
        <v>2</v>
      </c>
      <c r="AO9" t="s">
        <v>55</v>
      </c>
      <c r="AP9">
        <f t="shared" si="15"/>
        <v>1</v>
      </c>
      <c r="AQ9">
        <v>0</v>
      </c>
      <c r="AV9">
        <v>1</v>
      </c>
      <c r="AW9" s="4">
        <v>2</v>
      </c>
      <c r="AX9" t="s">
        <v>55</v>
      </c>
      <c r="AY9">
        <f t="shared" si="25"/>
        <v>1</v>
      </c>
      <c r="AZ9">
        <v>0</v>
      </c>
      <c r="BA9" s="8">
        <v>0</v>
      </c>
      <c r="BC9">
        <v>1</v>
      </c>
      <c r="BD9" s="4">
        <v>2</v>
      </c>
      <c r="BE9" t="s">
        <v>55</v>
      </c>
      <c r="BF9" s="8">
        <f t="shared" si="16"/>
        <v>919.39314975324271</v>
      </c>
      <c r="BG9" s="8">
        <f t="shared" si="17"/>
        <v>0</v>
      </c>
      <c r="BH9" s="8">
        <f t="shared" si="18"/>
        <v>0</v>
      </c>
      <c r="BJ9" s="25">
        <f t="shared" si="19"/>
        <v>0</v>
      </c>
      <c r="BL9" t="s">
        <v>55</v>
      </c>
      <c r="BM9" s="8">
        <f t="shared" si="20"/>
        <v>919.39314975324271</v>
      </c>
      <c r="BN9" s="8">
        <f t="shared" si="21"/>
        <v>0</v>
      </c>
      <c r="BO9" s="8">
        <f t="shared" si="22"/>
        <v>0</v>
      </c>
      <c r="BP9" s="8">
        <f t="shared" si="23"/>
        <v>351.64139044680837</v>
      </c>
      <c r="BR9" s="25">
        <f t="shared" si="24"/>
        <v>0</v>
      </c>
    </row>
    <row r="10" spans="1:105">
      <c r="A10" s="2" t="s">
        <v>34</v>
      </c>
      <c r="B10" s="8">
        <v>0</v>
      </c>
      <c r="C10" s="8">
        <v>1946.3183203126687</v>
      </c>
      <c r="D10" s="8"/>
      <c r="E10" s="3">
        <v>7</v>
      </c>
      <c r="F10" s="2" t="s">
        <v>29</v>
      </c>
      <c r="G10" s="8">
        <f t="shared" si="0"/>
        <v>506.28630012111648</v>
      </c>
      <c r="H10" s="8">
        <f t="shared" si="1"/>
        <v>3.7718173424800008</v>
      </c>
      <c r="I10" s="8">
        <f t="shared" si="6"/>
        <v>510.05811746359649</v>
      </c>
      <c r="K10" s="3">
        <v>7</v>
      </c>
      <c r="L10" t="s">
        <v>29</v>
      </c>
      <c r="M10" s="9">
        <f t="shared" si="7"/>
        <v>0.99260512240990029</v>
      </c>
      <c r="N10" s="9">
        <f t="shared" si="8"/>
        <v>7.394877590099721E-3</v>
      </c>
      <c r="O10" s="9">
        <f t="shared" si="9"/>
        <v>1</v>
      </c>
      <c r="P10" s="9"/>
      <c r="Q10" s="4">
        <v>2</v>
      </c>
      <c r="R10" t="s">
        <v>56</v>
      </c>
      <c r="S10" s="14">
        <f t="shared" si="2"/>
        <v>0.72334238030111853</v>
      </c>
      <c r="T10" s="14">
        <f t="shared" si="3"/>
        <v>0.27665761969888142</v>
      </c>
      <c r="U10" s="15">
        <f t="shared" si="10"/>
        <v>1</v>
      </c>
      <c r="W10" s="19">
        <v>427.79156045568061</v>
      </c>
      <c r="Z10" s="8">
        <f t="shared" si="11"/>
        <v>309.43976561274184</v>
      </c>
      <c r="AA10" s="8">
        <f t="shared" si="12"/>
        <v>118.35179484293873</v>
      </c>
      <c r="AC10" s="25">
        <f t="shared" si="13"/>
        <v>0</v>
      </c>
      <c r="AM10">
        <v>1</v>
      </c>
      <c r="AN10" s="4">
        <v>2</v>
      </c>
      <c r="AO10" t="s">
        <v>56</v>
      </c>
      <c r="AP10">
        <f t="shared" si="15"/>
        <v>1</v>
      </c>
      <c r="AQ10">
        <v>0</v>
      </c>
      <c r="AV10">
        <v>1</v>
      </c>
      <c r="AW10" s="4">
        <v>2</v>
      </c>
      <c r="AX10" t="s">
        <v>56</v>
      </c>
      <c r="AY10">
        <f t="shared" si="25"/>
        <v>1</v>
      </c>
      <c r="AZ10">
        <v>0</v>
      </c>
      <c r="BA10" s="8">
        <v>0</v>
      </c>
      <c r="BC10">
        <v>1</v>
      </c>
      <c r="BD10" s="4">
        <v>2</v>
      </c>
      <c r="BE10" t="s">
        <v>56</v>
      </c>
      <c r="BF10" s="8">
        <f t="shared" si="16"/>
        <v>309.43976561274184</v>
      </c>
      <c r="BG10" s="8">
        <f t="shared" si="17"/>
        <v>0</v>
      </c>
      <c r="BH10" s="8">
        <f t="shared" si="18"/>
        <v>0</v>
      </c>
      <c r="BJ10" s="25">
        <f t="shared" si="19"/>
        <v>0</v>
      </c>
      <c r="BL10" t="s">
        <v>56</v>
      </c>
      <c r="BM10" s="8">
        <f t="shared" si="20"/>
        <v>309.43976561274184</v>
      </c>
      <c r="BN10" s="8">
        <f t="shared" si="21"/>
        <v>0</v>
      </c>
      <c r="BO10" s="8">
        <f t="shared" si="22"/>
        <v>0</v>
      </c>
      <c r="BP10" s="8">
        <f t="shared" si="23"/>
        <v>118.35179484293873</v>
      </c>
      <c r="BR10" s="25">
        <f t="shared" si="24"/>
        <v>0</v>
      </c>
    </row>
    <row r="11" spans="1:105">
      <c r="A11" s="2" t="s">
        <v>35</v>
      </c>
      <c r="B11" s="8">
        <v>169.26863999999998</v>
      </c>
      <c r="C11" s="8">
        <v>0</v>
      </c>
      <c r="D11" s="8"/>
      <c r="E11" s="3">
        <v>8</v>
      </c>
      <c r="F11" s="2" t="s">
        <v>30</v>
      </c>
      <c r="G11" s="8">
        <f t="shared" si="0"/>
        <v>318.09979351032445</v>
      </c>
      <c r="H11" s="8">
        <f t="shared" si="1"/>
        <v>1242.4506935334352</v>
      </c>
      <c r="I11" s="8">
        <f t="shared" si="6"/>
        <v>1560.5504870437596</v>
      </c>
      <c r="K11" s="3">
        <v>8</v>
      </c>
      <c r="L11" t="s">
        <v>30</v>
      </c>
      <c r="M11" s="9">
        <f t="shared" si="7"/>
        <v>0.20383819437519074</v>
      </c>
      <c r="N11" s="9">
        <f t="shared" si="8"/>
        <v>0.79616180562480932</v>
      </c>
      <c r="O11" s="9">
        <f t="shared" si="9"/>
        <v>1</v>
      </c>
      <c r="P11" s="9"/>
      <c r="Q11" s="4">
        <v>3</v>
      </c>
      <c r="R11" t="s">
        <v>57</v>
      </c>
      <c r="S11" s="14">
        <f t="shared" si="2"/>
        <v>0.71604945974226808</v>
      </c>
      <c r="T11" s="14">
        <f t="shared" si="3"/>
        <v>0.28395054025773192</v>
      </c>
      <c r="U11" s="15">
        <f t="shared" si="10"/>
        <v>1</v>
      </c>
      <c r="W11" s="19">
        <v>1577.892717219222</v>
      </c>
      <c r="Z11" s="8">
        <f t="shared" si="11"/>
        <v>1129.8492276960833</v>
      </c>
      <c r="AA11" s="8">
        <f t="shared" si="12"/>
        <v>448.0434895231387</v>
      </c>
      <c r="AC11" s="25">
        <f t="shared" si="13"/>
        <v>0</v>
      </c>
      <c r="AF11" s="8">
        <f>SUM(AF4:AF9)</f>
        <v>2.8799999999999999E-2</v>
      </c>
      <c r="AG11" s="8">
        <f t="shared" ref="AG11:AI11" si="26">SUM(AG4:AG9)</f>
        <v>398.90527000000066</v>
      </c>
      <c r="AH11" s="8">
        <f t="shared" si="26"/>
        <v>5.1869999999999994</v>
      </c>
      <c r="AI11" s="8">
        <f t="shared" si="26"/>
        <v>17.929700000000004</v>
      </c>
      <c r="AM11">
        <v>1</v>
      </c>
      <c r="AN11" s="4">
        <v>3</v>
      </c>
      <c r="AO11" t="s">
        <v>57</v>
      </c>
      <c r="AP11">
        <f t="shared" si="15"/>
        <v>1</v>
      </c>
      <c r="AQ11">
        <v>0</v>
      </c>
      <c r="AV11">
        <v>1</v>
      </c>
      <c r="AW11" s="4">
        <v>3</v>
      </c>
      <c r="AX11" t="s">
        <v>57</v>
      </c>
      <c r="AY11">
        <f t="shared" si="25"/>
        <v>1</v>
      </c>
      <c r="AZ11">
        <v>0</v>
      </c>
      <c r="BA11" s="8">
        <v>0</v>
      </c>
      <c r="BC11">
        <v>1</v>
      </c>
      <c r="BD11" s="4">
        <v>3</v>
      </c>
      <c r="BE11" t="s">
        <v>57</v>
      </c>
      <c r="BF11" s="8">
        <f t="shared" si="16"/>
        <v>1129.8492276960833</v>
      </c>
      <c r="BG11" s="8">
        <f t="shared" si="17"/>
        <v>0</v>
      </c>
      <c r="BH11" s="8">
        <f t="shared" si="18"/>
        <v>0</v>
      </c>
      <c r="BJ11" s="25">
        <f t="shared" si="19"/>
        <v>0</v>
      </c>
      <c r="BL11" t="s">
        <v>57</v>
      </c>
      <c r="BM11" s="8">
        <f t="shared" si="20"/>
        <v>1129.8492276960833</v>
      </c>
      <c r="BN11" s="8">
        <f t="shared" si="21"/>
        <v>0</v>
      </c>
      <c r="BO11" s="8">
        <f t="shared" si="22"/>
        <v>0</v>
      </c>
      <c r="BP11" s="8">
        <f t="shared" si="23"/>
        <v>448.0434895231387</v>
      </c>
      <c r="BR11" s="25">
        <f t="shared" si="24"/>
        <v>0</v>
      </c>
    </row>
    <row r="12" spans="1:105">
      <c r="A12" s="2" t="s">
        <v>36</v>
      </c>
      <c r="B12" s="8">
        <v>0</v>
      </c>
      <c r="C12" s="8">
        <v>0</v>
      </c>
      <c r="D12" s="8"/>
      <c r="E12" s="3">
        <v>9</v>
      </c>
      <c r="F12" s="2" t="s">
        <v>31</v>
      </c>
      <c r="G12" s="8">
        <f t="shared" si="0"/>
        <v>1653.3486689162178</v>
      </c>
      <c r="H12" s="8">
        <f t="shared" si="1"/>
        <v>1170.6860129556389</v>
      </c>
      <c r="I12" s="8">
        <f t="shared" si="6"/>
        <v>2824.0346818718567</v>
      </c>
      <c r="K12" s="3">
        <v>9</v>
      </c>
      <c r="L12" t="s">
        <v>31</v>
      </c>
      <c r="M12" s="9">
        <f t="shared" si="7"/>
        <v>0.58545621961707905</v>
      </c>
      <c r="N12" s="9">
        <f t="shared" si="8"/>
        <v>0.41454378038292095</v>
      </c>
      <c r="O12" s="9">
        <f t="shared" si="9"/>
        <v>1</v>
      </c>
      <c r="P12" s="9"/>
      <c r="Q12" s="4">
        <v>3</v>
      </c>
      <c r="R12" t="s">
        <v>58</v>
      </c>
      <c r="S12" s="14">
        <f t="shared" si="2"/>
        <v>0.71604945974226808</v>
      </c>
      <c r="T12" s="14">
        <f t="shared" si="3"/>
        <v>0.28395054025773192</v>
      </c>
      <c r="U12" s="15">
        <f t="shared" si="10"/>
        <v>1</v>
      </c>
      <c r="W12" s="19">
        <v>96.253101102528149</v>
      </c>
      <c r="Z12" s="8">
        <f t="shared" si="11"/>
        <v>68.921981042983191</v>
      </c>
      <c r="AA12" s="8">
        <f t="shared" si="12"/>
        <v>27.331120059544961</v>
      </c>
      <c r="AC12" s="25">
        <f t="shared" si="13"/>
        <v>0</v>
      </c>
      <c r="AF12" s="28">
        <f>AF11/SUM($B11:$E11)</f>
        <v>1.6246528432778637E-4</v>
      </c>
      <c r="AG12" s="28">
        <f t="shared" ref="AG12:AI12" si="27">AG11/SUM($B11:$E11)</f>
        <v>2.250286739944531</v>
      </c>
      <c r="AH12" s="28">
        <f t="shared" si="27"/>
        <v>2.926067464611902E-2</v>
      </c>
      <c r="AI12" s="28">
        <f t="shared" si="27"/>
        <v>0.10114422945874695</v>
      </c>
      <c r="AK12" s="30"/>
      <c r="AM12">
        <v>1</v>
      </c>
      <c r="AN12" s="4">
        <v>3</v>
      </c>
      <c r="AO12" t="s">
        <v>58</v>
      </c>
      <c r="AP12">
        <f t="shared" si="15"/>
        <v>1</v>
      </c>
      <c r="AQ12">
        <v>0</v>
      </c>
      <c r="AV12">
        <v>1</v>
      </c>
      <c r="AW12" s="4">
        <v>3</v>
      </c>
      <c r="AX12" t="s">
        <v>58</v>
      </c>
      <c r="AY12">
        <f t="shared" si="25"/>
        <v>1</v>
      </c>
      <c r="AZ12">
        <v>0</v>
      </c>
      <c r="BA12" s="8">
        <v>0</v>
      </c>
      <c r="BC12">
        <v>1</v>
      </c>
      <c r="BD12" s="4">
        <v>3</v>
      </c>
      <c r="BE12" t="s">
        <v>58</v>
      </c>
      <c r="BF12" s="8">
        <f t="shared" si="16"/>
        <v>68.921981042983191</v>
      </c>
      <c r="BG12" s="8">
        <f t="shared" si="17"/>
        <v>0</v>
      </c>
      <c r="BH12" s="8">
        <f t="shared" si="18"/>
        <v>0</v>
      </c>
      <c r="BJ12" s="25">
        <f t="shared" si="19"/>
        <v>0</v>
      </c>
      <c r="BL12" t="s">
        <v>58</v>
      </c>
      <c r="BM12" s="8">
        <f t="shared" si="20"/>
        <v>68.921981042983191</v>
      </c>
      <c r="BN12" s="8">
        <f t="shared" si="21"/>
        <v>0</v>
      </c>
      <c r="BO12" s="8">
        <f t="shared" si="22"/>
        <v>0</v>
      </c>
      <c r="BP12" s="8">
        <f t="shared" si="23"/>
        <v>27.331120059544961</v>
      </c>
      <c r="BR12" s="25">
        <f t="shared" si="24"/>
        <v>0</v>
      </c>
    </row>
    <row r="13" spans="1:105">
      <c r="A13" s="2" t="s">
        <v>37</v>
      </c>
      <c r="B13" s="8">
        <v>0</v>
      </c>
      <c r="C13" s="8">
        <v>0</v>
      </c>
      <c r="D13" s="8"/>
      <c r="E13" s="3">
        <v>10</v>
      </c>
      <c r="F13" s="2" t="s">
        <v>32</v>
      </c>
      <c r="G13" s="8">
        <f t="shared" si="0"/>
        <v>528.72726626541669</v>
      </c>
      <c r="H13" s="8">
        <f t="shared" si="1"/>
        <v>2.5480532000000005</v>
      </c>
      <c r="I13" s="8">
        <f t="shared" si="6"/>
        <v>531.27531946541671</v>
      </c>
      <c r="K13" s="3">
        <v>10</v>
      </c>
      <c r="L13" t="s">
        <v>32</v>
      </c>
      <c r="M13" s="9">
        <f t="shared" si="7"/>
        <v>0.99520389314797464</v>
      </c>
      <c r="N13" s="9">
        <f t="shared" si="8"/>
        <v>4.796106852025272E-3</v>
      </c>
      <c r="O13" s="9">
        <f t="shared" si="9"/>
        <v>0.99999999999999989</v>
      </c>
      <c r="P13" s="9"/>
      <c r="Q13" s="4">
        <v>3</v>
      </c>
      <c r="R13" t="s">
        <v>59</v>
      </c>
      <c r="S13" s="14">
        <f t="shared" si="2"/>
        <v>0.71604945974226808</v>
      </c>
      <c r="T13" s="14">
        <f t="shared" si="3"/>
        <v>0.28395054025773192</v>
      </c>
      <c r="U13" s="15">
        <f t="shared" si="10"/>
        <v>1</v>
      </c>
      <c r="W13" s="19">
        <v>3160.7214909052404</v>
      </c>
      <c r="Z13" s="8">
        <f t="shared" si="11"/>
        <v>2263.2329159584733</v>
      </c>
      <c r="AA13" s="8">
        <f t="shared" si="12"/>
        <v>897.4885749467669</v>
      </c>
      <c r="AC13" s="25">
        <f t="shared" si="13"/>
        <v>0</v>
      </c>
      <c r="AM13">
        <v>1</v>
      </c>
      <c r="AN13" s="4">
        <v>3</v>
      </c>
      <c r="AO13" t="s">
        <v>59</v>
      </c>
      <c r="AP13">
        <f t="shared" si="15"/>
        <v>1</v>
      </c>
      <c r="AQ13">
        <v>0</v>
      </c>
      <c r="AV13">
        <v>1</v>
      </c>
      <c r="AW13" s="4">
        <v>3</v>
      </c>
      <c r="AX13" t="s">
        <v>59</v>
      </c>
      <c r="AY13">
        <f t="shared" si="25"/>
        <v>1</v>
      </c>
      <c r="AZ13">
        <v>0</v>
      </c>
      <c r="BA13" s="8">
        <v>0</v>
      </c>
      <c r="BC13">
        <v>1</v>
      </c>
      <c r="BD13" s="4">
        <v>3</v>
      </c>
      <c r="BE13" t="s">
        <v>59</v>
      </c>
      <c r="BF13" s="8">
        <f t="shared" si="16"/>
        <v>2263.2329159584733</v>
      </c>
      <c r="BG13" s="8">
        <f t="shared" si="17"/>
        <v>0</v>
      </c>
      <c r="BH13" s="8">
        <f t="shared" si="18"/>
        <v>0</v>
      </c>
      <c r="BJ13" s="25">
        <f t="shared" si="19"/>
        <v>0</v>
      </c>
      <c r="BL13" t="s">
        <v>59</v>
      </c>
      <c r="BM13" s="8">
        <f t="shared" si="20"/>
        <v>2263.2329159584733</v>
      </c>
      <c r="BN13" s="8">
        <f t="shared" si="21"/>
        <v>0</v>
      </c>
      <c r="BO13" s="8">
        <f t="shared" si="22"/>
        <v>0</v>
      </c>
      <c r="BP13" s="8">
        <f t="shared" si="23"/>
        <v>897.4885749467669</v>
      </c>
      <c r="BR13" s="25">
        <f t="shared" si="24"/>
        <v>0</v>
      </c>
    </row>
    <row r="14" spans="1:105">
      <c r="A14" s="7" t="s">
        <v>979</v>
      </c>
      <c r="B14" s="8">
        <v>17265.369665867227</v>
      </c>
      <c r="C14" s="8">
        <v>9226.45398819207</v>
      </c>
      <c r="D14" s="8"/>
      <c r="E14" s="3">
        <v>11</v>
      </c>
      <c r="F14" s="2" t="s">
        <v>33</v>
      </c>
      <c r="G14" s="8">
        <f t="shared" si="0"/>
        <v>2139.2377502202626</v>
      </c>
      <c r="H14" s="8">
        <f t="shared" si="1"/>
        <v>415.82687647234098</v>
      </c>
      <c r="I14" s="8">
        <f t="shared" si="6"/>
        <v>2555.0646266926037</v>
      </c>
      <c r="K14" s="3">
        <v>11</v>
      </c>
      <c r="L14" t="s">
        <v>33</v>
      </c>
      <c r="M14" s="9">
        <f t="shared" si="7"/>
        <v>0.83725387133921259</v>
      </c>
      <c r="N14" s="9">
        <f t="shared" si="8"/>
        <v>0.1627461286607873</v>
      </c>
      <c r="O14" s="9">
        <f t="shared" si="9"/>
        <v>0.99999999999999989</v>
      </c>
      <c r="P14" s="9"/>
      <c r="Q14" s="4">
        <v>3</v>
      </c>
      <c r="R14" t="s">
        <v>60</v>
      </c>
      <c r="S14" s="14">
        <f t="shared" si="2"/>
        <v>0.71604945974226808</v>
      </c>
      <c r="T14" s="14">
        <f t="shared" si="3"/>
        <v>0.28395054025773192</v>
      </c>
      <c r="U14" s="15">
        <f t="shared" si="10"/>
        <v>1</v>
      </c>
      <c r="W14" s="19">
        <v>622.76579089413519</v>
      </c>
      <c r="Z14" s="8">
        <f t="shared" si="11"/>
        <v>445.93110811571182</v>
      </c>
      <c r="AA14" s="8">
        <f t="shared" si="12"/>
        <v>176.8346827784234</v>
      </c>
      <c r="AC14" s="25">
        <f t="shared" si="13"/>
        <v>0</v>
      </c>
      <c r="AM14">
        <v>1</v>
      </c>
      <c r="AN14" s="4">
        <v>3</v>
      </c>
      <c r="AO14" t="s">
        <v>60</v>
      </c>
      <c r="AP14">
        <f t="shared" si="15"/>
        <v>1</v>
      </c>
      <c r="AQ14">
        <v>1</v>
      </c>
      <c r="AV14">
        <v>1</v>
      </c>
      <c r="AW14" s="4">
        <v>3</v>
      </c>
      <c r="AX14" t="s">
        <v>60</v>
      </c>
      <c r="AY14" s="9">
        <v>0.75</v>
      </c>
      <c r="AZ14" s="9">
        <v>0.25</v>
      </c>
      <c r="BA14" s="8">
        <v>0</v>
      </c>
      <c r="BC14">
        <v>1</v>
      </c>
      <c r="BD14" s="4">
        <v>3</v>
      </c>
      <c r="BE14" t="s">
        <v>60</v>
      </c>
      <c r="BF14" s="8">
        <f t="shared" si="16"/>
        <v>334.44833108678387</v>
      </c>
      <c r="BG14" s="8">
        <f t="shared" si="17"/>
        <v>111.48277702892796</v>
      </c>
      <c r="BH14" s="8">
        <f t="shared" si="18"/>
        <v>0</v>
      </c>
      <c r="BJ14" s="25">
        <f t="shared" si="19"/>
        <v>0</v>
      </c>
      <c r="BL14" t="s">
        <v>60</v>
      </c>
      <c r="BM14" s="8">
        <f t="shared" si="20"/>
        <v>334.44833108678387</v>
      </c>
      <c r="BN14" s="8">
        <f t="shared" si="21"/>
        <v>111.48277702892796</v>
      </c>
      <c r="BO14" s="8">
        <f t="shared" si="22"/>
        <v>0</v>
      </c>
      <c r="BP14" s="8">
        <f t="shared" si="23"/>
        <v>176.8346827784234</v>
      </c>
      <c r="BR14" s="25">
        <f t="shared" si="24"/>
        <v>0</v>
      </c>
    </row>
    <row r="15" spans="1:105">
      <c r="A15" s="7" t="s">
        <v>29</v>
      </c>
      <c r="B15" s="8">
        <v>506.28630012111648</v>
      </c>
      <c r="C15" s="8">
        <v>3.7718173424800008</v>
      </c>
      <c r="D15" s="8"/>
      <c r="E15" s="3">
        <v>12</v>
      </c>
      <c r="F15" s="2" t="s">
        <v>34</v>
      </c>
      <c r="G15" s="8">
        <f t="shared" si="0"/>
        <v>0</v>
      </c>
      <c r="H15" s="8">
        <f t="shared" si="1"/>
        <v>1946.3183203126687</v>
      </c>
      <c r="I15" s="8">
        <f t="shared" si="6"/>
        <v>1946.3183203126687</v>
      </c>
      <c r="K15" s="3">
        <v>12</v>
      </c>
      <c r="L15" t="s">
        <v>34</v>
      </c>
      <c r="M15" s="9">
        <f t="shared" si="7"/>
        <v>0</v>
      </c>
      <c r="N15" s="9">
        <f t="shared" si="8"/>
        <v>1</v>
      </c>
      <c r="O15" s="9">
        <f t="shared" si="9"/>
        <v>1</v>
      </c>
      <c r="P15" s="9"/>
      <c r="Q15" s="4">
        <v>3</v>
      </c>
      <c r="R15" t="s">
        <v>61</v>
      </c>
      <c r="S15" s="14">
        <f t="shared" si="2"/>
        <v>0.71604945974226808</v>
      </c>
      <c r="T15" s="14">
        <f t="shared" si="3"/>
        <v>0.28395054025773192</v>
      </c>
      <c r="U15" s="15">
        <f t="shared" si="10"/>
        <v>1</v>
      </c>
      <c r="W15" s="19">
        <v>48.537888590163767</v>
      </c>
      <c r="Z15" s="8">
        <f t="shared" si="11"/>
        <v>34.755528902017161</v>
      </c>
      <c r="AA15" s="8">
        <f t="shared" si="12"/>
        <v>13.782359688146604</v>
      </c>
      <c r="AC15" s="25">
        <f t="shared" si="13"/>
        <v>0</v>
      </c>
      <c r="AM15">
        <v>1</v>
      </c>
      <c r="AN15" s="4">
        <v>3</v>
      </c>
      <c r="AO15" t="s">
        <v>61</v>
      </c>
      <c r="AP15">
        <f t="shared" si="15"/>
        <v>1</v>
      </c>
      <c r="AQ15">
        <v>0</v>
      </c>
      <c r="AV15">
        <v>1</v>
      </c>
      <c r="AW15" s="4">
        <v>3</v>
      </c>
      <c r="AX15" t="s">
        <v>61</v>
      </c>
      <c r="AY15">
        <f t="shared" si="25"/>
        <v>1</v>
      </c>
      <c r="AZ15">
        <v>0</v>
      </c>
      <c r="BA15" s="8">
        <v>0</v>
      </c>
      <c r="BC15">
        <v>1</v>
      </c>
      <c r="BD15" s="4">
        <v>3</v>
      </c>
      <c r="BE15" t="s">
        <v>61</v>
      </c>
      <c r="BF15" s="8">
        <f t="shared" si="16"/>
        <v>34.755528902017161</v>
      </c>
      <c r="BG15" s="8">
        <f t="shared" si="17"/>
        <v>0</v>
      </c>
      <c r="BH15" s="8">
        <f t="shared" si="18"/>
        <v>0</v>
      </c>
      <c r="BJ15" s="25">
        <f t="shared" si="19"/>
        <v>0</v>
      </c>
      <c r="BL15" t="s">
        <v>61</v>
      </c>
      <c r="BM15" s="8">
        <f t="shared" si="20"/>
        <v>34.755528902017161</v>
      </c>
      <c r="BN15" s="8">
        <f t="shared" si="21"/>
        <v>0</v>
      </c>
      <c r="BO15" s="8">
        <f t="shared" si="22"/>
        <v>0</v>
      </c>
      <c r="BP15" s="8">
        <f t="shared" si="23"/>
        <v>13.782359688146604</v>
      </c>
      <c r="BR15" s="25">
        <f t="shared" si="24"/>
        <v>0</v>
      </c>
    </row>
    <row r="16" spans="1:105">
      <c r="A16" s="7" t="s">
        <v>31</v>
      </c>
      <c r="B16" s="8">
        <v>1653.3486689162178</v>
      </c>
      <c r="C16" s="8">
        <v>1170.6860129556389</v>
      </c>
      <c r="D16" s="8"/>
      <c r="E16" s="3">
        <v>13</v>
      </c>
      <c r="F16" s="2" t="s">
        <v>35</v>
      </c>
      <c r="G16" s="8">
        <f t="shared" si="0"/>
        <v>169.26863999999998</v>
      </c>
      <c r="H16" s="8">
        <f t="shared" si="1"/>
        <v>0</v>
      </c>
      <c r="I16" s="8">
        <f t="shared" si="6"/>
        <v>169.26863999999998</v>
      </c>
      <c r="K16" s="3">
        <v>13</v>
      </c>
      <c r="L16" t="s">
        <v>35</v>
      </c>
      <c r="M16" s="9">
        <f t="shared" si="7"/>
        <v>1</v>
      </c>
      <c r="N16" s="9">
        <f t="shared" si="8"/>
        <v>0</v>
      </c>
      <c r="O16" s="9">
        <f t="shared" si="9"/>
        <v>1</v>
      </c>
      <c r="P16" s="9"/>
      <c r="Q16" s="4">
        <v>4</v>
      </c>
      <c r="R16" t="s">
        <v>62</v>
      </c>
      <c r="S16" s="14">
        <f t="shared" si="2"/>
        <v>0.70436005859424322</v>
      </c>
      <c r="T16" s="14">
        <f t="shared" si="3"/>
        <v>0.29563994140575678</v>
      </c>
      <c r="U16" s="15">
        <f t="shared" si="10"/>
        <v>1</v>
      </c>
      <c r="W16" s="19">
        <v>1302.2962311564279</v>
      </c>
      <c r="Z16" s="8">
        <f t="shared" si="11"/>
        <v>917.28544968440372</v>
      </c>
      <c r="AA16" s="8">
        <f t="shared" si="12"/>
        <v>385.01078147202423</v>
      </c>
      <c r="AC16" s="25">
        <f t="shared" si="13"/>
        <v>0</v>
      </c>
      <c r="AM16">
        <v>1</v>
      </c>
      <c r="AN16" s="4">
        <v>4</v>
      </c>
      <c r="AO16" t="s">
        <v>62</v>
      </c>
      <c r="AP16">
        <f t="shared" si="15"/>
        <v>1</v>
      </c>
      <c r="AQ16">
        <v>1</v>
      </c>
      <c r="AV16">
        <v>1</v>
      </c>
      <c r="AW16" s="4">
        <v>4</v>
      </c>
      <c r="AX16" t="s">
        <v>62</v>
      </c>
      <c r="AY16" s="9">
        <v>0.75</v>
      </c>
      <c r="AZ16" s="9">
        <v>0.25</v>
      </c>
      <c r="BA16" s="8">
        <v>0</v>
      </c>
      <c r="BC16">
        <v>1</v>
      </c>
      <c r="BD16" s="4">
        <v>4</v>
      </c>
      <c r="BE16" t="s">
        <v>62</v>
      </c>
      <c r="BF16" s="8">
        <f t="shared" si="16"/>
        <v>687.96408726330276</v>
      </c>
      <c r="BG16" s="8">
        <f t="shared" si="17"/>
        <v>229.32136242110093</v>
      </c>
      <c r="BH16" s="8">
        <f t="shared" si="18"/>
        <v>0</v>
      </c>
      <c r="BJ16" s="25">
        <f t="shared" si="19"/>
        <v>0</v>
      </c>
      <c r="BL16" t="s">
        <v>62</v>
      </c>
      <c r="BM16" s="8">
        <f t="shared" si="20"/>
        <v>687.96408726330276</v>
      </c>
      <c r="BN16" s="8">
        <f t="shared" si="21"/>
        <v>229.32136242110093</v>
      </c>
      <c r="BO16" s="8">
        <f t="shared" si="22"/>
        <v>0</v>
      </c>
      <c r="BP16" s="8">
        <f t="shared" si="23"/>
        <v>385.01078147202423</v>
      </c>
      <c r="BR16" s="25">
        <f t="shared" si="24"/>
        <v>0</v>
      </c>
    </row>
    <row r="17" spans="1:70">
      <c r="A17" s="7" t="s">
        <v>32</v>
      </c>
      <c r="B17" s="8">
        <v>528.72726626541669</v>
      </c>
      <c r="C17" s="8">
        <v>2.5480532000000005</v>
      </c>
      <c r="D17" s="8"/>
      <c r="E17" s="3">
        <v>14</v>
      </c>
      <c r="F17" s="2" t="s">
        <v>36</v>
      </c>
      <c r="G17" s="8">
        <f t="shared" si="0"/>
        <v>0</v>
      </c>
      <c r="H17" s="8">
        <f t="shared" si="1"/>
        <v>0</v>
      </c>
      <c r="I17" s="8">
        <f t="shared" si="6"/>
        <v>0</v>
      </c>
      <c r="K17" s="32">
        <v>14</v>
      </c>
      <c r="L17" s="1" t="s">
        <v>36</v>
      </c>
      <c r="M17" s="18">
        <v>1</v>
      </c>
      <c r="N17" s="18">
        <f t="shared" si="8"/>
        <v>0</v>
      </c>
      <c r="O17" s="18">
        <f t="shared" si="9"/>
        <v>1</v>
      </c>
      <c r="P17" s="9"/>
      <c r="Q17" s="4">
        <v>4</v>
      </c>
      <c r="R17" t="s">
        <v>63</v>
      </c>
      <c r="S17" s="14">
        <f t="shared" si="2"/>
        <v>0.70436005859424322</v>
      </c>
      <c r="T17" s="14">
        <f t="shared" si="3"/>
        <v>0.29563994140575678</v>
      </c>
      <c r="U17" s="15">
        <f t="shared" si="10"/>
        <v>1</v>
      </c>
      <c r="W17" s="19">
        <v>199.08761082745139</v>
      </c>
      <c r="Z17" s="8">
        <f t="shared" si="11"/>
        <v>140.22936122781155</v>
      </c>
      <c r="AA17" s="8">
        <f t="shared" si="12"/>
        <v>58.858249599639834</v>
      </c>
      <c r="AC17" s="25">
        <f t="shared" si="13"/>
        <v>0</v>
      </c>
      <c r="AM17">
        <v>1</v>
      </c>
      <c r="AN17" s="4">
        <v>4</v>
      </c>
      <c r="AO17" t="s">
        <v>63</v>
      </c>
      <c r="AP17">
        <f t="shared" si="15"/>
        <v>1</v>
      </c>
      <c r="AQ17">
        <v>1</v>
      </c>
      <c r="AV17">
        <v>1</v>
      </c>
      <c r="AW17" s="4">
        <v>4</v>
      </c>
      <c r="AX17" t="s">
        <v>63</v>
      </c>
      <c r="AY17" s="9">
        <v>0.75</v>
      </c>
      <c r="AZ17" s="9">
        <v>0.25</v>
      </c>
      <c r="BA17" s="8">
        <v>0</v>
      </c>
      <c r="BC17">
        <v>1</v>
      </c>
      <c r="BD17" s="4">
        <v>4</v>
      </c>
      <c r="BE17" t="s">
        <v>63</v>
      </c>
      <c r="BF17" s="8">
        <f t="shared" si="16"/>
        <v>105.17202092085867</v>
      </c>
      <c r="BG17" s="8">
        <f t="shared" si="17"/>
        <v>35.057340306952888</v>
      </c>
      <c r="BH17" s="8">
        <f t="shared" si="18"/>
        <v>0</v>
      </c>
      <c r="BJ17" s="25">
        <f t="shared" si="19"/>
        <v>0</v>
      </c>
      <c r="BL17" t="s">
        <v>63</v>
      </c>
      <c r="BM17" s="8">
        <f t="shared" si="20"/>
        <v>105.17202092085867</v>
      </c>
      <c r="BN17" s="8">
        <f t="shared" si="21"/>
        <v>35.057340306952888</v>
      </c>
      <c r="BO17" s="8">
        <f t="shared" si="22"/>
        <v>0</v>
      </c>
      <c r="BP17" s="8">
        <f t="shared" si="23"/>
        <v>58.858249599639834</v>
      </c>
      <c r="BR17" s="25">
        <f t="shared" si="24"/>
        <v>0</v>
      </c>
    </row>
    <row r="18" spans="1:70">
      <c r="A18" s="7" t="s">
        <v>24</v>
      </c>
      <c r="B18" s="8">
        <v>1136.4981501536374</v>
      </c>
      <c r="C18" s="8">
        <v>434.67779792302184</v>
      </c>
      <c r="D18" s="8"/>
      <c r="E18" s="3">
        <v>15</v>
      </c>
      <c r="F18" s="2" t="s">
        <v>37</v>
      </c>
      <c r="G18" s="8">
        <f t="shared" si="0"/>
        <v>0</v>
      </c>
      <c r="H18" s="8">
        <f t="shared" si="1"/>
        <v>0</v>
      </c>
      <c r="I18" s="8">
        <f t="shared" si="6"/>
        <v>0</v>
      </c>
      <c r="K18" s="32">
        <v>15</v>
      </c>
      <c r="L18" s="1" t="s">
        <v>37</v>
      </c>
      <c r="M18" s="18">
        <v>1</v>
      </c>
      <c r="N18" s="18">
        <f t="shared" si="8"/>
        <v>0</v>
      </c>
      <c r="O18" s="18">
        <f t="shared" si="9"/>
        <v>1</v>
      </c>
      <c r="P18" s="9"/>
      <c r="Q18" s="4">
        <v>4</v>
      </c>
      <c r="R18" t="s">
        <v>64</v>
      </c>
      <c r="S18" s="14">
        <f t="shared" si="2"/>
        <v>0.70436005859424322</v>
      </c>
      <c r="T18" s="14">
        <f t="shared" si="3"/>
        <v>0.29563994140575678</v>
      </c>
      <c r="U18" s="15">
        <f t="shared" si="10"/>
        <v>1</v>
      </c>
      <c r="W18" s="19">
        <v>264.07902097360284</v>
      </c>
      <c r="Z18" s="8">
        <f t="shared" si="11"/>
        <v>186.00671468647727</v>
      </c>
      <c r="AA18" s="8">
        <f t="shared" si="12"/>
        <v>78.072306287125556</v>
      </c>
      <c r="AC18" s="25">
        <f t="shared" si="13"/>
        <v>0</v>
      </c>
      <c r="AM18">
        <v>1</v>
      </c>
      <c r="AN18" s="4">
        <v>4</v>
      </c>
      <c r="AO18" t="s">
        <v>64</v>
      </c>
      <c r="AP18">
        <f t="shared" si="15"/>
        <v>1</v>
      </c>
      <c r="AQ18">
        <v>0</v>
      </c>
      <c r="AV18">
        <v>1</v>
      </c>
      <c r="AW18" s="4">
        <v>4</v>
      </c>
      <c r="AX18" t="s">
        <v>64</v>
      </c>
      <c r="AY18">
        <f t="shared" si="25"/>
        <v>1</v>
      </c>
      <c r="AZ18" s="9">
        <v>0</v>
      </c>
      <c r="BA18" s="8">
        <v>0</v>
      </c>
      <c r="BC18">
        <v>1</v>
      </c>
      <c r="BD18" s="4">
        <v>4</v>
      </c>
      <c r="BE18" t="s">
        <v>64</v>
      </c>
      <c r="BF18" s="8">
        <f t="shared" si="16"/>
        <v>186.00671468647727</v>
      </c>
      <c r="BG18" s="8">
        <f t="shared" si="17"/>
        <v>0</v>
      </c>
      <c r="BH18" s="8">
        <f t="shared" si="18"/>
        <v>0</v>
      </c>
      <c r="BJ18" s="25">
        <f t="shared" si="19"/>
        <v>0</v>
      </c>
      <c r="BL18" t="s">
        <v>64</v>
      </c>
      <c r="BM18" s="8">
        <f t="shared" si="20"/>
        <v>186.00671468647727</v>
      </c>
      <c r="BN18" s="8">
        <f t="shared" si="21"/>
        <v>0</v>
      </c>
      <c r="BO18" s="8">
        <f t="shared" si="22"/>
        <v>0</v>
      </c>
      <c r="BP18" s="8">
        <f t="shared" si="23"/>
        <v>78.072306287125556</v>
      </c>
      <c r="BR18" s="25">
        <f t="shared" si="24"/>
        <v>0</v>
      </c>
    </row>
    <row r="19" spans="1:70">
      <c r="A19" s="7" t="s">
        <v>33</v>
      </c>
      <c r="B19" s="8">
        <v>2139.2377502202626</v>
      </c>
      <c r="C19" s="8">
        <v>415.82687647234098</v>
      </c>
      <c r="D19" s="8"/>
      <c r="E19" s="3">
        <v>16</v>
      </c>
      <c r="F19" s="2" t="s">
        <v>38</v>
      </c>
      <c r="G19" s="8">
        <f t="shared" si="0"/>
        <v>2705.8122741218722</v>
      </c>
      <c r="H19" s="8">
        <f t="shared" si="1"/>
        <v>7234.4261048863555</v>
      </c>
      <c r="I19" s="8">
        <f t="shared" si="6"/>
        <v>9940.2383790082276</v>
      </c>
      <c r="K19" s="3">
        <v>16</v>
      </c>
      <c r="L19" t="s">
        <v>38</v>
      </c>
      <c r="M19" s="9">
        <f t="shared" si="7"/>
        <v>0.27220798646398664</v>
      </c>
      <c r="N19" s="9">
        <f t="shared" si="8"/>
        <v>0.7277920135360133</v>
      </c>
      <c r="O19" s="9">
        <f t="shared" si="9"/>
        <v>1</v>
      </c>
      <c r="P19" s="9"/>
      <c r="Q19" s="4">
        <v>4</v>
      </c>
      <c r="R19" t="s">
        <v>65</v>
      </c>
      <c r="S19" s="14">
        <f t="shared" si="2"/>
        <v>0.70436005859424322</v>
      </c>
      <c r="T19" s="14">
        <f t="shared" si="3"/>
        <v>0.29563994140575678</v>
      </c>
      <c r="U19" s="15">
        <f t="shared" si="10"/>
        <v>1</v>
      </c>
      <c r="W19" s="19">
        <v>932.91467222450353</v>
      </c>
      <c r="Z19" s="8">
        <f t="shared" si="11"/>
        <v>657.10783319148049</v>
      </c>
      <c r="AA19" s="8">
        <f t="shared" si="12"/>
        <v>275.80683903302304</v>
      </c>
      <c r="AC19" s="25">
        <f t="shared" si="13"/>
        <v>0</v>
      </c>
      <c r="AM19">
        <v>1</v>
      </c>
      <c r="AN19" s="4">
        <v>4</v>
      </c>
      <c r="AO19" t="s">
        <v>65</v>
      </c>
      <c r="AP19">
        <f t="shared" si="15"/>
        <v>1</v>
      </c>
      <c r="AQ19">
        <v>0</v>
      </c>
      <c r="AV19">
        <v>1</v>
      </c>
      <c r="AW19" s="4">
        <v>4</v>
      </c>
      <c r="AX19" t="s">
        <v>65</v>
      </c>
      <c r="AY19">
        <f t="shared" si="25"/>
        <v>1</v>
      </c>
      <c r="AZ19" s="9">
        <v>0</v>
      </c>
      <c r="BA19" s="8">
        <v>0</v>
      </c>
      <c r="BC19">
        <v>1</v>
      </c>
      <c r="BD19" s="4">
        <v>4</v>
      </c>
      <c r="BE19" t="s">
        <v>65</v>
      </c>
      <c r="BF19" s="8">
        <f t="shared" si="16"/>
        <v>657.10783319148049</v>
      </c>
      <c r="BG19" s="8">
        <f t="shared" si="17"/>
        <v>0</v>
      </c>
      <c r="BH19" s="8">
        <f t="shared" si="18"/>
        <v>0</v>
      </c>
      <c r="BJ19" s="25">
        <f t="shared" si="19"/>
        <v>0</v>
      </c>
      <c r="BL19" t="s">
        <v>65</v>
      </c>
      <c r="BM19" s="8">
        <f t="shared" si="20"/>
        <v>657.10783319148049</v>
      </c>
      <c r="BN19" s="8">
        <f t="shared" si="21"/>
        <v>0</v>
      </c>
      <c r="BO19" s="8">
        <f t="shared" si="22"/>
        <v>0</v>
      </c>
      <c r="BP19" s="8">
        <f t="shared" si="23"/>
        <v>275.80683903302304</v>
      </c>
      <c r="BR19" s="25">
        <f t="shared" si="24"/>
        <v>0</v>
      </c>
    </row>
    <row r="20" spans="1:70">
      <c r="A20" s="7" t="s">
        <v>28</v>
      </c>
      <c r="B20" s="8">
        <v>1948.7768039908476</v>
      </c>
      <c r="C20" s="8">
        <v>2422.2817061137112</v>
      </c>
      <c r="D20" s="8"/>
      <c r="E20" s="3">
        <v>17</v>
      </c>
      <c r="F20" s="2" t="s">
        <v>39</v>
      </c>
      <c r="G20" s="8">
        <f t="shared" si="0"/>
        <v>7793.1786798729536</v>
      </c>
      <c r="H20" s="8">
        <f t="shared" si="1"/>
        <v>112.9111096947306</v>
      </c>
      <c r="I20" s="8">
        <f t="shared" si="6"/>
        <v>7906.0897895676844</v>
      </c>
      <c r="K20" s="3">
        <v>17</v>
      </c>
      <c r="L20" t="s">
        <v>39</v>
      </c>
      <c r="M20" s="9">
        <f t="shared" si="7"/>
        <v>0.98571846352621495</v>
      </c>
      <c r="N20" s="9">
        <f t="shared" si="8"/>
        <v>1.4281536473785068E-2</v>
      </c>
      <c r="O20" s="9">
        <f t="shared" si="9"/>
        <v>1</v>
      </c>
      <c r="P20" s="9"/>
      <c r="Q20" s="4">
        <v>5</v>
      </c>
      <c r="R20" t="s">
        <v>66</v>
      </c>
      <c r="S20" s="14">
        <f t="shared" si="2"/>
        <v>0.67979120990024622</v>
      </c>
      <c r="T20" s="14">
        <f t="shared" si="3"/>
        <v>0.32020879009975378</v>
      </c>
      <c r="U20" s="15">
        <f t="shared" si="10"/>
        <v>1</v>
      </c>
      <c r="W20" s="19">
        <v>2075.6117442878508</v>
      </c>
      <c r="Z20" s="8">
        <f t="shared" si="11"/>
        <v>1410.9826189325986</v>
      </c>
      <c r="AA20" s="8">
        <f t="shared" si="12"/>
        <v>664.6291253552522</v>
      </c>
      <c r="AC20" s="25">
        <f t="shared" si="13"/>
        <v>0</v>
      </c>
      <c r="AM20">
        <v>1</v>
      </c>
      <c r="AN20" s="4">
        <v>5</v>
      </c>
      <c r="AO20" t="s">
        <v>66</v>
      </c>
      <c r="AP20">
        <f t="shared" si="15"/>
        <v>1</v>
      </c>
      <c r="AQ20">
        <v>1</v>
      </c>
      <c r="AV20">
        <v>1</v>
      </c>
      <c r="AW20" s="4">
        <v>5</v>
      </c>
      <c r="AX20" t="s">
        <v>66</v>
      </c>
      <c r="AY20" s="9">
        <v>0.75</v>
      </c>
      <c r="AZ20" s="9">
        <v>0.25</v>
      </c>
      <c r="BA20" s="8">
        <v>0</v>
      </c>
      <c r="BC20">
        <v>1</v>
      </c>
      <c r="BD20" s="4">
        <v>5</v>
      </c>
      <c r="BE20" t="s">
        <v>66</v>
      </c>
      <c r="BF20" s="8">
        <f t="shared" si="16"/>
        <v>1058.2369641994489</v>
      </c>
      <c r="BG20" s="8">
        <f t="shared" si="17"/>
        <v>352.74565473314965</v>
      </c>
      <c r="BH20" s="8">
        <f t="shared" si="18"/>
        <v>0</v>
      </c>
      <c r="BJ20" s="25">
        <f t="shared" si="19"/>
        <v>0</v>
      </c>
      <c r="BL20" t="s">
        <v>66</v>
      </c>
      <c r="BM20" s="8">
        <f t="shared" si="20"/>
        <v>1058.2369641994489</v>
      </c>
      <c r="BN20" s="8">
        <f t="shared" si="21"/>
        <v>352.74565473314965</v>
      </c>
      <c r="BO20" s="8">
        <f t="shared" si="22"/>
        <v>0</v>
      </c>
      <c r="BP20" s="8">
        <f t="shared" si="23"/>
        <v>664.6291253552522</v>
      </c>
      <c r="BR20" s="25">
        <f t="shared" si="24"/>
        <v>0</v>
      </c>
    </row>
    <row r="21" spans="1:70">
      <c r="A21" s="7" t="s">
        <v>25</v>
      </c>
      <c r="B21" s="8">
        <v>2227.7219392624129</v>
      </c>
      <c r="C21" s="8">
        <v>883.40664124688601</v>
      </c>
      <c r="D21" s="8"/>
      <c r="E21" s="3">
        <v>18</v>
      </c>
      <c r="F21" s="2" t="s">
        <v>40</v>
      </c>
      <c r="G21" s="8">
        <f t="shared" si="0"/>
        <v>3901.7282850977958</v>
      </c>
      <c r="H21" s="8">
        <f t="shared" si="1"/>
        <v>39.501950434782607</v>
      </c>
      <c r="I21" s="8">
        <f t="shared" si="6"/>
        <v>3941.2302355325783</v>
      </c>
      <c r="K21" s="3">
        <v>18</v>
      </c>
      <c r="L21" t="s">
        <v>980</v>
      </c>
      <c r="M21" s="9">
        <f t="shared" si="7"/>
        <v>0.9899772537826772</v>
      </c>
      <c r="N21" s="9">
        <f t="shared" si="8"/>
        <v>1.0022746217322853E-2</v>
      </c>
      <c r="O21" s="9">
        <f t="shared" si="9"/>
        <v>1</v>
      </c>
      <c r="P21" s="9"/>
      <c r="Q21" s="4">
        <v>5</v>
      </c>
      <c r="R21" t="s">
        <v>67</v>
      </c>
      <c r="S21" s="14">
        <f t="shared" si="2"/>
        <v>0.67979120990024622</v>
      </c>
      <c r="T21" s="14">
        <f t="shared" si="3"/>
        <v>0.32020879009975378</v>
      </c>
      <c r="U21" s="15">
        <f t="shared" si="10"/>
        <v>1</v>
      </c>
      <c r="W21" s="19">
        <v>134.09620068129993</v>
      </c>
      <c r="Z21" s="8">
        <f t="shared" si="11"/>
        <v>91.157418504167097</v>
      </c>
      <c r="AA21" s="8">
        <f t="shared" si="12"/>
        <v>42.938782177132829</v>
      </c>
      <c r="AC21" s="25">
        <f t="shared" si="13"/>
        <v>0</v>
      </c>
      <c r="AM21">
        <v>1</v>
      </c>
      <c r="AN21" s="4">
        <v>5</v>
      </c>
      <c r="AO21" t="s">
        <v>67</v>
      </c>
      <c r="AP21">
        <f t="shared" si="15"/>
        <v>1</v>
      </c>
      <c r="AQ21">
        <v>0</v>
      </c>
      <c r="AV21">
        <v>1</v>
      </c>
      <c r="AW21" s="4">
        <v>5</v>
      </c>
      <c r="AX21" t="s">
        <v>67</v>
      </c>
      <c r="AY21">
        <f t="shared" si="25"/>
        <v>1</v>
      </c>
      <c r="AZ21" s="9">
        <v>0</v>
      </c>
      <c r="BA21" s="8">
        <v>0</v>
      </c>
      <c r="BC21">
        <v>1</v>
      </c>
      <c r="BD21" s="4">
        <v>5</v>
      </c>
      <c r="BE21" t="s">
        <v>67</v>
      </c>
      <c r="BF21" s="8">
        <f t="shared" si="16"/>
        <v>91.157418504167097</v>
      </c>
      <c r="BG21" s="8">
        <f t="shared" si="17"/>
        <v>0</v>
      </c>
      <c r="BH21" s="8">
        <f t="shared" si="18"/>
        <v>0</v>
      </c>
      <c r="BJ21" s="25">
        <f t="shared" si="19"/>
        <v>0</v>
      </c>
      <c r="BL21" t="s">
        <v>67</v>
      </c>
      <c r="BM21" s="8">
        <f t="shared" si="20"/>
        <v>91.157418504167097</v>
      </c>
      <c r="BN21" s="8">
        <f t="shared" si="21"/>
        <v>0</v>
      </c>
      <c r="BO21" s="8">
        <f t="shared" si="22"/>
        <v>0</v>
      </c>
      <c r="BP21" s="8">
        <f t="shared" si="23"/>
        <v>42.938782177132829</v>
      </c>
      <c r="BR21" s="25">
        <f t="shared" si="24"/>
        <v>0</v>
      </c>
    </row>
    <row r="22" spans="1:70">
      <c r="A22" s="7" t="s">
        <v>26</v>
      </c>
      <c r="B22" s="8">
        <v>549.73041293713686</v>
      </c>
      <c r="C22" s="8">
        <v>230.73748303397329</v>
      </c>
      <c r="D22" s="8"/>
      <c r="E22" s="3">
        <v>19</v>
      </c>
      <c r="F22" s="2" t="s">
        <v>41</v>
      </c>
      <c r="G22" s="8">
        <f t="shared" si="0"/>
        <v>11851.676107235309</v>
      </c>
      <c r="H22" s="8">
        <f t="shared" si="1"/>
        <v>404.67365567235731</v>
      </c>
      <c r="I22" s="8">
        <f t="shared" si="6"/>
        <v>12256.349762907666</v>
      </c>
      <c r="K22" s="3">
        <v>19</v>
      </c>
      <c r="L22" t="s">
        <v>41</v>
      </c>
      <c r="M22" s="9">
        <f t="shared" si="7"/>
        <v>0.9669825304025631</v>
      </c>
      <c r="N22" s="9">
        <f t="shared" si="8"/>
        <v>3.3017469597436941E-2</v>
      </c>
      <c r="O22" s="9">
        <f t="shared" si="9"/>
        <v>1</v>
      </c>
      <c r="P22" s="9"/>
      <c r="Q22" s="4">
        <v>6</v>
      </c>
      <c r="R22" t="s">
        <v>220</v>
      </c>
      <c r="S22" s="14">
        <f t="shared" si="2"/>
        <v>0.44583635736878557</v>
      </c>
      <c r="T22" s="14">
        <f t="shared" si="3"/>
        <v>0.55416364263121431</v>
      </c>
      <c r="U22" s="15">
        <f t="shared" si="10"/>
        <v>0.99999999999999989</v>
      </c>
      <c r="W22" s="19">
        <f>0.9*X22</f>
        <v>34.799198090914025</v>
      </c>
      <c r="X22" s="8">
        <v>38.665775656571135</v>
      </c>
      <c r="Y22" s="8"/>
      <c r="Z22" s="8">
        <f t="shared" si="11"/>
        <v>15.514747716207905</v>
      </c>
      <c r="AA22" s="8">
        <f t="shared" si="12"/>
        <v>19.284450374706115</v>
      </c>
      <c r="AC22" s="25">
        <f t="shared" si="13"/>
        <v>0</v>
      </c>
      <c r="AM22">
        <v>1</v>
      </c>
      <c r="AN22" s="4">
        <v>6</v>
      </c>
      <c r="AO22" t="s">
        <v>220</v>
      </c>
      <c r="AP22">
        <f t="shared" si="15"/>
        <v>1</v>
      </c>
      <c r="AQ22">
        <v>0</v>
      </c>
      <c r="AV22">
        <v>1</v>
      </c>
      <c r="AW22" s="4">
        <v>6</v>
      </c>
      <c r="AX22" t="s">
        <v>220</v>
      </c>
      <c r="AY22">
        <f t="shared" si="25"/>
        <v>1</v>
      </c>
      <c r="AZ22" s="9">
        <v>0</v>
      </c>
      <c r="BA22" s="8">
        <v>0</v>
      </c>
      <c r="BC22">
        <v>1</v>
      </c>
      <c r="BD22" s="4">
        <v>6</v>
      </c>
      <c r="BE22" t="s">
        <v>220</v>
      </c>
      <c r="BF22" s="8">
        <f t="shared" si="16"/>
        <v>15.514747716207905</v>
      </c>
      <c r="BG22" s="8">
        <f t="shared" si="17"/>
        <v>0</v>
      </c>
      <c r="BH22" s="8">
        <f t="shared" si="18"/>
        <v>0</v>
      </c>
      <c r="BJ22" s="25">
        <f t="shared" si="19"/>
        <v>0</v>
      </c>
      <c r="BL22" t="s">
        <v>220</v>
      </c>
      <c r="BM22" s="8">
        <f t="shared" si="20"/>
        <v>15.514747716207905</v>
      </c>
      <c r="BN22" s="8">
        <f t="shared" si="21"/>
        <v>0</v>
      </c>
      <c r="BO22" s="8">
        <f t="shared" si="22"/>
        <v>0</v>
      </c>
      <c r="BP22" s="8">
        <f t="shared" si="23"/>
        <v>19.284450374706115</v>
      </c>
      <c r="BR22" s="25">
        <f t="shared" si="24"/>
        <v>0</v>
      </c>
    </row>
    <row r="23" spans="1:70">
      <c r="A23" s="7" t="s">
        <v>27</v>
      </c>
      <c r="B23" s="8">
        <v>2057.6317218908198</v>
      </c>
      <c r="C23" s="8">
        <v>969.2266603950593</v>
      </c>
      <c r="D23" s="8"/>
      <c r="Q23" s="4">
        <v>6</v>
      </c>
      <c r="R23" t="s">
        <v>43</v>
      </c>
      <c r="S23" s="14">
        <f t="shared" si="2"/>
        <v>0.44583635736878557</v>
      </c>
      <c r="T23" s="14">
        <f t="shared" si="3"/>
        <v>0.55416364263121431</v>
      </c>
      <c r="U23" s="15">
        <f t="shared" si="10"/>
        <v>0.99999999999999989</v>
      </c>
      <c r="W23" s="19">
        <f>0.1*X22</f>
        <v>3.8665775656571135</v>
      </c>
      <c r="Z23" s="8">
        <f t="shared" si="11"/>
        <v>1.7238608573564338</v>
      </c>
      <c r="AA23" s="8">
        <f t="shared" si="12"/>
        <v>2.1427167083006791</v>
      </c>
      <c r="AC23" s="25">
        <f t="shared" si="13"/>
        <v>0</v>
      </c>
      <c r="AM23">
        <v>1</v>
      </c>
      <c r="AN23" s="4">
        <v>6</v>
      </c>
      <c r="AO23" t="s">
        <v>43</v>
      </c>
      <c r="AP23">
        <f t="shared" si="15"/>
        <v>1</v>
      </c>
      <c r="AQ23">
        <v>0</v>
      </c>
      <c r="AV23">
        <v>1</v>
      </c>
      <c r="AW23" s="4">
        <v>6</v>
      </c>
      <c r="AX23" t="s">
        <v>43</v>
      </c>
      <c r="AY23">
        <f t="shared" si="25"/>
        <v>1</v>
      </c>
      <c r="AZ23" s="9">
        <v>0</v>
      </c>
      <c r="BA23" s="8">
        <v>0</v>
      </c>
      <c r="BC23">
        <v>1</v>
      </c>
      <c r="BD23" s="4">
        <v>6</v>
      </c>
      <c r="BE23" t="s">
        <v>43</v>
      </c>
      <c r="BF23" s="8">
        <f t="shared" si="16"/>
        <v>1.7238608573564338</v>
      </c>
      <c r="BG23" s="8">
        <f t="shared" si="17"/>
        <v>0</v>
      </c>
      <c r="BH23" s="8">
        <f t="shared" si="18"/>
        <v>0</v>
      </c>
      <c r="BJ23" s="25">
        <f t="shared" si="19"/>
        <v>0</v>
      </c>
      <c r="BL23" t="s">
        <v>43</v>
      </c>
      <c r="BM23" s="8">
        <f t="shared" si="20"/>
        <v>1.7238608573564338</v>
      </c>
      <c r="BN23" s="8">
        <f t="shared" si="21"/>
        <v>0</v>
      </c>
      <c r="BO23" s="8">
        <f t="shared" si="22"/>
        <v>0</v>
      </c>
      <c r="BP23" s="8">
        <f t="shared" si="23"/>
        <v>2.1427167083006791</v>
      </c>
      <c r="BR23" s="25">
        <f t="shared" si="24"/>
        <v>0</v>
      </c>
    </row>
    <row r="24" spans="1:70">
      <c r="A24" s="7" t="s">
        <v>30</v>
      </c>
      <c r="B24" s="8">
        <v>318.09979351032445</v>
      </c>
      <c r="C24" s="8">
        <v>1242.4506935334352</v>
      </c>
      <c r="D24" s="8"/>
      <c r="Q24" s="4">
        <v>6</v>
      </c>
      <c r="R24" t="s">
        <v>221</v>
      </c>
      <c r="S24" s="14">
        <f t="shared" si="2"/>
        <v>0.44583635736878557</v>
      </c>
      <c r="T24" s="14">
        <f t="shared" si="3"/>
        <v>0.55416364263121431</v>
      </c>
      <c r="U24" s="15">
        <f t="shared" si="10"/>
        <v>0.99999999999999989</v>
      </c>
      <c r="W24" s="19">
        <f>0*X22</f>
        <v>0</v>
      </c>
      <c r="Z24" s="8">
        <f t="shared" si="11"/>
        <v>0</v>
      </c>
      <c r="AA24" s="8">
        <f t="shared" si="12"/>
        <v>0</v>
      </c>
      <c r="AC24" s="25">
        <f t="shared" si="13"/>
        <v>0</v>
      </c>
      <c r="AM24">
        <v>1</v>
      </c>
      <c r="AN24" s="4">
        <v>6</v>
      </c>
      <c r="AO24" t="s">
        <v>221</v>
      </c>
      <c r="AP24">
        <f t="shared" si="15"/>
        <v>1</v>
      </c>
      <c r="AQ24">
        <v>0</v>
      </c>
      <c r="AV24">
        <v>1</v>
      </c>
      <c r="AW24" s="4">
        <v>6</v>
      </c>
      <c r="AX24" t="s">
        <v>221</v>
      </c>
      <c r="AY24">
        <f t="shared" si="25"/>
        <v>1</v>
      </c>
      <c r="AZ24" s="9">
        <v>0</v>
      </c>
      <c r="BA24" s="8">
        <v>0</v>
      </c>
      <c r="BC24">
        <v>1</v>
      </c>
      <c r="BD24" s="4">
        <v>6</v>
      </c>
      <c r="BE24" t="s">
        <v>221</v>
      </c>
      <c r="BF24" s="8">
        <f t="shared" si="16"/>
        <v>0</v>
      </c>
      <c r="BG24" s="8">
        <f t="shared" si="17"/>
        <v>0</v>
      </c>
      <c r="BH24" s="8">
        <f t="shared" si="18"/>
        <v>0</v>
      </c>
      <c r="BJ24" s="25">
        <f t="shared" si="19"/>
        <v>0</v>
      </c>
      <c r="BL24" t="s">
        <v>221</v>
      </c>
      <c r="BM24" s="8">
        <f t="shared" si="20"/>
        <v>0</v>
      </c>
      <c r="BN24" s="8">
        <f t="shared" si="21"/>
        <v>0</v>
      </c>
      <c r="BO24" s="8">
        <f t="shared" si="22"/>
        <v>0</v>
      </c>
      <c r="BP24" s="8">
        <f t="shared" si="23"/>
        <v>0</v>
      </c>
      <c r="BR24" s="25">
        <f t="shared" si="24"/>
        <v>0</v>
      </c>
    </row>
    <row r="25" spans="1:70" ht="12.75" customHeight="1">
      <c r="A25" s="7" t="s">
        <v>981</v>
      </c>
      <c r="B25" s="8">
        <v>4199.310858599034</v>
      </c>
      <c r="C25" s="8">
        <v>1450.8402459755239</v>
      </c>
      <c r="D25" s="8"/>
      <c r="K25" s="173" t="s">
        <v>1055</v>
      </c>
      <c r="L25" s="173"/>
      <c r="M25" s="173"/>
      <c r="N25" s="173"/>
      <c r="O25" s="173"/>
      <c r="Q25" s="4">
        <v>6</v>
      </c>
      <c r="R25" t="s">
        <v>69</v>
      </c>
      <c r="S25" s="14">
        <f t="shared" si="2"/>
        <v>0.44583635736878557</v>
      </c>
      <c r="T25" s="14">
        <f t="shared" si="3"/>
        <v>0.55416364263121431</v>
      </c>
      <c r="U25" s="15">
        <f t="shared" si="10"/>
        <v>0.99999999999999989</v>
      </c>
      <c r="W25" s="19">
        <v>134.91887675909928</v>
      </c>
      <c r="Z25" s="8">
        <f t="shared" si="11"/>
        <v>60.151740554564924</v>
      </c>
      <c r="AA25" s="8">
        <f t="shared" si="12"/>
        <v>74.767136204534339</v>
      </c>
      <c r="AC25" s="25">
        <f t="shared" si="13"/>
        <v>0</v>
      </c>
      <c r="AM25">
        <v>1</v>
      </c>
      <c r="AN25" s="4">
        <v>6</v>
      </c>
      <c r="AO25" t="s">
        <v>69</v>
      </c>
      <c r="AP25">
        <f t="shared" si="15"/>
        <v>1</v>
      </c>
      <c r="AQ25">
        <v>0</v>
      </c>
      <c r="AV25">
        <v>1</v>
      </c>
      <c r="AW25" s="4">
        <v>6</v>
      </c>
      <c r="AX25" t="s">
        <v>69</v>
      </c>
      <c r="AY25">
        <f t="shared" si="25"/>
        <v>1</v>
      </c>
      <c r="AZ25" s="9">
        <v>0</v>
      </c>
      <c r="BA25" s="8">
        <v>0</v>
      </c>
      <c r="BC25">
        <v>1</v>
      </c>
      <c r="BD25" s="4">
        <v>6</v>
      </c>
      <c r="BE25" t="s">
        <v>69</v>
      </c>
      <c r="BF25" s="8">
        <f t="shared" si="16"/>
        <v>60.151740554564924</v>
      </c>
      <c r="BG25" s="8">
        <f t="shared" si="17"/>
        <v>0</v>
      </c>
      <c r="BH25" s="8">
        <f t="shared" si="18"/>
        <v>0</v>
      </c>
      <c r="BJ25" s="25">
        <f t="shared" si="19"/>
        <v>0</v>
      </c>
      <c r="BL25" t="s">
        <v>69</v>
      </c>
      <c r="BM25" s="8">
        <f t="shared" si="20"/>
        <v>60.151740554564924</v>
      </c>
      <c r="BN25" s="8">
        <f t="shared" si="21"/>
        <v>0</v>
      </c>
      <c r="BO25" s="8">
        <f t="shared" si="22"/>
        <v>0</v>
      </c>
      <c r="BP25" s="8">
        <f t="shared" si="23"/>
        <v>74.767136204534339</v>
      </c>
      <c r="BR25" s="25">
        <f t="shared" si="24"/>
        <v>0</v>
      </c>
    </row>
    <row r="26" spans="1:70">
      <c r="K26" s="173"/>
      <c r="L26" s="173"/>
      <c r="M26" s="173"/>
      <c r="N26" s="173"/>
      <c r="O26" s="173"/>
      <c r="Q26" s="4">
        <v>6</v>
      </c>
      <c r="R26" t="s">
        <v>70</v>
      </c>
      <c r="S26" s="14">
        <f t="shared" si="2"/>
        <v>0.44583635736878557</v>
      </c>
      <c r="T26" s="14">
        <f t="shared" si="3"/>
        <v>0.55416364263121431</v>
      </c>
      <c r="U26" s="15">
        <f t="shared" si="10"/>
        <v>0.99999999999999989</v>
      </c>
      <c r="W26" s="19">
        <v>4357.7151841033465</v>
      </c>
      <c r="Z26" s="8">
        <f t="shared" si="11"/>
        <v>1942.8278641312827</v>
      </c>
      <c r="AA26" s="8">
        <f t="shared" si="12"/>
        <v>2414.8873199720633</v>
      </c>
      <c r="AC26" s="25">
        <f t="shared" si="13"/>
        <v>0</v>
      </c>
      <c r="AM26">
        <v>1</v>
      </c>
      <c r="AN26" s="4">
        <v>6</v>
      </c>
      <c r="AO26" t="s">
        <v>70</v>
      </c>
      <c r="AP26">
        <f t="shared" si="15"/>
        <v>1</v>
      </c>
      <c r="AQ26">
        <v>0</v>
      </c>
      <c r="AV26">
        <v>1</v>
      </c>
      <c r="AW26" s="4">
        <v>6</v>
      </c>
      <c r="AX26" t="s">
        <v>70</v>
      </c>
      <c r="AY26">
        <f t="shared" si="25"/>
        <v>1</v>
      </c>
      <c r="AZ26" s="9">
        <v>0</v>
      </c>
      <c r="BA26" s="8">
        <v>0</v>
      </c>
      <c r="BC26">
        <v>1</v>
      </c>
      <c r="BD26" s="4">
        <v>6</v>
      </c>
      <c r="BE26" t="s">
        <v>70</v>
      </c>
      <c r="BF26" s="8">
        <f t="shared" si="16"/>
        <v>1942.8278641312827</v>
      </c>
      <c r="BG26" s="8">
        <f t="shared" si="17"/>
        <v>0</v>
      </c>
      <c r="BH26" s="8">
        <f t="shared" si="18"/>
        <v>0</v>
      </c>
      <c r="BJ26" s="25">
        <f t="shared" si="19"/>
        <v>0</v>
      </c>
      <c r="BL26" t="s">
        <v>70</v>
      </c>
      <c r="BM26" s="8">
        <f t="shared" si="20"/>
        <v>1942.8278641312827</v>
      </c>
      <c r="BN26" s="8">
        <f t="shared" si="21"/>
        <v>0</v>
      </c>
      <c r="BO26" s="8">
        <f t="shared" si="22"/>
        <v>0</v>
      </c>
      <c r="BP26" s="8">
        <f t="shared" si="23"/>
        <v>2414.8873199720633</v>
      </c>
      <c r="BR26" s="25">
        <f t="shared" si="24"/>
        <v>0</v>
      </c>
    </row>
    <row r="27" spans="1:70">
      <c r="K27" s="173"/>
      <c r="L27" s="173"/>
      <c r="M27" s="173"/>
      <c r="N27" s="173"/>
      <c r="O27" s="173"/>
      <c r="Q27" s="4">
        <v>6</v>
      </c>
      <c r="R27" t="s">
        <v>71</v>
      </c>
      <c r="S27" s="14">
        <f t="shared" si="2"/>
        <v>0.44583635736878557</v>
      </c>
      <c r="T27" s="14">
        <f t="shared" si="3"/>
        <v>0.55416364263121431</v>
      </c>
      <c r="U27" s="15">
        <f t="shared" si="10"/>
        <v>0.99999999999999989</v>
      </c>
      <c r="W27" s="19">
        <v>663.07691870630504</v>
      </c>
      <c r="Z27" s="8">
        <f t="shared" si="11"/>
        <v>295.62379809133739</v>
      </c>
      <c r="AA27" s="8">
        <f t="shared" si="12"/>
        <v>367.45312061496759</v>
      </c>
      <c r="AC27" s="25">
        <f t="shared" si="13"/>
        <v>0</v>
      </c>
      <c r="AM27">
        <v>1</v>
      </c>
      <c r="AN27" s="4">
        <v>6</v>
      </c>
      <c r="AO27" t="s">
        <v>71</v>
      </c>
      <c r="AP27">
        <f t="shared" si="15"/>
        <v>1</v>
      </c>
      <c r="AQ27">
        <v>0</v>
      </c>
      <c r="AV27">
        <v>1</v>
      </c>
      <c r="AW27" s="4">
        <v>6</v>
      </c>
      <c r="AX27" t="s">
        <v>71</v>
      </c>
      <c r="AY27">
        <f t="shared" si="25"/>
        <v>1</v>
      </c>
      <c r="AZ27" s="9">
        <v>0</v>
      </c>
      <c r="BA27" s="8">
        <v>0</v>
      </c>
      <c r="BC27">
        <v>1</v>
      </c>
      <c r="BD27" s="4">
        <v>6</v>
      </c>
      <c r="BE27" t="s">
        <v>71</v>
      </c>
      <c r="BF27" s="8">
        <f t="shared" si="16"/>
        <v>295.62379809133739</v>
      </c>
      <c r="BG27" s="8">
        <f t="shared" si="17"/>
        <v>0</v>
      </c>
      <c r="BH27" s="8">
        <f t="shared" si="18"/>
        <v>0</v>
      </c>
      <c r="BJ27" s="25">
        <f t="shared" si="19"/>
        <v>0</v>
      </c>
      <c r="BL27" t="s">
        <v>71</v>
      </c>
      <c r="BM27" s="8">
        <f t="shared" si="20"/>
        <v>295.62379809133739</v>
      </c>
      <c r="BN27" s="8">
        <f t="shared" si="21"/>
        <v>0</v>
      </c>
      <c r="BO27" s="8">
        <f t="shared" si="22"/>
        <v>0</v>
      </c>
      <c r="BP27" s="8">
        <f t="shared" si="23"/>
        <v>367.45312061496759</v>
      </c>
      <c r="BR27" s="25">
        <f t="shared" si="24"/>
        <v>0</v>
      </c>
    </row>
    <row r="28" spans="1:70">
      <c r="Q28" s="4">
        <v>6</v>
      </c>
      <c r="R28" t="s">
        <v>72</v>
      </c>
      <c r="S28" s="14">
        <f t="shared" si="2"/>
        <v>0.44583635736878557</v>
      </c>
      <c r="T28" s="14">
        <f t="shared" si="3"/>
        <v>0.55416364263121431</v>
      </c>
      <c r="U28" s="15">
        <f t="shared" si="10"/>
        <v>0.99999999999999989</v>
      </c>
      <c r="W28" s="19">
        <v>204.84634337204704</v>
      </c>
      <c r="Z28" s="8">
        <f t="shared" si="11"/>
        <v>91.327947549308931</v>
      </c>
      <c r="AA28" s="8">
        <f t="shared" si="12"/>
        <v>113.5183958227381</v>
      </c>
      <c r="AC28" s="25">
        <f t="shared" si="13"/>
        <v>0</v>
      </c>
      <c r="AM28">
        <v>1</v>
      </c>
      <c r="AN28" s="4">
        <v>6</v>
      </c>
      <c r="AO28" t="s">
        <v>72</v>
      </c>
      <c r="AP28">
        <f t="shared" si="15"/>
        <v>1</v>
      </c>
      <c r="AQ28">
        <v>0</v>
      </c>
      <c r="AV28">
        <v>1</v>
      </c>
      <c r="AW28" s="4">
        <v>6</v>
      </c>
      <c r="AX28" t="s">
        <v>72</v>
      </c>
      <c r="AY28">
        <f t="shared" si="25"/>
        <v>1</v>
      </c>
      <c r="AZ28" s="9">
        <v>0</v>
      </c>
      <c r="BA28" s="8">
        <v>0</v>
      </c>
      <c r="BC28">
        <v>1</v>
      </c>
      <c r="BD28" s="4">
        <v>6</v>
      </c>
      <c r="BE28" t="s">
        <v>72</v>
      </c>
      <c r="BF28" s="8">
        <f t="shared" si="16"/>
        <v>91.327947549308931</v>
      </c>
      <c r="BG28" s="8">
        <f t="shared" si="17"/>
        <v>0</v>
      </c>
      <c r="BH28" s="8">
        <f t="shared" si="18"/>
        <v>0</v>
      </c>
      <c r="BJ28" s="25">
        <f t="shared" si="19"/>
        <v>0</v>
      </c>
      <c r="BL28" t="s">
        <v>72</v>
      </c>
      <c r="BM28" s="8">
        <f t="shared" si="20"/>
        <v>91.327947549308931</v>
      </c>
      <c r="BN28" s="8">
        <f t="shared" si="21"/>
        <v>0</v>
      </c>
      <c r="BO28" s="8">
        <f t="shared" si="22"/>
        <v>0</v>
      </c>
      <c r="BP28" s="8">
        <f t="shared" si="23"/>
        <v>113.5183958227381</v>
      </c>
      <c r="BR28" s="25">
        <f t="shared" si="24"/>
        <v>0</v>
      </c>
    </row>
    <row r="29" spans="1:70">
      <c r="Q29" s="4">
        <v>6</v>
      </c>
      <c r="R29" t="s">
        <v>73</v>
      </c>
      <c r="S29" s="14">
        <f t="shared" si="2"/>
        <v>0.44583635736878557</v>
      </c>
      <c r="T29" s="14">
        <f t="shared" si="3"/>
        <v>0.55416364263121431</v>
      </c>
      <c r="U29" s="15">
        <f t="shared" si="10"/>
        <v>0.99999999999999989</v>
      </c>
      <c r="W29" s="19">
        <v>290.40465546318319</v>
      </c>
      <c r="Z29" s="8">
        <f t="shared" si="11"/>
        <v>129.47295375464279</v>
      </c>
      <c r="AA29" s="8">
        <f t="shared" si="12"/>
        <v>160.93170170854037</v>
      </c>
      <c r="AC29" s="25">
        <f t="shared" si="13"/>
        <v>0</v>
      </c>
      <c r="AM29">
        <v>1</v>
      </c>
      <c r="AN29" s="4">
        <v>6</v>
      </c>
      <c r="AO29" t="s">
        <v>73</v>
      </c>
      <c r="AP29">
        <f t="shared" si="15"/>
        <v>1</v>
      </c>
      <c r="AQ29">
        <v>0</v>
      </c>
      <c r="AV29">
        <v>1</v>
      </c>
      <c r="AW29" s="4">
        <v>6</v>
      </c>
      <c r="AX29" t="s">
        <v>73</v>
      </c>
      <c r="AY29">
        <f t="shared" si="25"/>
        <v>1</v>
      </c>
      <c r="AZ29" s="9">
        <v>0</v>
      </c>
      <c r="BA29" s="8">
        <v>0</v>
      </c>
      <c r="BC29">
        <v>1</v>
      </c>
      <c r="BD29" s="4">
        <v>6</v>
      </c>
      <c r="BE29" t="s">
        <v>73</v>
      </c>
      <c r="BF29" s="8">
        <f t="shared" si="16"/>
        <v>129.47295375464279</v>
      </c>
      <c r="BG29" s="8">
        <f t="shared" si="17"/>
        <v>0</v>
      </c>
      <c r="BH29" s="8">
        <f t="shared" si="18"/>
        <v>0</v>
      </c>
      <c r="BJ29" s="25">
        <f t="shared" si="19"/>
        <v>0</v>
      </c>
      <c r="BL29" t="s">
        <v>73</v>
      </c>
      <c r="BM29" s="8">
        <f t="shared" si="20"/>
        <v>129.47295375464279</v>
      </c>
      <c r="BN29" s="8">
        <f t="shared" si="21"/>
        <v>0</v>
      </c>
      <c r="BO29" s="8">
        <f t="shared" si="22"/>
        <v>0</v>
      </c>
      <c r="BP29" s="8">
        <f t="shared" si="23"/>
        <v>160.93170170854037</v>
      </c>
      <c r="BR29" s="25">
        <f t="shared" si="24"/>
        <v>0</v>
      </c>
    </row>
    <row r="30" spans="1:70">
      <c r="Q30" s="4">
        <v>6</v>
      </c>
      <c r="R30" t="s">
        <v>74</v>
      </c>
      <c r="S30" s="14">
        <f t="shared" si="2"/>
        <v>0.44583635736878557</v>
      </c>
      <c r="T30" s="14">
        <f t="shared" si="3"/>
        <v>0.55416364263121431</v>
      </c>
      <c r="U30" s="15">
        <f t="shared" si="10"/>
        <v>0.99999999999999989</v>
      </c>
      <c r="W30" s="19">
        <v>2229.4521708363359</v>
      </c>
      <c r="Z30" s="8">
        <f t="shared" si="11"/>
        <v>993.97083477360343</v>
      </c>
      <c r="AA30" s="8">
        <f t="shared" si="12"/>
        <v>1235.4813360627322</v>
      </c>
      <c r="AC30" s="25">
        <f t="shared" si="13"/>
        <v>0</v>
      </c>
      <c r="AM30">
        <v>1</v>
      </c>
      <c r="AN30" s="4">
        <v>6</v>
      </c>
      <c r="AO30" t="s">
        <v>74</v>
      </c>
      <c r="AP30">
        <f t="shared" si="15"/>
        <v>1</v>
      </c>
      <c r="AQ30">
        <v>0</v>
      </c>
      <c r="AV30">
        <v>1</v>
      </c>
      <c r="AW30" s="4">
        <v>6</v>
      </c>
      <c r="AX30" t="s">
        <v>74</v>
      </c>
      <c r="AY30">
        <f t="shared" si="25"/>
        <v>1</v>
      </c>
      <c r="AZ30" s="9">
        <v>0</v>
      </c>
      <c r="BA30" s="8">
        <v>0</v>
      </c>
      <c r="BC30">
        <v>1</v>
      </c>
      <c r="BD30" s="4">
        <v>6</v>
      </c>
      <c r="BE30" t="s">
        <v>74</v>
      </c>
      <c r="BF30" s="8">
        <f t="shared" si="16"/>
        <v>993.97083477360343</v>
      </c>
      <c r="BG30" s="8">
        <f t="shared" si="17"/>
        <v>0</v>
      </c>
      <c r="BH30" s="8">
        <f t="shared" si="18"/>
        <v>0</v>
      </c>
      <c r="BJ30" s="25">
        <f t="shared" si="19"/>
        <v>0</v>
      </c>
      <c r="BL30" t="s">
        <v>74</v>
      </c>
      <c r="BM30" s="8">
        <f t="shared" si="20"/>
        <v>993.97083477360343</v>
      </c>
      <c r="BN30" s="8">
        <f t="shared" si="21"/>
        <v>0</v>
      </c>
      <c r="BO30" s="8">
        <f t="shared" si="22"/>
        <v>0</v>
      </c>
      <c r="BP30" s="8">
        <f t="shared" si="23"/>
        <v>1235.4813360627322</v>
      </c>
      <c r="BR30" s="25">
        <f t="shared" si="24"/>
        <v>0</v>
      </c>
    </row>
    <row r="31" spans="1:70">
      <c r="Q31" s="4" t="s">
        <v>983</v>
      </c>
      <c r="R31" t="s">
        <v>75</v>
      </c>
      <c r="S31" s="14">
        <f>AVERAGE(M10:M11)</f>
        <v>0.59822165839254549</v>
      </c>
      <c r="T31" s="14">
        <f>AVERAGE(N10:N11)</f>
        <v>0.40177834160745451</v>
      </c>
      <c r="U31" s="15">
        <f t="shared" si="10"/>
        <v>1</v>
      </c>
      <c r="W31" s="19">
        <v>3408.3469903228556</v>
      </c>
      <c r="Z31" s="8">
        <f t="shared" si="11"/>
        <v>2038.94698892818</v>
      </c>
      <c r="AA31" s="8">
        <f t="shared" si="12"/>
        <v>1369.4000013946757</v>
      </c>
      <c r="AC31" s="25">
        <f t="shared" si="13"/>
        <v>0</v>
      </c>
      <c r="AM31">
        <v>1</v>
      </c>
      <c r="AN31" s="4" t="s">
        <v>983</v>
      </c>
      <c r="AO31" t="s">
        <v>75</v>
      </c>
      <c r="AP31">
        <f t="shared" si="15"/>
        <v>1</v>
      </c>
      <c r="AQ31">
        <v>0</v>
      </c>
      <c r="AV31">
        <v>1</v>
      </c>
      <c r="AW31" s="4" t="s">
        <v>983</v>
      </c>
      <c r="AX31" t="s">
        <v>75</v>
      </c>
      <c r="AY31">
        <f t="shared" si="25"/>
        <v>1</v>
      </c>
      <c r="AZ31" s="9">
        <v>0</v>
      </c>
      <c r="BA31" s="8">
        <v>0</v>
      </c>
      <c r="BC31">
        <v>1</v>
      </c>
      <c r="BD31" s="4" t="s">
        <v>983</v>
      </c>
      <c r="BE31" t="s">
        <v>75</v>
      </c>
      <c r="BF31" s="8">
        <f t="shared" si="16"/>
        <v>2038.94698892818</v>
      </c>
      <c r="BG31" s="8">
        <f t="shared" si="17"/>
        <v>0</v>
      </c>
      <c r="BH31" s="8">
        <f t="shared" si="18"/>
        <v>0</v>
      </c>
      <c r="BJ31" s="25">
        <f t="shared" si="19"/>
        <v>0</v>
      </c>
      <c r="BL31" t="s">
        <v>75</v>
      </c>
      <c r="BM31" s="8">
        <f t="shared" si="20"/>
        <v>2038.94698892818</v>
      </c>
      <c r="BN31" s="8">
        <f t="shared" si="21"/>
        <v>0</v>
      </c>
      <c r="BO31" s="8">
        <f t="shared" si="22"/>
        <v>0</v>
      </c>
      <c r="BP31" s="8">
        <f t="shared" si="23"/>
        <v>1369.4000013946757</v>
      </c>
      <c r="BR31" s="25">
        <f t="shared" si="24"/>
        <v>0</v>
      </c>
    </row>
    <row r="32" spans="1:70">
      <c r="Q32" s="4" t="s">
        <v>984</v>
      </c>
      <c r="R32" t="s">
        <v>76</v>
      </c>
      <c r="S32" s="14">
        <f>AVERAGE(M12:M13)</f>
        <v>0.79033005638252685</v>
      </c>
      <c r="T32" s="14">
        <f>AVERAGE(N12:N13)</f>
        <v>0.2096699436174731</v>
      </c>
      <c r="U32" s="15">
        <f t="shared" si="10"/>
        <v>1</v>
      </c>
      <c r="W32" s="19">
        <v>3959.5399624484444</v>
      </c>
      <c r="Z32" s="8">
        <f t="shared" si="11"/>
        <v>3129.3434417707472</v>
      </c>
      <c r="AA32" s="8">
        <f t="shared" si="12"/>
        <v>830.19652067769687</v>
      </c>
      <c r="AC32" s="25">
        <f t="shared" si="13"/>
        <v>0</v>
      </c>
      <c r="AM32">
        <v>1</v>
      </c>
      <c r="AN32" s="4" t="s">
        <v>984</v>
      </c>
      <c r="AO32" t="s">
        <v>76</v>
      </c>
      <c r="AP32">
        <f t="shared" si="15"/>
        <v>1</v>
      </c>
      <c r="AQ32">
        <v>0</v>
      </c>
      <c r="AV32">
        <v>1</v>
      </c>
      <c r="AW32" s="4" t="s">
        <v>984</v>
      </c>
      <c r="AX32" t="s">
        <v>76</v>
      </c>
      <c r="AY32">
        <f t="shared" si="25"/>
        <v>1</v>
      </c>
      <c r="AZ32" s="9">
        <v>0</v>
      </c>
      <c r="BA32" s="8">
        <v>0</v>
      </c>
      <c r="BC32">
        <v>1</v>
      </c>
      <c r="BD32" s="4" t="s">
        <v>984</v>
      </c>
      <c r="BE32" t="s">
        <v>76</v>
      </c>
      <c r="BF32" s="8">
        <f t="shared" si="16"/>
        <v>3129.3434417707472</v>
      </c>
      <c r="BG32" s="8">
        <f t="shared" si="17"/>
        <v>0</v>
      </c>
      <c r="BH32" s="8">
        <f t="shared" si="18"/>
        <v>0</v>
      </c>
      <c r="BJ32" s="25">
        <f t="shared" si="19"/>
        <v>0</v>
      </c>
      <c r="BL32" t="s">
        <v>76</v>
      </c>
      <c r="BM32" s="8">
        <f t="shared" si="20"/>
        <v>3129.3434417707472</v>
      </c>
      <c r="BN32" s="8">
        <f t="shared" si="21"/>
        <v>0</v>
      </c>
      <c r="BO32" s="8">
        <f t="shared" si="22"/>
        <v>0</v>
      </c>
      <c r="BP32" s="8">
        <f t="shared" si="23"/>
        <v>830.19652067769687</v>
      </c>
      <c r="BR32" s="25">
        <f t="shared" si="24"/>
        <v>0</v>
      </c>
    </row>
    <row r="33" spans="17:70">
      <c r="Q33" s="4">
        <v>11</v>
      </c>
      <c r="R33" t="s">
        <v>77</v>
      </c>
      <c r="S33" s="14">
        <f t="shared" ref="S33:S44" si="28">VLOOKUP($Q33,$K$4:$N$22,3,FALSE)</f>
        <v>0.83725387133921259</v>
      </c>
      <c r="T33" s="14">
        <f t="shared" ref="T33:T44" si="29">VLOOKUP($Q33,$K$4:$N$22,4,FALSE)</f>
        <v>0.1627461286607873</v>
      </c>
      <c r="U33" s="15">
        <f t="shared" si="10"/>
        <v>0.99999999999999989</v>
      </c>
      <c r="W33" s="19">
        <v>2599.6564058460594</v>
      </c>
      <c r="Z33" s="8">
        <f t="shared" si="11"/>
        <v>2176.5723899463965</v>
      </c>
      <c r="AA33" s="8">
        <f t="shared" si="12"/>
        <v>423.08401589966269</v>
      </c>
      <c r="AC33" s="25">
        <f t="shared" si="13"/>
        <v>0</v>
      </c>
      <c r="AM33">
        <v>1</v>
      </c>
      <c r="AN33" s="4">
        <v>11</v>
      </c>
      <c r="AO33" t="s">
        <v>77</v>
      </c>
      <c r="AP33">
        <f t="shared" si="15"/>
        <v>1</v>
      </c>
      <c r="AQ33">
        <v>0</v>
      </c>
      <c r="AV33">
        <v>1</v>
      </c>
      <c r="AW33" s="4">
        <v>11</v>
      </c>
      <c r="AX33" t="s">
        <v>77</v>
      </c>
      <c r="AY33">
        <f t="shared" si="25"/>
        <v>1</v>
      </c>
      <c r="AZ33" s="9">
        <v>0</v>
      </c>
      <c r="BA33" s="8">
        <v>0</v>
      </c>
      <c r="BC33">
        <v>1</v>
      </c>
      <c r="BD33" s="4">
        <v>11</v>
      </c>
      <c r="BE33" t="s">
        <v>77</v>
      </c>
      <c r="BF33" s="8">
        <f t="shared" si="16"/>
        <v>2176.5723899463965</v>
      </c>
      <c r="BG33" s="8">
        <f t="shared" si="17"/>
        <v>0</v>
      </c>
      <c r="BH33" s="8">
        <f t="shared" si="18"/>
        <v>0</v>
      </c>
      <c r="BJ33" s="25">
        <f t="shared" si="19"/>
        <v>0</v>
      </c>
      <c r="BL33" t="s">
        <v>77</v>
      </c>
      <c r="BM33" s="8">
        <f t="shared" si="20"/>
        <v>2176.5723899463965</v>
      </c>
      <c r="BN33" s="8">
        <f t="shared" si="21"/>
        <v>0</v>
      </c>
      <c r="BO33" s="8">
        <f t="shared" si="22"/>
        <v>0</v>
      </c>
      <c r="BP33" s="8">
        <f t="shared" si="23"/>
        <v>423.08401589966269</v>
      </c>
      <c r="BR33" s="25">
        <f t="shared" si="24"/>
        <v>0</v>
      </c>
    </row>
    <row r="34" spans="17:70">
      <c r="Q34" s="4">
        <v>11</v>
      </c>
      <c r="R34" t="s">
        <v>78</v>
      </c>
      <c r="S34" s="14">
        <f t="shared" si="28"/>
        <v>0.83725387133921259</v>
      </c>
      <c r="T34" s="14">
        <f t="shared" si="29"/>
        <v>0.1627461286607873</v>
      </c>
      <c r="U34" s="15">
        <f t="shared" si="10"/>
        <v>0.99999999999999989</v>
      </c>
      <c r="W34" s="19">
        <v>1215.0925669096928</v>
      </c>
      <c r="Z34" s="8">
        <f t="shared" si="11"/>
        <v>1017.3409556806415</v>
      </c>
      <c r="AA34" s="8">
        <f t="shared" si="12"/>
        <v>197.75161122905118</v>
      </c>
      <c r="AC34" s="25">
        <f t="shared" si="13"/>
        <v>0</v>
      </c>
      <c r="AM34">
        <v>1</v>
      </c>
      <c r="AN34" s="4">
        <v>11</v>
      </c>
      <c r="AO34" t="s">
        <v>78</v>
      </c>
      <c r="AP34">
        <f t="shared" si="15"/>
        <v>1</v>
      </c>
      <c r="AQ34">
        <v>0</v>
      </c>
      <c r="AV34">
        <v>1</v>
      </c>
      <c r="AW34" s="4">
        <v>11</v>
      </c>
      <c r="AX34" t="s">
        <v>78</v>
      </c>
      <c r="AY34">
        <f t="shared" si="25"/>
        <v>1</v>
      </c>
      <c r="AZ34" s="9">
        <v>0</v>
      </c>
      <c r="BA34" s="8">
        <v>0</v>
      </c>
      <c r="BC34">
        <v>1</v>
      </c>
      <c r="BD34" s="4">
        <v>11</v>
      </c>
      <c r="BE34" t="s">
        <v>78</v>
      </c>
      <c r="BF34" s="8">
        <f t="shared" si="16"/>
        <v>1017.3409556806415</v>
      </c>
      <c r="BG34" s="8">
        <f t="shared" si="17"/>
        <v>0</v>
      </c>
      <c r="BH34" s="8">
        <f t="shared" si="18"/>
        <v>0</v>
      </c>
      <c r="BJ34" s="25">
        <f t="shared" si="19"/>
        <v>0</v>
      </c>
      <c r="BL34" t="s">
        <v>78</v>
      </c>
      <c r="BM34" s="8">
        <f t="shared" si="20"/>
        <v>1017.3409556806415</v>
      </c>
      <c r="BN34" s="8">
        <f t="shared" si="21"/>
        <v>0</v>
      </c>
      <c r="BO34" s="8">
        <f t="shared" si="22"/>
        <v>0</v>
      </c>
      <c r="BP34" s="8">
        <f t="shared" si="23"/>
        <v>197.75161122905118</v>
      </c>
      <c r="BR34" s="25">
        <f t="shared" si="24"/>
        <v>0</v>
      </c>
    </row>
    <row r="35" spans="17:70">
      <c r="Q35" s="4">
        <v>11</v>
      </c>
      <c r="R35" t="s">
        <v>79</v>
      </c>
      <c r="S35" s="14">
        <f t="shared" si="28"/>
        <v>0.83725387133921259</v>
      </c>
      <c r="T35" s="14">
        <f t="shared" si="29"/>
        <v>0.1627461286607873</v>
      </c>
      <c r="U35" s="15">
        <f t="shared" si="10"/>
        <v>0.99999999999999989</v>
      </c>
      <c r="W35" s="19">
        <v>160.42183517088026</v>
      </c>
      <c r="Z35" s="8">
        <f t="shared" si="11"/>
        <v>134.31380254416055</v>
      </c>
      <c r="AA35" s="8">
        <f t="shared" si="12"/>
        <v>26.108032626719691</v>
      </c>
      <c r="AC35" s="25">
        <f t="shared" si="13"/>
        <v>0</v>
      </c>
      <c r="AM35">
        <v>1</v>
      </c>
      <c r="AN35" s="4">
        <v>11</v>
      </c>
      <c r="AO35" t="s">
        <v>79</v>
      </c>
      <c r="AP35">
        <f t="shared" si="15"/>
        <v>1</v>
      </c>
      <c r="AQ35">
        <v>0</v>
      </c>
      <c r="AV35">
        <v>1</v>
      </c>
      <c r="AW35" s="4">
        <v>11</v>
      </c>
      <c r="AX35" t="s">
        <v>79</v>
      </c>
      <c r="AY35">
        <f t="shared" si="25"/>
        <v>1</v>
      </c>
      <c r="AZ35" s="9">
        <v>0</v>
      </c>
      <c r="BA35" s="8">
        <v>0</v>
      </c>
      <c r="BC35">
        <v>1</v>
      </c>
      <c r="BD35" s="4">
        <v>11</v>
      </c>
      <c r="BE35" t="s">
        <v>79</v>
      </c>
      <c r="BF35" s="8">
        <f t="shared" si="16"/>
        <v>134.31380254416055</v>
      </c>
      <c r="BG35" s="8">
        <f t="shared" si="17"/>
        <v>0</v>
      </c>
      <c r="BH35" s="8">
        <f t="shared" si="18"/>
        <v>0</v>
      </c>
      <c r="BJ35" s="25">
        <f t="shared" si="19"/>
        <v>0</v>
      </c>
      <c r="BL35" t="s">
        <v>79</v>
      </c>
      <c r="BM35" s="8">
        <f t="shared" si="20"/>
        <v>134.31380254416055</v>
      </c>
      <c r="BN35" s="8">
        <f t="shared" si="21"/>
        <v>0</v>
      </c>
      <c r="BO35" s="8">
        <f t="shared" si="22"/>
        <v>0</v>
      </c>
      <c r="BP35" s="8">
        <f t="shared" si="23"/>
        <v>26.108032626719691</v>
      </c>
      <c r="BR35" s="25">
        <f t="shared" si="24"/>
        <v>0</v>
      </c>
    </row>
    <row r="36" spans="17:70">
      <c r="Q36" s="4">
        <v>11</v>
      </c>
      <c r="R36" t="s">
        <v>80</v>
      </c>
      <c r="S36" s="14">
        <f t="shared" si="28"/>
        <v>0.83725387133921259</v>
      </c>
      <c r="T36" s="14">
        <f t="shared" si="29"/>
        <v>0.1627461286607873</v>
      </c>
      <c r="U36" s="15">
        <f t="shared" si="10"/>
        <v>0.99999999999999989</v>
      </c>
      <c r="W36" s="19">
        <v>561.06508505918111</v>
      </c>
      <c r="Z36" s="8">
        <f t="shared" si="11"/>
        <v>469.753914539064</v>
      </c>
      <c r="AA36" s="8">
        <f t="shared" si="12"/>
        <v>91.311170520117059</v>
      </c>
      <c r="AC36" s="25">
        <f t="shared" si="13"/>
        <v>0</v>
      </c>
      <c r="AM36">
        <v>1</v>
      </c>
      <c r="AN36" s="4">
        <v>11</v>
      </c>
      <c r="AO36" t="s">
        <v>80</v>
      </c>
      <c r="AP36">
        <f t="shared" si="15"/>
        <v>1</v>
      </c>
      <c r="AQ36">
        <v>0</v>
      </c>
      <c r="AV36">
        <v>1</v>
      </c>
      <c r="AW36" s="4">
        <v>11</v>
      </c>
      <c r="AX36" t="s">
        <v>80</v>
      </c>
      <c r="AY36">
        <f t="shared" si="25"/>
        <v>1</v>
      </c>
      <c r="AZ36" s="9">
        <v>0</v>
      </c>
      <c r="BA36" s="8">
        <v>0</v>
      </c>
      <c r="BC36">
        <v>1</v>
      </c>
      <c r="BD36" s="4">
        <v>11</v>
      </c>
      <c r="BE36" t="s">
        <v>80</v>
      </c>
      <c r="BF36" s="8">
        <f t="shared" si="16"/>
        <v>469.753914539064</v>
      </c>
      <c r="BG36" s="8">
        <f t="shared" si="17"/>
        <v>0</v>
      </c>
      <c r="BH36" s="8">
        <f t="shared" si="18"/>
        <v>0</v>
      </c>
      <c r="BJ36" s="25">
        <f t="shared" si="19"/>
        <v>0</v>
      </c>
      <c r="BL36" t="s">
        <v>80</v>
      </c>
      <c r="BM36" s="8">
        <f t="shared" si="20"/>
        <v>469.753914539064</v>
      </c>
      <c r="BN36" s="8">
        <f t="shared" si="21"/>
        <v>0</v>
      </c>
      <c r="BO36" s="8">
        <f t="shared" si="22"/>
        <v>0</v>
      </c>
      <c r="BP36" s="8">
        <f t="shared" si="23"/>
        <v>91.311170520117059</v>
      </c>
      <c r="BR36" s="25">
        <f t="shared" si="24"/>
        <v>0</v>
      </c>
    </row>
    <row r="37" spans="17:70">
      <c r="Q37" s="4">
        <v>11</v>
      </c>
      <c r="R37" t="s">
        <v>81</v>
      </c>
      <c r="S37" s="14">
        <f t="shared" si="28"/>
        <v>0.83725387133921259</v>
      </c>
      <c r="T37" s="14">
        <f t="shared" si="29"/>
        <v>0.1627461286607873</v>
      </c>
      <c r="U37" s="15">
        <f t="shared" si="10"/>
        <v>0.99999999999999989</v>
      </c>
      <c r="W37" s="19">
        <v>603.0215650269497</v>
      </c>
      <c r="Z37" s="8">
        <f t="shared" si="11"/>
        <v>504.88213981984438</v>
      </c>
      <c r="AA37" s="8">
        <f t="shared" si="12"/>
        <v>98.139425207105276</v>
      </c>
      <c r="AC37" s="25">
        <f t="shared" si="13"/>
        <v>0</v>
      </c>
      <c r="AM37">
        <v>1</v>
      </c>
      <c r="AN37" s="4">
        <v>11</v>
      </c>
      <c r="AO37" t="s">
        <v>81</v>
      </c>
      <c r="AP37">
        <f t="shared" si="15"/>
        <v>1</v>
      </c>
      <c r="AQ37">
        <v>0</v>
      </c>
      <c r="AV37">
        <v>1</v>
      </c>
      <c r="AW37" s="4">
        <v>11</v>
      </c>
      <c r="AX37" t="s">
        <v>81</v>
      </c>
      <c r="AY37">
        <f t="shared" si="25"/>
        <v>1</v>
      </c>
      <c r="AZ37" s="9">
        <v>0</v>
      </c>
      <c r="BA37" s="8">
        <v>0</v>
      </c>
      <c r="BC37">
        <v>1</v>
      </c>
      <c r="BD37" s="4">
        <v>11</v>
      </c>
      <c r="BE37" t="s">
        <v>81</v>
      </c>
      <c r="BF37" s="8">
        <f t="shared" si="16"/>
        <v>504.88213981984438</v>
      </c>
      <c r="BG37" s="8">
        <f t="shared" si="17"/>
        <v>0</v>
      </c>
      <c r="BH37" s="8">
        <f t="shared" si="18"/>
        <v>0</v>
      </c>
      <c r="BJ37" s="25">
        <f t="shared" si="19"/>
        <v>0</v>
      </c>
      <c r="BL37" t="s">
        <v>81</v>
      </c>
      <c r="BM37" s="8">
        <f t="shared" si="20"/>
        <v>504.88213981984438</v>
      </c>
      <c r="BN37" s="8">
        <f t="shared" si="21"/>
        <v>0</v>
      </c>
      <c r="BO37" s="8">
        <f t="shared" si="22"/>
        <v>0</v>
      </c>
      <c r="BP37" s="8">
        <f t="shared" si="23"/>
        <v>98.139425207105276</v>
      </c>
      <c r="BR37" s="25">
        <f t="shared" si="24"/>
        <v>0</v>
      </c>
    </row>
    <row r="38" spans="17:70">
      <c r="Q38" s="4">
        <v>11</v>
      </c>
      <c r="R38" t="s">
        <v>82</v>
      </c>
      <c r="S38" s="14">
        <f t="shared" si="28"/>
        <v>0.83725387133921259</v>
      </c>
      <c r="T38" s="14">
        <f t="shared" si="29"/>
        <v>0.1627461286607873</v>
      </c>
      <c r="U38" s="15">
        <f t="shared" si="10"/>
        <v>0.99999999999999989</v>
      </c>
      <c r="W38" s="19">
        <v>583.27733915976455</v>
      </c>
      <c r="Z38" s="8">
        <f t="shared" si="11"/>
        <v>488.35121027594778</v>
      </c>
      <c r="AA38" s="8">
        <f t="shared" si="12"/>
        <v>94.926128883816716</v>
      </c>
      <c r="AC38" s="25">
        <f t="shared" si="13"/>
        <v>0</v>
      </c>
      <c r="AM38">
        <v>1</v>
      </c>
      <c r="AN38" s="4">
        <v>11</v>
      </c>
      <c r="AO38" t="s">
        <v>82</v>
      </c>
      <c r="AP38">
        <f t="shared" si="15"/>
        <v>1</v>
      </c>
      <c r="AQ38">
        <v>0</v>
      </c>
      <c r="AV38">
        <v>1</v>
      </c>
      <c r="AW38" s="4">
        <v>11</v>
      </c>
      <c r="AX38" t="s">
        <v>82</v>
      </c>
      <c r="AY38">
        <f t="shared" si="25"/>
        <v>1</v>
      </c>
      <c r="AZ38" s="9">
        <v>0</v>
      </c>
      <c r="BA38" s="8">
        <v>0</v>
      </c>
      <c r="BC38">
        <v>1</v>
      </c>
      <c r="BD38" s="4">
        <v>11</v>
      </c>
      <c r="BE38" t="s">
        <v>82</v>
      </c>
      <c r="BF38" s="8">
        <f t="shared" si="16"/>
        <v>488.35121027594778</v>
      </c>
      <c r="BG38" s="8">
        <f t="shared" si="17"/>
        <v>0</v>
      </c>
      <c r="BH38" s="8">
        <f t="shared" si="18"/>
        <v>0</v>
      </c>
      <c r="BJ38" s="25">
        <f t="shared" si="19"/>
        <v>0</v>
      </c>
      <c r="BL38" t="s">
        <v>82</v>
      </c>
      <c r="BM38" s="8">
        <f t="shared" si="20"/>
        <v>488.35121027594778</v>
      </c>
      <c r="BN38" s="8">
        <f t="shared" si="21"/>
        <v>0</v>
      </c>
      <c r="BO38" s="8">
        <f t="shared" si="22"/>
        <v>0</v>
      </c>
      <c r="BP38" s="8">
        <f t="shared" si="23"/>
        <v>94.926128883816716</v>
      </c>
      <c r="BR38" s="25">
        <f t="shared" si="24"/>
        <v>0</v>
      </c>
    </row>
    <row r="39" spans="17:70">
      <c r="Q39" s="4">
        <v>11</v>
      </c>
      <c r="R39" t="s">
        <v>83</v>
      </c>
      <c r="S39" s="14">
        <f t="shared" si="28"/>
        <v>0.83725387133921259</v>
      </c>
      <c r="T39" s="14">
        <f t="shared" si="29"/>
        <v>0.1627461286607873</v>
      </c>
      <c r="U39" s="15">
        <f t="shared" si="10"/>
        <v>0.99999999999999989</v>
      </c>
      <c r="W39" s="19">
        <v>1268.5665119666528</v>
      </c>
      <c r="Z39" s="8">
        <f t="shared" si="11"/>
        <v>1062.1122231953616</v>
      </c>
      <c r="AA39" s="8">
        <f t="shared" si="12"/>
        <v>206.45428877129106</v>
      </c>
      <c r="AC39" s="25">
        <f t="shared" si="13"/>
        <v>0</v>
      </c>
      <c r="AM39">
        <v>1</v>
      </c>
      <c r="AN39" s="4">
        <v>11</v>
      </c>
      <c r="AO39" t="s">
        <v>83</v>
      </c>
      <c r="AP39">
        <f t="shared" si="15"/>
        <v>1</v>
      </c>
      <c r="AQ39">
        <v>0</v>
      </c>
      <c r="AV39">
        <v>1</v>
      </c>
      <c r="AW39" s="4">
        <v>11</v>
      </c>
      <c r="AX39" t="s">
        <v>83</v>
      </c>
      <c r="AY39">
        <f t="shared" si="25"/>
        <v>1</v>
      </c>
      <c r="AZ39" s="9">
        <v>0</v>
      </c>
      <c r="BA39" s="8">
        <v>0</v>
      </c>
      <c r="BC39">
        <v>1</v>
      </c>
      <c r="BD39" s="4">
        <v>11</v>
      </c>
      <c r="BE39" t="s">
        <v>83</v>
      </c>
      <c r="BF39" s="8">
        <f t="shared" si="16"/>
        <v>1062.1122231953616</v>
      </c>
      <c r="BG39" s="8">
        <f t="shared" si="17"/>
        <v>0</v>
      </c>
      <c r="BH39" s="8">
        <f t="shared" si="18"/>
        <v>0</v>
      </c>
      <c r="BJ39" s="25">
        <f t="shared" si="19"/>
        <v>0</v>
      </c>
      <c r="BL39" t="s">
        <v>83</v>
      </c>
      <c r="BM39" s="8">
        <f t="shared" si="20"/>
        <v>1062.1122231953616</v>
      </c>
      <c r="BN39" s="8">
        <f t="shared" si="21"/>
        <v>0</v>
      </c>
      <c r="BO39" s="8">
        <f t="shared" si="22"/>
        <v>0</v>
      </c>
      <c r="BP39" s="8">
        <f t="shared" si="23"/>
        <v>206.45428877129106</v>
      </c>
      <c r="BR39" s="25">
        <f t="shared" si="24"/>
        <v>0</v>
      </c>
    </row>
    <row r="40" spans="17:70">
      <c r="Q40" s="4">
        <v>11</v>
      </c>
      <c r="R40" t="s">
        <v>84</v>
      </c>
      <c r="S40" s="14">
        <f t="shared" si="28"/>
        <v>0.83725387133921259</v>
      </c>
      <c r="T40" s="14">
        <f t="shared" si="29"/>
        <v>0.1627461286607873</v>
      </c>
      <c r="U40" s="15">
        <f t="shared" si="10"/>
        <v>0.99999999999999989</v>
      </c>
      <c r="W40" s="19">
        <v>246.80282333981577</v>
      </c>
      <c r="Z40" s="8">
        <f t="shared" si="11"/>
        <v>206.63661929870852</v>
      </c>
      <c r="AA40" s="8">
        <f t="shared" si="12"/>
        <v>40.166204041107214</v>
      </c>
      <c r="AC40" s="25">
        <f t="shared" si="13"/>
        <v>0</v>
      </c>
      <c r="AM40">
        <v>1</v>
      </c>
      <c r="AN40" s="4">
        <v>11</v>
      </c>
      <c r="AO40" t="s">
        <v>84</v>
      </c>
      <c r="AP40">
        <f t="shared" si="15"/>
        <v>1</v>
      </c>
      <c r="AQ40">
        <v>0</v>
      </c>
      <c r="AV40">
        <v>1</v>
      </c>
      <c r="AW40" s="4">
        <v>11</v>
      </c>
      <c r="AX40" t="s">
        <v>84</v>
      </c>
      <c r="AY40">
        <f t="shared" si="25"/>
        <v>1</v>
      </c>
      <c r="AZ40" s="9">
        <v>0</v>
      </c>
      <c r="BA40" s="8">
        <v>0</v>
      </c>
      <c r="BC40">
        <v>1</v>
      </c>
      <c r="BD40" s="4">
        <v>11</v>
      </c>
      <c r="BE40" t="s">
        <v>84</v>
      </c>
      <c r="BF40" s="8">
        <f t="shared" si="16"/>
        <v>206.63661929870852</v>
      </c>
      <c r="BG40" s="8">
        <f t="shared" si="17"/>
        <v>0</v>
      </c>
      <c r="BH40" s="8">
        <f t="shared" si="18"/>
        <v>0</v>
      </c>
      <c r="BJ40" s="25">
        <f t="shared" si="19"/>
        <v>0</v>
      </c>
      <c r="BL40" t="s">
        <v>84</v>
      </c>
      <c r="BM40" s="8">
        <f t="shared" si="20"/>
        <v>206.63661929870852</v>
      </c>
      <c r="BN40" s="8">
        <f t="shared" si="21"/>
        <v>0</v>
      </c>
      <c r="BO40" s="8">
        <f t="shared" si="22"/>
        <v>0</v>
      </c>
      <c r="BP40" s="8">
        <f t="shared" si="23"/>
        <v>40.166204041107214</v>
      </c>
      <c r="BR40" s="25">
        <f t="shared" si="24"/>
        <v>0</v>
      </c>
    </row>
    <row r="41" spans="17:70">
      <c r="Q41" s="4">
        <v>11</v>
      </c>
      <c r="R41" t="s">
        <v>85</v>
      </c>
      <c r="S41" s="14">
        <f t="shared" si="28"/>
        <v>0.83725387133921259</v>
      </c>
      <c r="T41" s="14">
        <f t="shared" si="29"/>
        <v>0.1627461286607873</v>
      </c>
      <c r="U41" s="15">
        <f t="shared" si="10"/>
        <v>0.99999999999999989</v>
      </c>
      <c r="W41" s="19">
        <v>372.67226324312179</v>
      </c>
      <c r="Z41" s="8">
        <f t="shared" si="11"/>
        <v>312.02129514104985</v>
      </c>
      <c r="AA41" s="8">
        <f t="shared" si="12"/>
        <v>60.650968102071893</v>
      </c>
      <c r="AC41" s="25">
        <f t="shared" si="13"/>
        <v>0</v>
      </c>
      <c r="AM41">
        <v>1</v>
      </c>
      <c r="AN41" s="4">
        <v>11</v>
      </c>
      <c r="AO41" t="s">
        <v>85</v>
      </c>
      <c r="AP41">
        <f t="shared" si="15"/>
        <v>1</v>
      </c>
      <c r="AQ41">
        <v>0</v>
      </c>
      <c r="AV41">
        <v>1</v>
      </c>
      <c r="AW41" s="4">
        <v>11</v>
      </c>
      <c r="AX41" t="s">
        <v>85</v>
      </c>
      <c r="AY41">
        <f t="shared" si="25"/>
        <v>1</v>
      </c>
      <c r="AZ41" s="9">
        <v>0</v>
      </c>
      <c r="BA41" s="8">
        <v>0</v>
      </c>
      <c r="BC41">
        <v>1</v>
      </c>
      <c r="BD41" s="4">
        <v>11</v>
      </c>
      <c r="BE41" t="s">
        <v>85</v>
      </c>
      <c r="BF41" s="8">
        <f t="shared" si="16"/>
        <v>312.02129514104985</v>
      </c>
      <c r="BG41" s="8">
        <f t="shared" si="17"/>
        <v>0</v>
      </c>
      <c r="BH41" s="8">
        <f t="shared" si="18"/>
        <v>0</v>
      </c>
      <c r="BJ41" s="25">
        <f t="shared" si="19"/>
        <v>0</v>
      </c>
      <c r="BL41" t="s">
        <v>85</v>
      </c>
      <c r="BM41" s="8">
        <f t="shared" si="20"/>
        <v>312.02129514104985</v>
      </c>
      <c r="BN41" s="8">
        <f t="shared" si="21"/>
        <v>0</v>
      </c>
      <c r="BO41" s="8">
        <f t="shared" si="22"/>
        <v>0</v>
      </c>
      <c r="BP41" s="8">
        <f t="shared" si="23"/>
        <v>60.650968102071893</v>
      </c>
      <c r="BR41" s="25">
        <f t="shared" si="24"/>
        <v>0</v>
      </c>
    </row>
    <row r="42" spans="17:70">
      <c r="Q42" s="4">
        <v>11</v>
      </c>
      <c r="R42" t="s">
        <v>86</v>
      </c>
      <c r="S42" s="14">
        <f t="shared" si="28"/>
        <v>0.83725387133921259</v>
      </c>
      <c r="T42" s="14">
        <f t="shared" si="29"/>
        <v>0.1627461286607873</v>
      </c>
      <c r="U42" s="15">
        <f t="shared" si="10"/>
        <v>0.99999999999999989</v>
      </c>
      <c r="W42" s="19">
        <v>292.05000761878199</v>
      </c>
      <c r="Z42" s="8">
        <f t="shared" si="11"/>
        <v>244.51999950347175</v>
      </c>
      <c r="AA42" s="8">
        <f t="shared" si="12"/>
        <v>47.530008115310203</v>
      </c>
      <c r="AC42" s="25">
        <f t="shared" si="13"/>
        <v>0</v>
      </c>
      <c r="AM42">
        <v>1</v>
      </c>
      <c r="AN42" s="4">
        <v>11</v>
      </c>
      <c r="AO42" t="s">
        <v>86</v>
      </c>
      <c r="AP42">
        <f t="shared" si="15"/>
        <v>1</v>
      </c>
      <c r="AQ42">
        <v>0</v>
      </c>
      <c r="AV42">
        <v>1</v>
      </c>
      <c r="AW42" s="4">
        <v>11</v>
      </c>
      <c r="AX42" t="s">
        <v>86</v>
      </c>
      <c r="AY42">
        <f t="shared" si="25"/>
        <v>1</v>
      </c>
      <c r="AZ42" s="9">
        <v>0</v>
      </c>
      <c r="BA42" s="8">
        <v>0</v>
      </c>
      <c r="BC42">
        <v>1</v>
      </c>
      <c r="BD42" s="4">
        <v>11</v>
      </c>
      <c r="BE42" t="s">
        <v>86</v>
      </c>
      <c r="BF42" s="8">
        <f t="shared" si="16"/>
        <v>244.51999950347175</v>
      </c>
      <c r="BG42" s="8">
        <f t="shared" si="17"/>
        <v>0</v>
      </c>
      <c r="BH42" s="8">
        <f t="shared" si="18"/>
        <v>0</v>
      </c>
      <c r="BJ42" s="25">
        <f t="shared" si="19"/>
        <v>0</v>
      </c>
      <c r="BL42" t="s">
        <v>86</v>
      </c>
      <c r="BM42" s="8">
        <f t="shared" si="20"/>
        <v>244.51999950347175</v>
      </c>
      <c r="BN42" s="8">
        <f t="shared" si="21"/>
        <v>0</v>
      </c>
      <c r="BO42" s="8">
        <f t="shared" si="22"/>
        <v>0</v>
      </c>
      <c r="BP42" s="8">
        <f t="shared" si="23"/>
        <v>47.530008115310203</v>
      </c>
      <c r="BR42" s="25">
        <f t="shared" si="24"/>
        <v>0</v>
      </c>
    </row>
    <row r="43" spans="17:70">
      <c r="Q43" s="4">
        <v>16</v>
      </c>
      <c r="R43" t="s">
        <v>149</v>
      </c>
      <c r="S43" s="14">
        <f t="shared" si="28"/>
        <v>0.27220798646398664</v>
      </c>
      <c r="T43" s="14">
        <f t="shared" si="29"/>
        <v>0.7277920135360133</v>
      </c>
      <c r="U43" s="15">
        <f t="shared" si="10"/>
        <v>1</v>
      </c>
      <c r="W43" s="19">
        <f>0.65*X43</f>
        <v>64753.204287824672</v>
      </c>
      <c r="X43" s="8">
        <v>99620.314288961032</v>
      </c>
      <c r="Y43" s="8"/>
      <c r="Z43" s="8">
        <f t="shared" si="11"/>
        <v>17626.339356279939</v>
      </c>
      <c r="AA43" s="8">
        <f t="shared" si="12"/>
        <v>47126.864931544726</v>
      </c>
      <c r="AC43" s="25">
        <f t="shared" si="13"/>
        <v>0</v>
      </c>
      <c r="AM43">
        <v>1</v>
      </c>
      <c r="AN43" s="4">
        <v>16</v>
      </c>
      <c r="AO43" t="s">
        <v>149</v>
      </c>
      <c r="AP43">
        <f>AM43</f>
        <v>1</v>
      </c>
      <c r="AQ43">
        <v>0</v>
      </c>
      <c r="AV43">
        <v>1</v>
      </c>
      <c r="AW43" s="4">
        <v>16</v>
      </c>
      <c r="AX43" t="s">
        <v>149</v>
      </c>
      <c r="AY43">
        <f t="shared" si="25"/>
        <v>1</v>
      </c>
      <c r="AZ43" s="9">
        <v>0</v>
      </c>
      <c r="BA43" s="8">
        <v>0</v>
      </c>
      <c r="BC43">
        <v>1</v>
      </c>
      <c r="BD43" s="4">
        <v>16</v>
      </c>
      <c r="BE43" t="s">
        <v>149</v>
      </c>
      <c r="BF43" s="8">
        <f t="shared" si="16"/>
        <v>17626.339356279939</v>
      </c>
      <c r="BG43" s="8">
        <f t="shared" si="17"/>
        <v>0</v>
      </c>
      <c r="BH43" s="8">
        <f t="shared" si="18"/>
        <v>0</v>
      </c>
      <c r="BJ43" s="25">
        <f t="shared" si="19"/>
        <v>0</v>
      </c>
      <c r="BL43" t="s">
        <v>149</v>
      </c>
      <c r="BM43" s="8">
        <f t="shared" si="20"/>
        <v>17626.339356279939</v>
      </c>
      <c r="BN43" s="8">
        <f t="shared" si="21"/>
        <v>0</v>
      </c>
      <c r="BO43" s="8">
        <f t="shared" si="22"/>
        <v>0</v>
      </c>
      <c r="BP43" s="8">
        <f t="shared" si="23"/>
        <v>47126.864931544726</v>
      </c>
      <c r="BR43" s="25">
        <f t="shared" si="24"/>
        <v>0</v>
      </c>
    </row>
    <row r="44" spans="17:70">
      <c r="Q44" s="4">
        <v>16</v>
      </c>
      <c r="R44" t="s">
        <v>150</v>
      </c>
      <c r="S44" s="14">
        <f t="shared" si="28"/>
        <v>0.27220798646398664</v>
      </c>
      <c r="T44" s="14">
        <f t="shared" si="29"/>
        <v>0.7277920135360133</v>
      </c>
      <c r="U44" s="15">
        <f t="shared" si="10"/>
        <v>1</v>
      </c>
      <c r="W44" s="19">
        <f>0.1*X43</f>
        <v>9962.0314288961035</v>
      </c>
      <c r="Z44" s="8">
        <f t="shared" si="11"/>
        <v>2711.74451635076</v>
      </c>
      <c r="AA44" s="8">
        <f t="shared" si="12"/>
        <v>7250.2869125453426</v>
      </c>
      <c r="AC44" s="25">
        <f t="shared" si="13"/>
        <v>0</v>
      </c>
      <c r="AM44">
        <v>1</v>
      </c>
      <c r="AN44" s="4">
        <v>16</v>
      </c>
      <c r="AO44" t="s">
        <v>150</v>
      </c>
      <c r="AP44">
        <v>1</v>
      </c>
      <c r="AQ44">
        <v>1</v>
      </c>
      <c r="AV44">
        <v>1</v>
      </c>
      <c r="AW44" s="4">
        <v>16</v>
      </c>
      <c r="AX44" t="s">
        <v>150</v>
      </c>
      <c r="AY44" s="9">
        <v>0.75</v>
      </c>
      <c r="AZ44" s="9">
        <v>0.25</v>
      </c>
      <c r="BA44" s="8">
        <v>0</v>
      </c>
      <c r="BC44">
        <v>1</v>
      </c>
      <c r="BD44" s="4">
        <v>16</v>
      </c>
      <c r="BE44" t="s">
        <v>150</v>
      </c>
      <c r="BF44" s="8">
        <f t="shared" si="16"/>
        <v>2033.80838726307</v>
      </c>
      <c r="BG44" s="8">
        <f t="shared" si="17"/>
        <v>677.93612908769001</v>
      </c>
      <c r="BH44" s="8">
        <f t="shared" si="18"/>
        <v>0</v>
      </c>
      <c r="BJ44" s="25">
        <f t="shared" si="19"/>
        <v>0</v>
      </c>
      <c r="BL44" t="s">
        <v>150</v>
      </c>
      <c r="BM44" s="8">
        <f t="shared" si="20"/>
        <v>2033.80838726307</v>
      </c>
      <c r="BN44" s="8">
        <f t="shared" si="21"/>
        <v>677.93612908769001</v>
      </c>
      <c r="BO44" s="8">
        <f t="shared" si="22"/>
        <v>0</v>
      </c>
      <c r="BP44" s="8">
        <f t="shared" si="23"/>
        <v>7250.2869125453426</v>
      </c>
      <c r="BR44" s="25">
        <f t="shared" si="24"/>
        <v>0</v>
      </c>
    </row>
    <row r="45" spans="17:70">
      <c r="Q45" s="4">
        <v>16</v>
      </c>
      <c r="R45" t="s">
        <v>985</v>
      </c>
      <c r="S45" s="14">
        <v>1</v>
      </c>
      <c r="T45" s="14">
        <v>0</v>
      </c>
      <c r="U45" s="15">
        <f t="shared" si="10"/>
        <v>1</v>
      </c>
      <c r="W45" s="19">
        <f>0.2*X43</f>
        <v>19924.062857792207</v>
      </c>
      <c r="Z45" s="8">
        <f t="shared" si="11"/>
        <v>19924.062857792207</v>
      </c>
      <c r="AA45" s="8">
        <f t="shared" si="12"/>
        <v>0</v>
      </c>
      <c r="AC45" s="25">
        <f t="shared" si="13"/>
        <v>0</v>
      </c>
      <c r="AM45">
        <v>1</v>
      </c>
      <c r="AN45" s="4">
        <v>16</v>
      </c>
      <c r="AO45" t="s">
        <v>985</v>
      </c>
      <c r="AP45">
        <f t="shared" si="15"/>
        <v>1</v>
      </c>
      <c r="AQ45">
        <v>0</v>
      </c>
      <c r="AV45">
        <v>1</v>
      </c>
      <c r="AW45" s="4">
        <v>16</v>
      </c>
      <c r="AX45" t="s">
        <v>985</v>
      </c>
      <c r="AY45">
        <f t="shared" ref="AY45:AY76" si="30">AV45</f>
        <v>1</v>
      </c>
      <c r="AZ45" s="9">
        <v>0</v>
      </c>
      <c r="BA45" s="8">
        <v>1</v>
      </c>
      <c r="BC45">
        <v>1</v>
      </c>
      <c r="BD45" s="4">
        <v>16</v>
      </c>
      <c r="BE45" t="s">
        <v>985</v>
      </c>
      <c r="BF45" s="8">
        <v>0</v>
      </c>
      <c r="BG45" s="8">
        <f t="shared" si="17"/>
        <v>0</v>
      </c>
      <c r="BH45" s="8">
        <f t="shared" si="18"/>
        <v>19924.062857792207</v>
      </c>
      <c r="BJ45" s="25">
        <f t="shared" si="19"/>
        <v>0</v>
      </c>
      <c r="BL45" t="s">
        <v>985</v>
      </c>
      <c r="BM45" s="8">
        <f t="shared" si="20"/>
        <v>0</v>
      </c>
      <c r="BN45" s="8">
        <f t="shared" si="21"/>
        <v>0</v>
      </c>
      <c r="BO45" s="8">
        <f t="shared" si="22"/>
        <v>19924.062857792207</v>
      </c>
      <c r="BP45" s="8">
        <f t="shared" si="23"/>
        <v>0</v>
      </c>
      <c r="BR45" s="25">
        <f t="shared" si="24"/>
        <v>0</v>
      </c>
    </row>
    <row r="46" spans="17:70">
      <c r="Q46" s="4">
        <v>16</v>
      </c>
      <c r="R46" t="s">
        <v>986</v>
      </c>
      <c r="S46" s="14">
        <f t="shared" ref="S46:S76" si="31">VLOOKUP($Q46,$K$4:$N$22,3,FALSE)</f>
        <v>0.27220798646398664</v>
      </c>
      <c r="T46" s="14">
        <f t="shared" ref="T46:T76" si="32">VLOOKUP($Q46,$K$4:$N$22,4,FALSE)</f>
        <v>0.7277920135360133</v>
      </c>
      <c r="U46" s="15">
        <f t="shared" si="10"/>
        <v>1</v>
      </c>
      <c r="W46" s="19">
        <f>0.05*X43</f>
        <v>4981.0157144480518</v>
      </c>
      <c r="Z46" s="8">
        <f t="shared" si="11"/>
        <v>1355.87225817538</v>
      </c>
      <c r="AA46" s="8">
        <f t="shared" si="12"/>
        <v>3625.1434562726713</v>
      </c>
      <c r="AC46" s="25">
        <f t="shared" si="13"/>
        <v>0</v>
      </c>
      <c r="AM46">
        <v>1</v>
      </c>
      <c r="AN46" s="4">
        <v>16</v>
      </c>
      <c r="AO46" t="s">
        <v>986</v>
      </c>
      <c r="AP46">
        <f t="shared" si="15"/>
        <v>1</v>
      </c>
      <c r="AQ46">
        <v>0</v>
      </c>
      <c r="AV46">
        <v>1</v>
      </c>
      <c r="AW46" s="4">
        <v>16</v>
      </c>
      <c r="AX46" t="s">
        <v>986</v>
      </c>
      <c r="AY46">
        <f t="shared" si="30"/>
        <v>1</v>
      </c>
      <c r="AZ46" s="9">
        <v>0</v>
      </c>
      <c r="BA46" s="8">
        <v>0</v>
      </c>
      <c r="BC46">
        <v>1</v>
      </c>
      <c r="BD46" s="4">
        <v>16</v>
      </c>
      <c r="BE46" t="s">
        <v>986</v>
      </c>
      <c r="BF46" s="8">
        <f t="shared" si="16"/>
        <v>1355.87225817538</v>
      </c>
      <c r="BG46" s="8">
        <f t="shared" si="17"/>
        <v>0</v>
      </c>
      <c r="BH46" s="8">
        <f t="shared" si="18"/>
        <v>0</v>
      </c>
      <c r="BJ46" s="25">
        <f t="shared" si="19"/>
        <v>0</v>
      </c>
      <c r="BL46" t="s">
        <v>986</v>
      </c>
      <c r="BM46" s="8">
        <f t="shared" si="20"/>
        <v>1355.87225817538</v>
      </c>
      <c r="BN46" s="8">
        <f t="shared" si="21"/>
        <v>0</v>
      </c>
      <c r="BO46" s="8">
        <f t="shared" si="22"/>
        <v>0</v>
      </c>
      <c r="BP46" s="8">
        <f t="shared" si="23"/>
        <v>3625.1434562726713</v>
      </c>
      <c r="BR46" s="25">
        <f t="shared" si="24"/>
        <v>0</v>
      </c>
    </row>
    <row r="47" spans="17:70">
      <c r="Q47" s="4">
        <v>18</v>
      </c>
      <c r="R47" t="s">
        <v>88</v>
      </c>
      <c r="S47" s="14">
        <f t="shared" si="31"/>
        <v>0.9899772537826772</v>
      </c>
      <c r="T47" s="14">
        <f t="shared" si="32"/>
        <v>1.0022746217322853E-2</v>
      </c>
      <c r="U47" s="15">
        <f t="shared" si="10"/>
        <v>1</v>
      </c>
      <c r="W47" s="19">
        <v>4197.293348932466</v>
      </c>
      <c r="Z47" s="8">
        <f t="shared" si="11"/>
        <v>4155.2249428964587</v>
      </c>
      <c r="AA47" s="8">
        <f t="shared" si="12"/>
        <v>42.068406036007246</v>
      </c>
      <c r="AC47" s="25">
        <f t="shared" si="13"/>
        <v>0</v>
      </c>
      <c r="AM47">
        <v>1</v>
      </c>
      <c r="AN47" s="4">
        <v>18</v>
      </c>
      <c r="AO47" t="s">
        <v>88</v>
      </c>
      <c r="AP47">
        <f t="shared" si="15"/>
        <v>1</v>
      </c>
      <c r="AQ47">
        <v>0</v>
      </c>
      <c r="AV47">
        <v>1</v>
      </c>
      <c r="AW47" s="4">
        <v>18</v>
      </c>
      <c r="AX47" t="s">
        <v>88</v>
      </c>
      <c r="AY47">
        <f t="shared" si="30"/>
        <v>1</v>
      </c>
      <c r="AZ47" s="9">
        <v>0</v>
      </c>
      <c r="BA47" s="8">
        <v>0</v>
      </c>
      <c r="BC47">
        <v>1</v>
      </c>
      <c r="BD47" s="4">
        <v>18</v>
      </c>
      <c r="BE47" t="s">
        <v>88</v>
      </c>
      <c r="BF47" s="8">
        <f t="shared" si="16"/>
        <v>4155.2249428964587</v>
      </c>
      <c r="BG47" s="8">
        <f t="shared" si="17"/>
        <v>0</v>
      </c>
      <c r="BH47" s="8">
        <f t="shared" si="18"/>
        <v>0</v>
      </c>
      <c r="BJ47" s="25">
        <f t="shared" si="19"/>
        <v>0</v>
      </c>
      <c r="BL47" t="s">
        <v>88</v>
      </c>
      <c r="BM47" s="8">
        <f t="shared" si="20"/>
        <v>4155.2249428964587</v>
      </c>
      <c r="BN47" s="8">
        <f t="shared" si="21"/>
        <v>0</v>
      </c>
      <c r="BO47" s="8">
        <f t="shared" si="22"/>
        <v>0</v>
      </c>
      <c r="BP47" s="8">
        <f t="shared" si="23"/>
        <v>42.068406036007246</v>
      </c>
      <c r="BR47" s="25">
        <f t="shared" si="24"/>
        <v>0</v>
      </c>
    </row>
    <row r="48" spans="17:70">
      <c r="Q48" s="4">
        <v>17</v>
      </c>
      <c r="R48" t="s">
        <v>89</v>
      </c>
      <c r="S48" s="14">
        <f t="shared" si="31"/>
        <v>0.98571846352621495</v>
      </c>
      <c r="T48" s="14">
        <f t="shared" si="32"/>
        <v>1.4281536473785068E-2</v>
      </c>
      <c r="U48" s="15">
        <f t="shared" si="10"/>
        <v>1</v>
      </c>
      <c r="W48" s="19">
        <v>596.44015640455461</v>
      </c>
      <c r="Z48" s="8">
        <f t="shared" si="11"/>
        <v>587.9220745564329</v>
      </c>
      <c r="AA48" s="8">
        <f t="shared" si="12"/>
        <v>8.5180818481217173</v>
      </c>
      <c r="AC48" s="25">
        <f t="shared" si="13"/>
        <v>0</v>
      </c>
      <c r="AM48">
        <v>1</v>
      </c>
      <c r="AN48" s="4">
        <v>17</v>
      </c>
      <c r="AO48" t="s">
        <v>89</v>
      </c>
      <c r="AP48">
        <f t="shared" si="15"/>
        <v>1</v>
      </c>
      <c r="AQ48">
        <v>0</v>
      </c>
      <c r="AV48">
        <v>1</v>
      </c>
      <c r="AW48" s="4">
        <v>17</v>
      </c>
      <c r="AX48" t="s">
        <v>89</v>
      </c>
      <c r="AY48">
        <f t="shared" si="30"/>
        <v>1</v>
      </c>
      <c r="AZ48" s="9">
        <v>0</v>
      </c>
      <c r="BA48" s="8">
        <v>0</v>
      </c>
      <c r="BC48">
        <v>1</v>
      </c>
      <c r="BD48" s="4">
        <v>17</v>
      </c>
      <c r="BE48" t="s">
        <v>89</v>
      </c>
      <c r="BF48" s="8">
        <f t="shared" si="16"/>
        <v>587.9220745564329</v>
      </c>
      <c r="BG48" s="8">
        <f t="shared" si="17"/>
        <v>0</v>
      </c>
      <c r="BH48" s="8">
        <f t="shared" si="18"/>
        <v>0</v>
      </c>
      <c r="BJ48" s="25">
        <f t="shared" si="19"/>
        <v>0</v>
      </c>
      <c r="BL48" t="s">
        <v>89</v>
      </c>
      <c r="BM48" s="8">
        <f t="shared" si="20"/>
        <v>587.9220745564329</v>
      </c>
      <c r="BN48" s="8">
        <f t="shared" si="21"/>
        <v>0</v>
      </c>
      <c r="BO48" s="8">
        <f t="shared" si="22"/>
        <v>0</v>
      </c>
      <c r="BP48" s="8">
        <f t="shared" si="23"/>
        <v>8.5180818481217173</v>
      </c>
      <c r="BR48" s="25">
        <f t="shared" si="24"/>
        <v>0</v>
      </c>
    </row>
    <row r="49" spans="17:70">
      <c r="Q49" s="4">
        <v>17</v>
      </c>
      <c r="R49" t="s">
        <v>90</v>
      </c>
      <c r="S49" s="14">
        <f t="shared" si="31"/>
        <v>0.98571846352621495</v>
      </c>
      <c r="T49" s="14">
        <f t="shared" si="32"/>
        <v>1.4281536473785068E-2</v>
      </c>
      <c r="U49" s="15">
        <f t="shared" si="10"/>
        <v>1</v>
      </c>
      <c r="W49" s="19">
        <v>1662.6283532325588</v>
      </c>
      <c r="Z49" s="8">
        <f t="shared" si="11"/>
        <v>1638.8834657635189</v>
      </c>
      <c r="AA49" s="8">
        <f t="shared" si="12"/>
        <v>23.744887469039991</v>
      </c>
      <c r="AC49" s="25">
        <f t="shared" si="13"/>
        <v>0</v>
      </c>
      <c r="AM49">
        <v>1</v>
      </c>
      <c r="AN49" s="4">
        <v>17</v>
      </c>
      <c r="AO49" t="s">
        <v>90</v>
      </c>
      <c r="AP49">
        <f t="shared" si="15"/>
        <v>1</v>
      </c>
      <c r="AQ49">
        <v>0</v>
      </c>
      <c r="AV49">
        <v>1</v>
      </c>
      <c r="AW49" s="4">
        <v>17</v>
      </c>
      <c r="AX49" t="s">
        <v>90</v>
      </c>
      <c r="AY49">
        <f t="shared" si="30"/>
        <v>1</v>
      </c>
      <c r="AZ49" s="9">
        <v>0</v>
      </c>
      <c r="BA49" s="8">
        <v>0</v>
      </c>
      <c r="BC49">
        <v>1</v>
      </c>
      <c r="BD49" s="4">
        <v>17</v>
      </c>
      <c r="BE49" t="s">
        <v>90</v>
      </c>
      <c r="BF49" s="8">
        <f t="shared" si="16"/>
        <v>1638.8834657635189</v>
      </c>
      <c r="BG49" s="8">
        <f t="shared" si="17"/>
        <v>0</v>
      </c>
      <c r="BH49" s="8">
        <f t="shared" si="18"/>
        <v>0</v>
      </c>
      <c r="BJ49" s="25">
        <f t="shared" si="19"/>
        <v>0</v>
      </c>
      <c r="BL49" t="s">
        <v>90</v>
      </c>
      <c r="BM49" s="8">
        <f t="shared" si="20"/>
        <v>1638.8834657635189</v>
      </c>
      <c r="BN49" s="8">
        <f t="shared" si="21"/>
        <v>0</v>
      </c>
      <c r="BO49" s="8">
        <f t="shared" si="22"/>
        <v>0</v>
      </c>
      <c r="BP49" s="8">
        <f t="shared" si="23"/>
        <v>23.744887469039991</v>
      </c>
      <c r="BR49" s="25">
        <f t="shared" si="24"/>
        <v>0</v>
      </c>
    </row>
    <row r="50" spans="17:70">
      <c r="Q50" s="4">
        <v>17</v>
      </c>
      <c r="R50" t="s">
        <v>91</v>
      </c>
      <c r="S50" s="14">
        <f t="shared" si="31"/>
        <v>0.98571846352621495</v>
      </c>
      <c r="T50" s="14">
        <f t="shared" si="32"/>
        <v>1.4281536473785068E-2</v>
      </c>
      <c r="U50" s="15">
        <f t="shared" si="10"/>
        <v>1</v>
      </c>
      <c r="W50" s="19">
        <v>21974.500714099395</v>
      </c>
      <c r="Z50" s="8">
        <f t="shared" si="11"/>
        <v>21660.671080657768</v>
      </c>
      <c r="AA50" s="8">
        <f t="shared" si="12"/>
        <v>313.82963344162653</v>
      </c>
      <c r="AC50" s="25">
        <f t="shared" si="13"/>
        <v>0</v>
      </c>
      <c r="AM50">
        <v>1</v>
      </c>
      <c r="AN50" s="4">
        <v>17</v>
      </c>
      <c r="AO50" t="s">
        <v>91</v>
      </c>
      <c r="AP50">
        <f t="shared" si="15"/>
        <v>1</v>
      </c>
      <c r="AQ50">
        <v>1</v>
      </c>
      <c r="AV50">
        <v>1</v>
      </c>
      <c r="AW50" s="4">
        <v>17</v>
      </c>
      <c r="AX50" t="s">
        <v>91</v>
      </c>
      <c r="AY50" s="9">
        <v>0.75</v>
      </c>
      <c r="AZ50" s="9">
        <v>0.25</v>
      </c>
      <c r="BA50" s="8">
        <v>0</v>
      </c>
      <c r="BC50">
        <v>1</v>
      </c>
      <c r="BD50" s="4">
        <v>17</v>
      </c>
      <c r="BE50" t="s">
        <v>91</v>
      </c>
      <c r="BF50" s="8">
        <f t="shared" si="16"/>
        <v>16245.503310493326</v>
      </c>
      <c r="BG50" s="8">
        <f t="shared" si="17"/>
        <v>5415.1677701644421</v>
      </c>
      <c r="BH50" s="8">
        <f t="shared" si="18"/>
        <v>0</v>
      </c>
      <c r="BJ50" s="25">
        <f t="shared" si="19"/>
        <v>0</v>
      </c>
      <c r="BL50" t="s">
        <v>91</v>
      </c>
      <c r="BM50" s="8">
        <f t="shared" si="20"/>
        <v>16245.503310493326</v>
      </c>
      <c r="BN50" s="8">
        <f t="shared" si="21"/>
        <v>5415.1677701644421</v>
      </c>
      <c r="BO50" s="8">
        <f t="shared" si="22"/>
        <v>0</v>
      </c>
      <c r="BP50" s="8">
        <f t="shared" si="23"/>
        <v>313.82963344162653</v>
      </c>
      <c r="BR50" s="25">
        <f t="shared" si="24"/>
        <v>0</v>
      </c>
    </row>
    <row r="51" spans="17:70">
      <c r="Q51" s="4">
        <v>12</v>
      </c>
      <c r="R51" t="s">
        <v>92</v>
      </c>
      <c r="S51" s="14">
        <f t="shared" si="31"/>
        <v>0</v>
      </c>
      <c r="T51" s="14">
        <f t="shared" si="32"/>
        <v>1</v>
      </c>
      <c r="U51" s="15">
        <f t="shared" si="10"/>
        <v>1</v>
      </c>
      <c r="W51" s="19">
        <v>1552.389758807441</v>
      </c>
      <c r="Z51" s="8">
        <f t="shared" si="11"/>
        <v>0</v>
      </c>
      <c r="AA51" s="8">
        <f t="shared" si="12"/>
        <v>1552.389758807441</v>
      </c>
      <c r="AC51" s="25">
        <f t="shared" si="13"/>
        <v>0</v>
      </c>
      <c r="AM51">
        <v>1</v>
      </c>
      <c r="AN51" s="4">
        <v>12</v>
      </c>
      <c r="AO51" t="s">
        <v>92</v>
      </c>
      <c r="AP51">
        <f t="shared" si="15"/>
        <v>1</v>
      </c>
      <c r="AQ51">
        <v>0</v>
      </c>
      <c r="AV51">
        <v>1</v>
      </c>
      <c r="AW51" s="4">
        <v>12</v>
      </c>
      <c r="AX51" t="s">
        <v>92</v>
      </c>
      <c r="AY51">
        <f t="shared" si="30"/>
        <v>1</v>
      </c>
      <c r="AZ51" s="9">
        <v>0</v>
      </c>
      <c r="BA51" s="8">
        <v>0</v>
      </c>
      <c r="BC51">
        <v>1</v>
      </c>
      <c r="BD51" s="4">
        <v>12</v>
      </c>
      <c r="BE51" t="s">
        <v>92</v>
      </c>
      <c r="BF51" s="8">
        <f t="shared" si="16"/>
        <v>0</v>
      </c>
      <c r="BG51" s="8">
        <f t="shared" si="17"/>
        <v>0</v>
      </c>
      <c r="BH51" s="8">
        <f t="shared" si="18"/>
        <v>0</v>
      </c>
      <c r="BJ51" s="25">
        <f t="shared" si="19"/>
        <v>0</v>
      </c>
      <c r="BL51" t="s">
        <v>92</v>
      </c>
      <c r="BM51" s="8">
        <f t="shared" si="20"/>
        <v>0</v>
      </c>
      <c r="BN51" s="8">
        <f t="shared" si="21"/>
        <v>0</v>
      </c>
      <c r="BO51" s="8">
        <f t="shared" si="22"/>
        <v>0</v>
      </c>
      <c r="BP51" s="8">
        <f t="shared" si="23"/>
        <v>1552.389758807441</v>
      </c>
      <c r="BR51" s="25">
        <f t="shared" si="24"/>
        <v>0</v>
      </c>
    </row>
    <row r="52" spans="17:70">
      <c r="Q52" s="4">
        <v>15</v>
      </c>
      <c r="R52" t="s">
        <v>93</v>
      </c>
      <c r="S52" s="14">
        <f t="shared" si="31"/>
        <v>1</v>
      </c>
      <c r="T52" s="14">
        <f t="shared" si="32"/>
        <v>0</v>
      </c>
      <c r="U52" s="15">
        <f t="shared" si="10"/>
        <v>1</v>
      </c>
      <c r="W52" s="19">
        <v>68.282114457349039</v>
      </c>
      <c r="Z52" s="8">
        <f t="shared" si="11"/>
        <v>68.282114457349039</v>
      </c>
      <c r="AA52" s="8">
        <f t="shared" si="12"/>
        <v>0</v>
      </c>
      <c r="AC52" s="25">
        <f t="shared" si="13"/>
        <v>0</v>
      </c>
      <c r="AM52">
        <v>1</v>
      </c>
      <c r="AN52" s="4">
        <v>15</v>
      </c>
      <c r="AO52" t="s">
        <v>93</v>
      </c>
      <c r="AP52">
        <f t="shared" si="15"/>
        <v>1</v>
      </c>
      <c r="AQ52">
        <v>0</v>
      </c>
      <c r="AV52">
        <v>1</v>
      </c>
      <c r="AW52" s="4">
        <v>15</v>
      </c>
      <c r="AX52" t="s">
        <v>93</v>
      </c>
      <c r="AY52">
        <f t="shared" si="30"/>
        <v>1</v>
      </c>
      <c r="AZ52" s="9">
        <v>0</v>
      </c>
      <c r="BA52" s="8">
        <v>0</v>
      </c>
      <c r="BC52">
        <v>1</v>
      </c>
      <c r="BD52" s="4">
        <v>15</v>
      </c>
      <c r="BE52" t="s">
        <v>93</v>
      </c>
      <c r="BF52" s="8">
        <f t="shared" si="16"/>
        <v>68.282114457349039</v>
      </c>
      <c r="BG52" s="8">
        <f t="shared" si="17"/>
        <v>0</v>
      </c>
      <c r="BH52" s="8">
        <f t="shared" si="18"/>
        <v>0</v>
      </c>
      <c r="BJ52" s="25">
        <f t="shared" si="19"/>
        <v>0</v>
      </c>
      <c r="BL52" t="s">
        <v>93</v>
      </c>
      <c r="BM52" s="8">
        <f t="shared" si="20"/>
        <v>68.282114457349039</v>
      </c>
      <c r="BN52" s="8">
        <f t="shared" si="21"/>
        <v>0</v>
      </c>
      <c r="BO52" s="8">
        <f t="shared" si="22"/>
        <v>0</v>
      </c>
      <c r="BP52" s="8">
        <f t="shared" si="23"/>
        <v>0</v>
      </c>
      <c r="BR52" s="25">
        <f t="shared" si="24"/>
        <v>0</v>
      </c>
    </row>
    <row r="53" spans="17:70">
      <c r="Q53" s="4">
        <v>14</v>
      </c>
      <c r="R53" t="s">
        <v>36</v>
      </c>
      <c r="S53" s="14">
        <f t="shared" si="31"/>
        <v>1</v>
      </c>
      <c r="T53" s="14">
        <f t="shared" si="32"/>
        <v>0</v>
      </c>
      <c r="U53" s="15">
        <f t="shared" si="10"/>
        <v>1</v>
      </c>
      <c r="W53" s="19">
        <v>47.715212512364381</v>
      </c>
      <c r="Z53" s="8">
        <f t="shared" si="11"/>
        <v>47.715212512364381</v>
      </c>
      <c r="AA53" s="8">
        <f t="shared" si="12"/>
        <v>0</v>
      </c>
      <c r="AC53" s="25">
        <f t="shared" si="13"/>
        <v>0</v>
      </c>
      <c r="AM53">
        <v>1</v>
      </c>
      <c r="AN53" s="4">
        <v>14</v>
      </c>
      <c r="AO53" t="s">
        <v>36</v>
      </c>
      <c r="AP53">
        <f t="shared" si="15"/>
        <v>1</v>
      </c>
      <c r="AQ53">
        <v>0</v>
      </c>
      <c r="AV53">
        <v>1</v>
      </c>
      <c r="AW53" s="4">
        <v>14</v>
      </c>
      <c r="AX53" t="s">
        <v>36</v>
      </c>
      <c r="AY53">
        <f t="shared" si="30"/>
        <v>1</v>
      </c>
      <c r="AZ53" s="9">
        <v>0</v>
      </c>
      <c r="BA53" s="8">
        <v>0</v>
      </c>
      <c r="BC53">
        <v>1</v>
      </c>
      <c r="BD53" s="4">
        <v>14</v>
      </c>
      <c r="BE53" t="s">
        <v>36</v>
      </c>
      <c r="BF53" s="8">
        <f t="shared" si="16"/>
        <v>47.715212512364381</v>
      </c>
      <c r="BG53" s="8">
        <f t="shared" si="17"/>
        <v>0</v>
      </c>
      <c r="BH53" s="8">
        <f t="shared" si="18"/>
        <v>0</v>
      </c>
      <c r="BJ53" s="25">
        <f t="shared" si="19"/>
        <v>0</v>
      </c>
      <c r="BL53" t="s">
        <v>36</v>
      </c>
      <c r="BM53" s="8">
        <f t="shared" si="20"/>
        <v>47.715212512364381</v>
      </c>
      <c r="BN53" s="8">
        <f t="shared" si="21"/>
        <v>0</v>
      </c>
      <c r="BO53" s="8">
        <f t="shared" si="22"/>
        <v>0</v>
      </c>
      <c r="BP53" s="8">
        <f t="shared" si="23"/>
        <v>0</v>
      </c>
      <c r="BR53" s="25">
        <f t="shared" si="24"/>
        <v>0</v>
      </c>
    </row>
    <row r="54" spans="17:70">
      <c r="Q54" s="4">
        <v>17</v>
      </c>
      <c r="R54" t="s">
        <v>94</v>
      </c>
      <c r="S54" s="14">
        <f t="shared" si="31"/>
        <v>0.98571846352621495</v>
      </c>
      <c r="T54" s="14">
        <f t="shared" si="32"/>
        <v>1.4281536473785068E-2</v>
      </c>
      <c r="U54" s="15">
        <f t="shared" si="10"/>
        <v>1</v>
      </c>
      <c r="W54" s="19">
        <v>1350.0114436687923</v>
      </c>
      <c r="Z54" s="8">
        <f t="shared" si="11"/>
        <v>1330.7312059960093</v>
      </c>
      <c r="AA54" s="8">
        <f t="shared" si="12"/>
        <v>19.280237672783091</v>
      </c>
      <c r="AC54" s="25">
        <f t="shared" si="13"/>
        <v>0</v>
      </c>
      <c r="AM54">
        <v>1</v>
      </c>
      <c r="AN54" s="4">
        <v>17</v>
      </c>
      <c r="AO54" t="s">
        <v>94</v>
      </c>
      <c r="AP54">
        <f t="shared" si="15"/>
        <v>1</v>
      </c>
      <c r="AQ54">
        <v>0</v>
      </c>
      <c r="AV54">
        <v>1</v>
      </c>
      <c r="AW54" s="4">
        <v>17</v>
      </c>
      <c r="AX54" t="s">
        <v>94</v>
      </c>
      <c r="AY54">
        <f t="shared" si="30"/>
        <v>1</v>
      </c>
      <c r="AZ54" s="9">
        <v>0</v>
      </c>
      <c r="BA54" s="8">
        <v>0</v>
      </c>
      <c r="BC54">
        <v>1</v>
      </c>
      <c r="BD54" s="4">
        <v>17</v>
      </c>
      <c r="BE54" t="s">
        <v>94</v>
      </c>
      <c r="BF54" s="8">
        <f t="shared" si="16"/>
        <v>1330.7312059960093</v>
      </c>
      <c r="BG54" s="8">
        <f t="shared" si="17"/>
        <v>0</v>
      </c>
      <c r="BH54" s="8">
        <f t="shared" si="18"/>
        <v>0</v>
      </c>
      <c r="BJ54" s="25">
        <f t="shared" si="19"/>
        <v>0</v>
      </c>
      <c r="BL54" t="s">
        <v>94</v>
      </c>
      <c r="BM54" s="8">
        <f t="shared" si="20"/>
        <v>1330.7312059960093</v>
      </c>
      <c r="BN54" s="8">
        <f t="shared" si="21"/>
        <v>0</v>
      </c>
      <c r="BO54" s="8">
        <f t="shared" si="22"/>
        <v>0</v>
      </c>
      <c r="BP54" s="8">
        <f t="shared" si="23"/>
        <v>19.280237672783091</v>
      </c>
      <c r="BR54" s="25">
        <f t="shared" si="24"/>
        <v>0</v>
      </c>
    </row>
    <row r="55" spans="17:70">
      <c r="Q55" s="4">
        <v>17</v>
      </c>
      <c r="R55" t="s">
        <v>95</v>
      </c>
      <c r="S55" s="14">
        <f t="shared" si="31"/>
        <v>0.98571846352621495</v>
      </c>
      <c r="T55" s="14">
        <f t="shared" si="32"/>
        <v>1.4281536473785068E-2</v>
      </c>
      <c r="U55" s="15">
        <f t="shared" si="10"/>
        <v>1</v>
      </c>
      <c r="W55" s="19">
        <v>1535.1135611736538</v>
      </c>
      <c r="Z55" s="8">
        <f t="shared" si="11"/>
        <v>1513.1897808583501</v>
      </c>
      <c r="AA55" s="8">
        <f t="shared" si="12"/>
        <v>21.92378031530362</v>
      </c>
      <c r="AC55" s="25">
        <f t="shared" si="13"/>
        <v>0</v>
      </c>
      <c r="AM55">
        <v>1</v>
      </c>
      <c r="AN55" s="4">
        <v>17</v>
      </c>
      <c r="AO55" t="s">
        <v>95</v>
      </c>
      <c r="AP55">
        <f t="shared" si="15"/>
        <v>1</v>
      </c>
      <c r="AQ55">
        <v>1</v>
      </c>
      <c r="AV55">
        <v>1</v>
      </c>
      <c r="AW55" s="4">
        <v>17</v>
      </c>
      <c r="AX55" t="s">
        <v>95</v>
      </c>
      <c r="AY55" s="9">
        <v>0.75</v>
      </c>
      <c r="AZ55" s="9">
        <v>0.25</v>
      </c>
      <c r="BA55" s="8">
        <v>0</v>
      </c>
      <c r="BC55">
        <v>1</v>
      </c>
      <c r="BD55" s="4">
        <v>17</v>
      </c>
      <c r="BE55" t="s">
        <v>95</v>
      </c>
      <c r="BF55" s="8">
        <f t="shared" si="16"/>
        <v>1134.8923356437626</v>
      </c>
      <c r="BG55" s="8">
        <f t="shared" si="17"/>
        <v>378.29744521458753</v>
      </c>
      <c r="BH55" s="8">
        <f t="shared" si="18"/>
        <v>0</v>
      </c>
      <c r="BJ55" s="25">
        <f t="shared" si="19"/>
        <v>0</v>
      </c>
      <c r="BL55" t="s">
        <v>95</v>
      </c>
      <c r="BM55" s="8">
        <f t="shared" si="20"/>
        <v>1134.8923356437626</v>
      </c>
      <c r="BN55" s="8">
        <f t="shared" si="21"/>
        <v>378.29744521458753</v>
      </c>
      <c r="BO55" s="8">
        <f t="shared" si="22"/>
        <v>0</v>
      </c>
      <c r="BP55" s="8">
        <f t="shared" si="23"/>
        <v>21.92378031530362</v>
      </c>
      <c r="BR55" s="25">
        <f t="shared" si="24"/>
        <v>0</v>
      </c>
    </row>
    <row r="56" spans="17:70">
      <c r="Q56" s="4">
        <v>17</v>
      </c>
      <c r="R56" t="s">
        <v>96</v>
      </c>
      <c r="S56" s="14">
        <f t="shared" si="31"/>
        <v>0.98571846352621495</v>
      </c>
      <c r="T56" s="14">
        <f t="shared" si="32"/>
        <v>1.4281536473785068E-2</v>
      </c>
      <c r="U56" s="15">
        <f t="shared" si="10"/>
        <v>1</v>
      </c>
      <c r="W56" s="19">
        <v>2092.8879419216378</v>
      </c>
      <c r="Z56" s="8">
        <f t="shared" si="11"/>
        <v>2062.9982864435392</v>
      </c>
      <c r="AA56" s="8">
        <f t="shared" si="12"/>
        <v>29.889655478098835</v>
      </c>
      <c r="AC56" s="25">
        <f t="shared" si="13"/>
        <v>0</v>
      </c>
      <c r="AM56">
        <v>1</v>
      </c>
      <c r="AN56" s="4">
        <v>17</v>
      </c>
      <c r="AO56" t="s">
        <v>96</v>
      </c>
      <c r="AP56">
        <f t="shared" si="15"/>
        <v>1</v>
      </c>
      <c r="AQ56">
        <v>0</v>
      </c>
      <c r="AV56">
        <v>1</v>
      </c>
      <c r="AW56" s="4">
        <v>17</v>
      </c>
      <c r="AX56" t="s">
        <v>96</v>
      </c>
      <c r="AY56">
        <f t="shared" si="30"/>
        <v>1</v>
      </c>
      <c r="AZ56" s="9">
        <v>0</v>
      </c>
      <c r="BA56" s="8">
        <v>0</v>
      </c>
      <c r="BC56">
        <v>1</v>
      </c>
      <c r="BD56" s="4">
        <v>17</v>
      </c>
      <c r="BE56" t="s">
        <v>96</v>
      </c>
      <c r="BF56" s="8">
        <f t="shared" si="16"/>
        <v>2062.9982864435392</v>
      </c>
      <c r="BG56" s="8">
        <f t="shared" si="17"/>
        <v>0</v>
      </c>
      <c r="BH56" s="8">
        <f t="shared" si="18"/>
        <v>0</v>
      </c>
      <c r="BJ56" s="25">
        <f t="shared" si="19"/>
        <v>0</v>
      </c>
      <c r="BL56" t="s">
        <v>96</v>
      </c>
      <c r="BM56" s="8">
        <f t="shared" si="20"/>
        <v>2062.9982864435392</v>
      </c>
      <c r="BN56" s="8">
        <f t="shared" si="21"/>
        <v>0</v>
      </c>
      <c r="BO56" s="8">
        <f t="shared" si="22"/>
        <v>0</v>
      </c>
      <c r="BP56" s="8">
        <f t="shared" si="23"/>
        <v>29.889655478098835</v>
      </c>
      <c r="BR56" s="25">
        <f t="shared" si="24"/>
        <v>0</v>
      </c>
    </row>
    <row r="57" spans="17:70">
      <c r="Q57" s="4">
        <v>17</v>
      </c>
      <c r="R57" t="s">
        <v>97</v>
      </c>
      <c r="S57" s="14">
        <f t="shared" si="31"/>
        <v>0.98571846352621495</v>
      </c>
      <c r="T57" s="14">
        <f t="shared" si="32"/>
        <v>1.4281536473785068E-2</v>
      </c>
      <c r="U57" s="15">
        <f t="shared" si="10"/>
        <v>1</v>
      </c>
      <c r="W57" s="19">
        <v>125.86943990330604</v>
      </c>
      <c r="Z57" s="8">
        <f t="shared" si="11"/>
        <v>124.07183090639208</v>
      </c>
      <c r="AA57" s="8">
        <f t="shared" si="12"/>
        <v>1.7976089969139628</v>
      </c>
      <c r="AC57" s="25">
        <f t="shared" si="13"/>
        <v>0</v>
      </c>
      <c r="AM57">
        <v>1</v>
      </c>
      <c r="AN57" s="4">
        <v>17</v>
      </c>
      <c r="AO57" t="s">
        <v>97</v>
      </c>
      <c r="AP57">
        <f t="shared" si="15"/>
        <v>1</v>
      </c>
      <c r="AQ57">
        <v>0</v>
      </c>
      <c r="AV57">
        <v>1</v>
      </c>
      <c r="AW57" s="4">
        <v>17</v>
      </c>
      <c r="AX57" t="s">
        <v>97</v>
      </c>
      <c r="AY57">
        <f t="shared" si="30"/>
        <v>1</v>
      </c>
      <c r="AZ57" s="9">
        <v>0</v>
      </c>
      <c r="BA57" s="8">
        <v>0</v>
      </c>
      <c r="BC57">
        <v>1</v>
      </c>
      <c r="BD57" s="4">
        <v>17</v>
      </c>
      <c r="BE57" t="s">
        <v>97</v>
      </c>
      <c r="BF57" s="8">
        <f t="shared" si="16"/>
        <v>124.07183090639208</v>
      </c>
      <c r="BG57" s="8">
        <f t="shared" si="17"/>
        <v>0</v>
      </c>
      <c r="BH57" s="8">
        <f t="shared" si="18"/>
        <v>0</v>
      </c>
      <c r="BJ57" s="25">
        <f t="shared" si="19"/>
        <v>0</v>
      </c>
      <c r="BL57" t="s">
        <v>97</v>
      </c>
      <c r="BM57" s="8">
        <f t="shared" si="20"/>
        <v>124.07183090639208</v>
      </c>
      <c r="BN57" s="8">
        <f t="shared" si="21"/>
        <v>0</v>
      </c>
      <c r="BO57" s="8">
        <f t="shared" si="22"/>
        <v>0</v>
      </c>
      <c r="BP57" s="8">
        <f t="shared" si="23"/>
        <v>1.7976089969139628</v>
      </c>
      <c r="BR57" s="25">
        <f t="shared" si="24"/>
        <v>0</v>
      </c>
    </row>
    <row r="58" spans="17:70">
      <c r="Q58" s="4">
        <v>17</v>
      </c>
      <c r="R58" t="s">
        <v>98</v>
      </c>
      <c r="S58" s="14">
        <f t="shared" si="31"/>
        <v>0.98571846352621495</v>
      </c>
      <c r="T58" s="14">
        <f t="shared" si="32"/>
        <v>1.4281536473785068E-2</v>
      </c>
      <c r="U58" s="15">
        <f t="shared" si="10"/>
        <v>1</v>
      </c>
      <c r="W58" s="19">
        <v>431.08226476687815</v>
      </c>
      <c r="Z58" s="8">
        <f t="shared" si="11"/>
        <v>424.92574767940812</v>
      </c>
      <c r="AA58" s="8">
        <f t="shared" si="12"/>
        <v>6.1565170874700419</v>
      </c>
      <c r="AC58" s="25">
        <f t="shared" si="13"/>
        <v>0</v>
      </c>
      <c r="AM58">
        <v>1</v>
      </c>
      <c r="AN58" s="4">
        <v>17</v>
      </c>
      <c r="AO58" t="s">
        <v>98</v>
      </c>
      <c r="AP58">
        <f t="shared" si="15"/>
        <v>1</v>
      </c>
      <c r="AQ58">
        <v>0</v>
      </c>
      <c r="AV58">
        <v>1</v>
      </c>
      <c r="AW58" s="4">
        <v>17</v>
      </c>
      <c r="AX58" t="s">
        <v>98</v>
      </c>
      <c r="AY58">
        <f t="shared" si="30"/>
        <v>1</v>
      </c>
      <c r="AZ58" s="9">
        <v>0</v>
      </c>
      <c r="BA58" s="8">
        <v>0</v>
      </c>
      <c r="BC58">
        <v>1</v>
      </c>
      <c r="BD58" s="4">
        <v>17</v>
      </c>
      <c r="BE58" t="s">
        <v>98</v>
      </c>
      <c r="BF58" s="8">
        <f t="shared" si="16"/>
        <v>424.92574767940812</v>
      </c>
      <c r="BG58" s="8">
        <f t="shared" si="17"/>
        <v>0</v>
      </c>
      <c r="BH58" s="8">
        <f t="shared" si="18"/>
        <v>0</v>
      </c>
      <c r="BJ58" s="25">
        <f t="shared" si="19"/>
        <v>0</v>
      </c>
      <c r="BL58" t="s">
        <v>98</v>
      </c>
      <c r="BM58" s="8">
        <f t="shared" si="20"/>
        <v>424.92574767940812</v>
      </c>
      <c r="BN58" s="8">
        <f t="shared" si="21"/>
        <v>0</v>
      </c>
      <c r="BO58" s="8">
        <f t="shared" si="22"/>
        <v>0</v>
      </c>
      <c r="BP58" s="8">
        <f t="shared" si="23"/>
        <v>6.1565170874700419</v>
      </c>
      <c r="BR58" s="25">
        <f t="shared" si="24"/>
        <v>0</v>
      </c>
    </row>
    <row r="59" spans="17:70">
      <c r="Q59" s="4">
        <v>17</v>
      </c>
      <c r="R59" t="s">
        <v>99</v>
      </c>
      <c r="S59" s="14">
        <f t="shared" si="31"/>
        <v>0.98571846352621495</v>
      </c>
      <c r="T59" s="14">
        <f t="shared" si="32"/>
        <v>1.4281536473785068E-2</v>
      </c>
      <c r="U59" s="15">
        <f t="shared" si="10"/>
        <v>1</v>
      </c>
      <c r="W59" s="19">
        <v>1963.727797707134</v>
      </c>
      <c r="Z59" s="8">
        <f t="shared" si="11"/>
        <v>1935.6827475395939</v>
      </c>
      <c r="AA59" s="8">
        <f t="shared" si="12"/>
        <v>28.045050167540058</v>
      </c>
      <c r="AC59" s="25">
        <f t="shared" si="13"/>
        <v>0</v>
      </c>
      <c r="AM59">
        <v>1</v>
      </c>
      <c r="AN59" s="4">
        <v>17</v>
      </c>
      <c r="AO59" t="s">
        <v>99</v>
      </c>
      <c r="AP59">
        <f t="shared" si="15"/>
        <v>1</v>
      </c>
      <c r="AQ59">
        <v>0</v>
      </c>
      <c r="AV59">
        <v>1</v>
      </c>
      <c r="AW59" s="4">
        <v>17</v>
      </c>
      <c r="AX59" t="s">
        <v>99</v>
      </c>
      <c r="AY59">
        <f t="shared" si="30"/>
        <v>1</v>
      </c>
      <c r="AZ59" s="9">
        <v>0</v>
      </c>
      <c r="BA59" s="8">
        <v>0</v>
      </c>
      <c r="BC59">
        <v>1</v>
      </c>
      <c r="BD59" s="4">
        <v>17</v>
      </c>
      <c r="BE59" t="s">
        <v>99</v>
      </c>
      <c r="BF59" s="8">
        <f t="shared" si="16"/>
        <v>1935.6827475395939</v>
      </c>
      <c r="BG59" s="8">
        <f t="shared" si="17"/>
        <v>0</v>
      </c>
      <c r="BH59" s="8">
        <f t="shared" si="18"/>
        <v>0</v>
      </c>
      <c r="BJ59" s="25">
        <f t="shared" si="19"/>
        <v>0</v>
      </c>
      <c r="BL59" t="s">
        <v>99</v>
      </c>
      <c r="BM59" s="8">
        <f t="shared" si="20"/>
        <v>1935.6827475395939</v>
      </c>
      <c r="BN59" s="8">
        <f t="shared" si="21"/>
        <v>0</v>
      </c>
      <c r="BO59" s="8">
        <f t="shared" si="22"/>
        <v>0</v>
      </c>
      <c r="BP59" s="8">
        <f t="shared" si="23"/>
        <v>28.045050167540058</v>
      </c>
      <c r="BR59" s="25">
        <f t="shared" si="24"/>
        <v>0</v>
      </c>
    </row>
    <row r="60" spans="17:70">
      <c r="Q60" s="4">
        <v>17</v>
      </c>
      <c r="R60" t="s">
        <v>100</v>
      </c>
      <c r="S60" s="14">
        <f t="shared" si="31"/>
        <v>0.98571846352621495</v>
      </c>
      <c r="T60" s="14">
        <f t="shared" si="32"/>
        <v>1.4281536473785068E-2</v>
      </c>
      <c r="U60" s="15">
        <f t="shared" si="10"/>
        <v>1</v>
      </c>
      <c r="W60" s="19">
        <v>737.11776570824964</v>
      </c>
      <c r="Z60" s="8">
        <f t="shared" si="11"/>
        <v>726.59059145181232</v>
      </c>
      <c r="AA60" s="8">
        <f t="shared" si="12"/>
        <v>10.527174256437323</v>
      </c>
      <c r="AC60" s="25">
        <f t="shared" si="13"/>
        <v>0</v>
      </c>
      <c r="AM60">
        <v>1</v>
      </c>
      <c r="AN60" s="4">
        <v>17</v>
      </c>
      <c r="AO60" t="s">
        <v>100</v>
      </c>
      <c r="AP60">
        <f t="shared" si="15"/>
        <v>1</v>
      </c>
      <c r="AQ60">
        <v>0</v>
      </c>
      <c r="AV60">
        <v>1</v>
      </c>
      <c r="AW60" s="4">
        <v>17</v>
      </c>
      <c r="AX60" t="s">
        <v>100</v>
      </c>
      <c r="AY60">
        <f t="shared" si="30"/>
        <v>1</v>
      </c>
      <c r="AZ60" s="9">
        <v>0</v>
      </c>
      <c r="BA60" s="8">
        <v>0</v>
      </c>
      <c r="BC60">
        <v>1</v>
      </c>
      <c r="BD60" s="4">
        <v>17</v>
      </c>
      <c r="BE60" t="s">
        <v>100</v>
      </c>
      <c r="BF60" s="8">
        <f t="shared" si="16"/>
        <v>726.59059145181232</v>
      </c>
      <c r="BG60" s="8">
        <f t="shared" si="17"/>
        <v>0</v>
      </c>
      <c r="BH60" s="8">
        <f t="shared" si="18"/>
        <v>0</v>
      </c>
      <c r="BJ60" s="25">
        <f t="shared" si="19"/>
        <v>0</v>
      </c>
      <c r="BL60" t="s">
        <v>100</v>
      </c>
      <c r="BM60" s="8">
        <f t="shared" si="20"/>
        <v>726.59059145181232</v>
      </c>
      <c r="BN60" s="8">
        <f t="shared" si="21"/>
        <v>0</v>
      </c>
      <c r="BO60" s="8">
        <f t="shared" si="22"/>
        <v>0</v>
      </c>
      <c r="BP60" s="8">
        <f t="shared" si="23"/>
        <v>10.527174256437323</v>
      </c>
      <c r="BR60" s="25">
        <f t="shared" si="24"/>
        <v>0</v>
      </c>
    </row>
    <row r="61" spans="17:70">
      <c r="Q61" s="4">
        <v>17</v>
      </c>
      <c r="R61" t="s">
        <v>101</v>
      </c>
      <c r="S61" s="14">
        <f t="shared" si="31"/>
        <v>0.98571846352621495</v>
      </c>
      <c r="T61" s="14">
        <f t="shared" si="32"/>
        <v>1.4281536473785068E-2</v>
      </c>
      <c r="U61" s="15">
        <f t="shared" si="10"/>
        <v>1</v>
      </c>
      <c r="W61" s="19">
        <v>2503.4033047435314</v>
      </c>
      <c r="Z61" s="8">
        <f t="shared" si="11"/>
        <v>2467.6508591382426</v>
      </c>
      <c r="AA61" s="8">
        <f t="shared" si="12"/>
        <v>35.75244560528882</v>
      </c>
      <c r="AC61" s="25">
        <f t="shared" si="13"/>
        <v>0</v>
      </c>
      <c r="AM61">
        <v>1</v>
      </c>
      <c r="AN61" s="4">
        <v>17</v>
      </c>
      <c r="AO61" t="s">
        <v>101</v>
      </c>
      <c r="AP61">
        <f t="shared" si="15"/>
        <v>1</v>
      </c>
      <c r="AQ61">
        <v>1</v>
      </c>
      <c r="AV61">
        <v>1</v>
      </c>
      <c r="AW61" s="4">
        <v>17</v>
      </c>
      <c r="AX61" t="s">
        <v>101</v>
      </c>
      <c r="AY61" s="9">
        <v>0.75</v>
      </c>
      <c r="AZ61" s="9">
        <v>0.25</v>
      </c>
      <c r="BA61" s="8">
        <v>0</v>
      </c>
      <c r="BC61">
        <v>1</v>
      </c>
      <c r="BD61" s="4">
        <v>17</v>
      </c>
      <c r="BE61" t="s">
        <v>101</v>
      </c>
      <c r="BF61" s="8">
        <f t="shared" si="16"/>
        <v>1850.7381443536819</v>
      </c>
      <c r="BG61" s="8">
        <f t="shared" si="17"/>
        <v>616.91271478456065</v>
      </c>
      <c r="BH61" s="8">
        <f t="shared" si="18"/>
        <v>0</v>
      </c>
      <c r="BJ61" s="25">
        <f t="shared" si="19"/>
        <v>0</v>
      </c>
      <c r="BL61" t="s">
        <v>101</v>
      </c>
      <c r="BM61" s="8">
        <f t="shared" si="20"/>
        <v>1850.7381443536819</v>
      </c>
      <c r="BN61" s="8">
        <f t="shared" si="21"/>
        <v>616.91271478456065</v>
      </c>
      <c r="BO61" s="8">
        <f t="shared" si="22"/>
        <v>0</v>
      </c>
      <c r="BP61" s="8">
        <f t="shared" si="23"/>
        <v>35.75244560528882</v>
      </c>
      <c r="BR61" s="25">
        <f t="shared" si="24"/>
        <v>0</v>
      </c>
    </row>
    <row r="62" spans="17:70">
      <c r="Q62" s="4">
        <v>17</v>
      </c>
      <c r="R62" t="s">
        <v>102</v>
      </c>
      <c r="S62" s="14">
        <f t="shared" si="31"/>
        <v>0.98571846352621495</v>
      </c>
      <c r="T62" s="14">
        <f t="shared" si="32"/>
        <v>1.4281536473785068E-2</v>
      </c>
      <c r="U62" s="15">
        <f t="shared" si="10"/>
        <v>1</v>
      </c>
      <c r="W62" s="19">
        <v>758.50734373103376</v>
      </c>
      <c r="Z62" s="8">
        <f t="shared" si="11"/>
        <v>747.67469343590517</v>
      </c>
      <c r="AA62" s="8">
        <f t="shared" si="12"/>
        <v>10.832650295128586</v>
      </c>
      <c r="AC62" s="25">
        <f t="shared" si="13"/>
        <v>0</v>
      </c>
      <c r="AM62">
        <v>1</v>
      </c>
      <c r="AN62" s="4">
        <v>17</v>
      </c>
      <c r="AO62" t="s">
        <v>102</v>
      </c>
      <c r="AP62">
        <f t="shared" si="15"/>
        <v>1</v>
      </c>
      <c r="AQ62">
        <v>0</v>
      </c>
      <c r="AV62">
        <v>1</v>
      </c>
      <c r="AW62" s="4">
        <v>17</v>
      </c>
      <c r="AX62" t="s">
        <v>102</v>
      </c>
      <c r="AY62">
        <f t="shared" si="30"/>
        <v>1</v>
      </c>
      <c r="AZ62" s="9">
        <v>0</v>
      </c>
      <c r="BA62" s="8">
        <v>0</v>
      </c>
      <c r="BC62">
        <v>1</v>
      </c>
      <c r="BD62" s="4">
        <v>17</v>
      </c>
      <c r="BE62" t="s">
        <v>102</v>
      </c>
      <c r="BF62" s="8">
        <f t="shared" si="16"/>
        <v>747.67469343590517</v>
      </c>
      <c r="BG62" s="8">
        <f t="shared" si="17"/>
        <v>0</v>
      </c>
      <c r="BH62" s="8">
        <f t="shared" si="18"/>
        <v>0</v>
      </c>
      <c r="BJ62" s="25">
        <f t="shared" si="19"/>
        <v>0</v>
      </c>
      <c r="BL62" t="s">
        <v>102</v>
      </c>
      <c r="BM62" s="8">
        <f t="shared" si="20"/>
        <v>747.67469343590517</v>
      </c>
      <c r="BN62" s="8">
        <f t="shared" si="21"/>
        <v>0</v>
      </c>
      <c r="BO62" s="8">
        <f t="shared" si="22"/>
        <v>0</v>
      </c>
      <c r="BP62" s="8">
        <f t="shared" si="23"/>
        <v>10.832650295128586</v>
      </c>
      <c r="BR62" s="25">
        <f t="shared" si="24"/>
        <v>0</v>
      </c>
    </row>
    <row r="63" spans="17:70">
      <c r="Q63" s="4">
        <v>17</v>
      </c>
      <c r="R63" t="s">
        <v>103</v>
      </c>
      <c r="S63" s="14">
        <f t="shared" si="31"/>
        <v>0.98571846352621495</v>
      </c>
      <c r="T63" s="14">
        <f t="shared" si="32"/>
        <v>1.4281536473785068E-2</v>
      </c>
      <c r="U63" s="15">
        <f t="shared" si="10"/>
        <v>1</v>
      </c>
      <c r="W63" s="19">
        <v>1317.9270766346162</v>
      </c>
      <c r="Z63" s="8">
        <f t="shared" si="11"/>
        <v>1299.10505301987</v>
      </c>
      <c r="AA63" s="8">
        <f t="shared" si="12"/>
        <v>18.8220236147462</v>
      </c>
      <c r="AC63" s="25">
        <f t="shared" si="13"/>
        <v>0</v>
      </c>
      <c r="AM63">
        <v>1</v>
      </c>
      <c r="AN63" s="4">
        <v>17</v>
      </c>
      <c r="AO63" t="s">
        <v>103</v>
      </c>
      <c r="AP63">
        <f t="shared" si="15"/>
        <v>1</v>
      </c>
      <c r="AQ63">
        <v>0</v>
      </c>
      <c r="AV63">
        <v>1</v>
      </c>
      <c r="AW63" s="4">
        <v>17</v>
      </c>
      <c r="AX63" t="s">
        <v>103</v>
      </c>
      <c r="AY63">
        <f t="shared" si="30"/>
        <v>1</v>
      </c>
      <c r="AZ63" s="9">
        <v>0</v>
      </c>
      <c r="BA63" s="8">
        <v>0</v>
      </c>
      <c r="BC63">
        <v>1</v>
      </c>
      <c r="BD63" s="4">
        <v>17</v>
      </c>
      <c r="BE63" t="s">
        <v>103</v>
      </c>
      <c r="BF63" s="8">
        <f t="shared" si="16"/>
        <v>1299.10505301987</v>
      </c>
      <c r="BG63" s="8">
        <f t="shared" si="17"/>
        <v>0</v>
      </c>
      <c r="BH63" s="8">
        <f t="shared" si="18"/>
        <v>0</v>
      </c>
      <c r="BJ63" s="25">
        <f t="shared" si="19"/>
        <v>0</v>
      </c>
      <c r="BL63" t="s">
        <v>103</v>
      </c>
      <c r="BM63" s="8">
        <f t="shared" si="20"/>
        <v>1299.10505301987</v>
      </c>
      <c r="BN63" s="8">
        <f t="shared" si="21"/>
        <v>0</v>
      </c>
      <c r="BO63" s="8">
        <f t="shared" si="22"/>
        <v>0</v>
      </c>
      <c r="BP63" s="8">
        <f t="shared" si="23"/>
        <v>18.8220236147462</v>
      </c>
      <c r="BR63" s="25">
        <f t="shared" si="24"/>
        <v>0</v>
      </c>
    </row>
    <row r="64" spans="17:70">
      <c r="Q64" s="4">
        <v>17</v>
      </c>
      <c r="R64" t="s">
        <v>104</v>
      </c>
      <c r="S64" s="14">
        <f t="shared" si="31"/>
        <v>0.98571846352621495</v>
      </c>
      <c r="T64" s="14">
        <f t="shared" si="32"/>
        <v>1.4281536473785068E-2</v>
      </c>
      <c r="U64" s="15">
        <f t="shared" si="10"/>
        <v>1</v>
      </c>
      <c r="W64" s="19">
        <v>327.42507896415555</v>
      </c>
      <c r="Z64" s="8">
        <f t="shared" si="11"/>
        <v>322.74894575649699</v>
      </c>
      <c r="AA64" s="8">
        <f t="shared" si="12"/>
        <v>4.6761332076585429</v>
      </c>
      <c r="AC64" s="25">
        <f t="shared" si="13"/>
        <v>0</v>
      </c>
      <c r="AM64">
        <v>1</v>
      </c>
      <c r="AN64" s="4">
        <v>17</v>
      </c>
      <c r="AO64" t="s">
        <v>104</v>
      </c>
      <c r="AP64">
        <f t="shared" si="15"/>
        <v>1</v>
      </c>
      <c r="AQ64">
        <v>0</v>
      </c>
      <c r="AV64">
        <v>1</v>
      </c>
      <c r="AW64" s="4">
        <v>17</v>
      </c>
      <c r="AX64" t="s">
        <v>104</v>
      </c>
      <c r="AY64">
        <f t="shared" si="30"/>
        <v>1</v>
      </c>
      <c r="AZ64" s="9">
        <v>0</v>
      </c>
      <c r="BA64" s="8">
        <v>0</v>
      </c>
      <c r="BC64">
        <v>1</v>
      </c>
      <c r="BD64" s="4">
        <v>17</v>
      </c>
      <c r="BE64" t="s">
        <v>104</v>
      </c>
      <c r="BF64" s="8">
        <f t="shared" si="16"/>
        <v>322.74894575649699</v>
      </c>
      <c r="BG64" s="8">
        <f t="shared" si="17"/>
        <v>0</v>
      </c>
      <c r="BH64" s="8">
        <f t="shared" si="18"/>
        <v>0</v>
      </c>
      <c r="BJ64" s="25">
        <f t="shared" si="19"/>
        <v>0</v>
      </c>
      <c r="BL64" t="s">
        <v>104</v>
      </c>
      <c r="BM64" s="8">
        <f t="shared" si="20"/>
        <v>322.74894575649699</v>
      </c>
      <c r="BN64" s="8">
        <f t="shared" si="21"/>
        <v>0</v>
      </c>
      <c r="BO64" s="8">
        <f t="shared" si="22"/>
        <v>0</v>
      </c>
      <c r="BP64" s="8">
        <f t="shared" si="23"/>
        <v>4.6761332076585429</v>
      </c>
      <c r="BR64" s="25">
        <f t="shared" si="24"/>
        <v>0</v>
      </c>
    </row>
    <row r="65" spans="17:70">
      <c r="Q65" s="4">
        <v>17</v>
      </c>
      <c r="R65" t="s">
        <v>105</v>
      </c>
      <c r="S65" s="14">
        <f t="shared" si="31"/>
        <v>0.98571846352621495</v>
      </c>
      <c r="T65" s="14">
        <f t="shared" si="32"/>
        <v>1.4281536473785068E-2</v>
      </c>
      <c r="U65" s="15">
        <f t="shared" si="10"/>
        <v>1</v>
      </c>
      <c r="W65" s="19">
        <v>237.75338648402249</v>
      </c>
      <c r="Z65" s="8">
        <f t="shared" si="11"/>
        <v>234.35790282318501</v>
      </c>
      <c r="AA65" s="8">
        <f t="shared" si="12"/>
        <v>3.3954836608374848</v>
      </c>
      <c r="AC65" s="25">
        <f t="shared" si="13"/>
        <v>0</v>
      </c>
      <c r="AM65">
        <v>1</v>
      </c>
      <c r="AN65" s="4">
        <v>17</v>
      </c>
      <c r="AO65" t="s">
        <v>105</v>
      </c>
      <c r="AP65">
        <f t="shared" si="15"/>
        <v>1</v>
      </c>
      <c r="AQ65">
        <v>0</v>
      </c>
      <c r="AV65">
        <v>1</v>
      </c>
      <c r="AW65" s="4">
        <v>17</v>
      </c>
      <c r="AX65" t="s">
        <v>105</v>
      </c>
      <c r="AY65">
        <f t="shared" si="30"/>
        <v>1</v>
      </c>
      <c r="AZ65" s="9">
        <v>0</v>
      </c>
      <c r="BA65" s="8">
        <v>0</v>
      </c>
      <c r="BC65">
        <v>1</v>
      </c>
      <c r="BD65" s="4">
        <v>17</v>
      </c>
      <c r="BE65" t="s">
        <v>105</v>
      </c>
      <c r="BF65" s="8">
        <f t="shared" si="16"/>
        <v>234.35790282318501</v>
      </c>
      <c r="BG65" s="8">
        <f t="shared" si="17"/>
        <v>0</v>
      </c>
      <c r="BH65" s="8">
        <f t="shared" si="18"/>
        <v>0</v>
      </c>
      <c r="BJ65" s="25">
        <f t="shared" si="19"/>
        <v>0</v>
      </c>
      <c r="BL65" t="s">
        <v>105</v>
      </c>
      <c r="BM65" s="8">
        <f t="shared" si="20"/>
        <v>234.35790282318501</v>
      </c>
      <c r="BN65" s="8">
        <f t="shared" si="21"/>
        <v>0</v>
      </c>
      <c r="BO65" s="8">
        <f t="shared" si="22"/>
        <v>0</v>
      </c>
      <c r="BP65" s="8">
        <f t="shared" si="23"/>
        <v>3.3954836608374848</v>
      </c>
      <c r="BR65" s="25">
        <f t="shared" si="24"/>
        <v>0</v>
      </c>
    </row>
    <row r="66" spans="17:70">
      <c r="Q66" s="4">
        <v>17</v>
      </c>
      <c r="R66" t="s">
        <v>106</v>
      </c>
      <c r="S66" s="14">
        <f t="shared" si="31"/>
        <v>0.98571846352621495</v>
      </c>
      <c r="T66" s="14">
        <f t="shared" si="32"/>
        <v>1.4281536473785068E-2</v>
      </c>
      <c r="U66" s="15">
        <f t="shared" si="10"/>
        <v>1</v>
      </c>
      <c r="W66" s="19">
        <v>186.74746966046058</v>
      </c>
      <c r="Z66" s="8">
        <f t="shared" si="11"/>
        <v>184.08042886111764</v>
      </c>
      <c r="AA66" s="8">
        <f t="shared" si="12"/>
        <v>2.6670407993429381</v>
      </c>
      <c r="AC66" s="25">
        <f t="shared" si="13"/>
        <v>0</v>
      </c>
      <c r="AM66">
        <v>1</v>
      </c>
      <c r="AN66" s="4">
        <v>17</v>
      </c>
      <c r="AO66" t="s">
        <v>106</v>
      </c>
      <c r="AP66">
        <f t="shared" si="15"/>
        <v>1</v>
      </c>
      <c r="AQ66">
        <v>0</v>
      </c>
      <c r="AV66">
        <v>1</v>
      </c>
      <c r="AW66" s="4">
        <v>17</v>
      </c>
      <c r="AX66" t="s">
        <v>106</v>
      </c>
      <c r="AY66">
        <f t="shared" si="30"/>
        <v>1</v>
      </c>
      <c r="AZ66" s="9">
        <v>0</v>
      </c>
      <c r="BA66" s="8">
        <v>0</v>
      </c>
      <c r="BC66">
        <v>1</v>
      </c>
      <c r="BD66" s="4">
        <v>17</v>
      </c>
      <c r="BE66" t="s">
        <v>106</v>
      </c>
      <c r="BF66" s="8">
        <f t="shared" si="16"/>
        <v>184.08042886111764</v>
      </c>
      <c r="BG66" s="8">
        <f t="shared" si="17"/>
        <v>0</v>
      </c>
      <c r="BH66" s="8">
        <f t="shared" si="18"/>
        <v>0</v>
      </c>
      <c r="BJ66" s="25">
        <f t="shared" si="19"/>
        <v>0</v>
      </c>
      <c r="BL66" t="s">
        <v>106</v>
      </c>
      <c r="BM66" s="8">
        <f t="shared" si="20"/>
        <v>184.08042886111764</v>
      </c>
      <c r="BN66" s="8">
        <f t="shared" si="21"/>
        <v>0</v>
      </c>
      <c r="BO66" s="8">
        <f t="shared" si="22"/>
        <v>0</v>
      </c>
      <c r="BP66" s="8">
        <f t="shared" si="23"/>
        <v>2.6670407993429381</v>
      </c>
      <c r="BR66" s="25">
        <f t="shared" si="24"/>
        <v>0</v>
      </c>
    </row>
    <row r="67" spans="17:70">
      <c r="Q67" s="4">
        <v>17</v>
      </c>
      <c r="R67" t="s">
        <v>107</v>
      </c>
      <c r="S67" s="14">
        <f t="shared" si="31"/>
        <v>0.98571846352621495</v>
      </c>
      <c r="T67" s="14">
        <f t="shared" si="32"/>
        <v>1.4281536473785068E-2</v>
      </c>
      <c r="U67" s="15">
        <f t="shared" si="10"/>
        <v>1</v>
      </c>
      <c r="W67" s="19">
        <v>8217.7113411380633</v>
      </c>
      <c r="Z67" s="8">
        <f t="shared" si="11"/>
        <v>8100.3497968885631</v>
      </c>
      <c r="AA67" s="8">
        <f t="shared" si="12"/>
        <v>117.36154424950045</v>
      </c>
      <c r="AC67" s="25">
        <f t="shared" si="13"/>
        <v>0</v>
      </c>
      <c r="AM67">
        <v>1</v>
      </c>
      <c r="AN67" s="4">
        <v>17</v>
      </c>
      <c r="AO67" t="s">
        <v>107</v>
      </c>
      <c r="AP67">
        <f t="shared" si="15"/>
        <v>1</v>
      </c>
      <c r="AQ67">
        <v>0</v>
      </c>
      <c r="AV67">
        <v>1</v>
      </c>
      <c r="AW67" s="4">
        <v>17</v>
      </c>
      <c r="AX67" t="s">
        <v>107</v>
      </c>
      <c r="AY67">
        <f t="shared" si="30"/>
        <v>1</v>
      </c>
      <c r="AZ67" s="9">
        <v>0</v>
      </c>
      <c r="BA67" s="8">
        <v>0</v>
      </c>
      <c r="BC67">
        <v>1</v>
      </c>
      <c r="BD67" s="4">
        <v>17</v>
      </c>
      <c r="BE67" t="s">
        <v>107</v>
      </c>
      <c r="BF67" s="8">
        <f t="shared" si="16"/>
        <v>8100.3497968885631</v>
      </c>
      <c r="BG67" s="8">
        <f t="shared" si="17"/>
        <v>0</v>
      </c>
      <c r="BH67" s="8">
        <f t="shared" si="18"/>
        <v>0</v>
      </c>
      <c r="BJ67" s="25">
        <f t="shared" si="19"/>
        <v>0</v>
      </c>
      <c r="BL67" t="s">
        <v>107</v>
      </c>
      <c r="BM67" s="8">
        <f t="shared" si="20"/>
        <v>8100.3497968885631</v>
      </c>
      <c r="BN67" s="8">
        <f t="shared" si="21"/>
        <v>0</v>
      </c>
      <c r="BO67" s="8">
        <f t="shared" si="22"/>
        <v>0</v>
      </c>
      <c r="BP67" s="8">
        <f t="shared" si="23"/>
        <v>117.36154424950045</v>
      </c>
      <c r="BR67" s="25">
        <f t="shared" si="24"/>
        <v>0</v>
      </c>
    </row>
    <row r="68" spans="17:70">
      <c r="Q68" s="4">
        <v>17</v>
      </c>
      <c r="R68" t="s">
        <v>108</v>
      </c>
      <c r="S68" s="14">
        <f t="shared" si="31"/>
        <v>0.98571846352621495</v>
      </c>
      <c r="T68" s="14">
        <f t="shared" si="32"/>
        <v>1.4281536473785068E-2</v>
      </c>
      <c r="U68" s="15">
        <f t="shared" si="10"/>
        <v>1</v>
      </c>
      <c r="W68" s="19">
        <v>111.06127050291711</v>
      </c>
      <c r="Z68" s="8">
        <f t="shared" si="11"/>
        <v>109.47514491740479</v>
      </c>
      <c r="AA68" s="8">
        <f t="shared" si="12"/>
        <v>1.5861255855123204</v>
      </c>
      <c r="AC68" s="25">
        <f t="shared" si="13"/>
        <v>0</v>
      </c>
      <c r="AM68">
        <v>1</v>
      </c>
      <c r="AN68" s="4">
        <v>17</v>
      </c>
      <c r="AO68" t="s">
        <v>108</v>
      </c>
      <c r="AP68">
        <f t="shared" si="15"/>
        <v>1</v>
      </c>
      <c r="AQ68">
        <v>0</v>
      </c>
      <c r="AV68">
        <v>1</v>
      </c>
      <c r="AW68" s="4">
        <v>17</v>
      </c>
      <c r="AX68" t="s">
        <v>108</v>
      </c>
      <c r="AY68">
        <f t="shared" si="30"/>
        <v>1</v>
      </c>
      <c r="AZ68" s="9">
        <v>0</v>
      </c>
      <c r="BA68" s="8">
        <v>0</v>
      </c>
      <c r="BC68">
        <v>1</v>
      </c>
      <c r="BD68" s="4">
        <v>17</v>
      </c>
      <c r="BE68" t="s">
        <v>108</v>
      </c>
      <c r="BF68" s="8">
        <f t="shared" si="16"/>
        <v>109.47514491740479</v>
      </c>
      <c r="BG68" s="8">
        <f t="shared" si="17"/>
        <v>0</v>
      </c>
      <c r="BH68" s="8">
        <f t="shared" si="18"/>
        <v>0</v>
      </c>
      <c r="BJ68" s="25">
        <f t="shared" si="19"/>
        <v>0</v>
      </c>
      <c r="BL68" t="s">
        <v>108</v>
      </c>
      <c r="BM68" s="8">
        <f t="shared" si="20"/>
        <v>109.47514491740479</v>
      </c>
      <c r="BN68" s="8">
        <f t="shared" si="21"/>
        <v>0</v>
      </c>
      <c r="BO68" s="8">
        <f t="shared" si="22"/>
        <v>0</v>
      </c>
      <c r="BP68" s="8">
        <f t="shared" si="23"/>
        <v>1.5861255855123204</v>
      </c>
      <c r="BR68" s="25">
        <f t="shared" si="24"/>
        <v>0</v>
      </c>
    </row>
    <row r="69" spans="17:70">
      <c r="Q69" s="4">
        <v>18</v>
      </c>
      <c r="R69" t="s">
        <v>109</v>
      </c>
      <c r="S69" s="14">
        <f t="shared" si="31"/>
        <v>0.9899772537826772</v>
      </c>
      <c r="T69" s="14">
        <f t="shared" si="32"/>
        <v>1.0022746217322853E-2</v>
      </c>
      <c r="U69" s="15">
        <f t="shared" ref="U69:U83" si="33">S69+T69</f>
        <v>1</v>
      </c>
      <c r="W69" s="19">
        <v>5604.8921180472162</v>
      </c>
      <c r="Z69" s="8">
        <f t="shared" ref="Z69:Z83" si="34">S69*$W69</f>
        <v>5548.7157067725557</v>
      </c>
      <c r="AA69" s="8">
        <f t="shared" ref="AA69:AA83" si="35">T69*$W69</f>
        <v>56.17641127466041</v>
      </c>
      <c r="AC69" s="25">
        <f t="shared" ref="AC69:AC85" si="36">Z69+AA69-W69</f>
        <v>0</v>
      </c>
      <c r="AM69">
        <v>1</v>
      </c>
      <c r="AN69" s="4">
        <v>18</v>
      </c>
      <c r="AO69" t="s">
        <v>109</v>
      </c>
      <c r="AP69">
        <f t="shared" ref="AP69:AP83" si="37">AM69</f>
        <v>1</v>
      </c>
      <c r="AQ69">
        <v>1</v>
      </c>
      <c r="AV69">
        <v>1</v>
      </c>
      <c r="AW69" s="4">
        <v>18</v>
      </c>
      <c r="AX69" t="s">
        <v>109</v>
      </c>
      <c r="AY69" s="9">
        <v>0.75</v>
      </c>
      <c r="AZ69" s="9">
        <v>0.25</v>
      </c>
      <c r="BA69" s="8">
        <v>0</v>
      </c>
      <c r="BC69">
        <v>1</v>
      </c>
      <c r="BD69" s="4">
        <v>18</v>
      </c>
      <c r="BE69" t="s">
        <v>109</v>
      </c>
      <c r="BF69" s="8">
        <f t="shared" ref="BF69:BF76" si="38">$Z69*AY69</f>
        <v>4161.5367800794165</v>
      </c>
      <c r="BG69" s="8">
        <f t="shared" ref="BG69:BG83" si="39">$Z69*AZ69</f>
        <v>1387.1789266931389</v>
      </c>
      <c r="BH69" s="8">
        <f t="shared" ref="BH69:BH83" si="40">$Z69*BA69</f>
        <v>0</v>
      </c>
      <c r="BJ69" s="25">
        <f t="shared" ref="BJ69:BJ85" si="41">SUM(BF69:BH69)-Z69</f>
        <v>0</v>
      </c>
      <c r="BL69" t="s">
        <v>109</v>
      </c>
      <c r="BM69" s="8">
        <f t="shared" ref="BM69:BM85" si="42">BF69</f>
        <v>4161.5367800794165</v>
      </c>
      <c r="BN69" s="8">
        <f t="shared" ref="BN69:BN85" si="43">BG69</f>
        <v>1387.1789266931389</v>
      </c>
      <c r="BO69" s="8">
        <f t="shared" ref="BO69:BO85" si="44">BH69</f>
        <v>0</v>
      </c>
      <c r="BP69" s="8">
        <f t="shared" ref="BP69:BP85" si="45">AA69</f>
        <v>56.17641127466041</v>
      </c>
      <c r="BR69" s="25">
        <f t="shared" ref="BR69:BR85" si="46">SUM(BM69:BP69)-W69</f>
        <v>0</v>
      </c>
    </row>
    <row r="70" spans="17:70">
      <c r="Q70" s="4">
        <v>18</v>
      </c>
      <c r="R70" t="s">
        <v>110</v>
      </c>
      <c r="S70" s="14">
        <f t="shared" si="31"/>
        <v>0.9899772537826772</v>
      </c>
      <c r="T70" s="14">
        <f t="shared" si="32"/>
        <v>1.0022746217322853E-2</v>
      </c>
      <c r="U70" s="15">
        <f t="shared" si="33"/>
        <v>1</v>
      </c>
      <c r="W70" s="19">
        <v>1821.4048362478402</v>
      </c>
      <c r="Z70" s="8">
        <f t="shared" si="34"/>
        <v>1803.1493578151237</v>
      </c>
      <c r="AA70" s="8">
        <f t="shared" si="35"/>
        <v>18.25547843271659</v>
      </c>
      <c r="AC70" s="25">
        <f t="shared" si="36"/>
        <v>0</v>
      </c>
      <c r="AM70">
        <v>1</v>
      </c>
      <c r="AN70" s="4">
        <v>18</v>
      </c>
      <c r="AO70" t="s">
        <v>110</v>
      </c>
      <c r="AP70">
        <f t="shared" si="37"/>
        <v>1</v>
      </c>
      <c r="AQ70">
        <v>0</v>
      </c>
      <c r="AV70">
        <v>1</v>
      </c>
      <c r="AW70" s="4">
        <v>18</v>
      </c>
      <c r="AX70" t="s">
        <v>110</v>
      </c>
      <c r="AY70">
        <f t="shared" si="30"/>
        <v>1</v>
      </c>
      <c r="AZ70" s="9">
        <v>0</v>
      </c>
      <c r="BA70" s="8">
        <v>0</v>
      </c>
      <c r="BC70">
        <v>1</v>
      </c>
      <c r="BD70" s="4">
        <v>18</v>
      </c>
      <c r="BE70" t="s">
        <v>110</v>
      </c>
      <c r="BF70" s="8">
        <f t="shared" si="38"/>
        <v>1803.1493578151237</v>
      </c>
      <c r="BG70" s="8">
        <f t="shared" si="39"/>
        <v>0</v>
      </c>
      <c r="BH70" s="8">
        <f t="shared" si="40"/>
        <v>0</v>
      </c>
      <c r="BJ70" s="25">
        <f t="shared" si="41"/>
        <v>0</v>
      </c>
      <c r="BL70" t="s">
        <v>110</v>
      </c>
      <c r="BM70" s="8">
        <f t="shared" si="42"/>
        <v>1803.1493578151237</v>
      </c>
      <c r="BN70" s="8">
        <f t="shared" si="43"/>
        <v>0</v>
      </c>
      <c r="BO70" s="8">
        <f t="shared" si="44"/>
        <v>0</v>
      </c>
      <c r="BP70" s="8">
        <f t="shared" si="45"/>
        <v>18.25547843271659</v>
      </c>
      <c r="BR70" s="25">
        <f t="shared" si="46"/>
        <v>0</v>
      </c>
    </row>
    <row r="71" spans="17:70">
      <c r="Q71" s="4">
        <v>17</v>
      </c>
      <c r="R71" t="s">
        <v>111</v>
      </c>
      <c r="S71" s="14">
        <f t="shared" si="31"/>
        <v>0.98571846352621495</v>
      </c>
      <c r="T71" s="14">
        <f t="shared" si="32"/>
        <v>1.4281536473785068E-2</v>
      </c>
      <c r="U71" s="15">
        <f t="shared" si="33"/>
        <v>1</v>
      </c>
      <c r="W71" s="19">
        <v>2471.3189377093549</v>
      </c>
      <c r="Z71" s="8">
        <f t="shared" si="34"/>
        <v>2436.024706162103</v>
      </c>
      <c r="AA71" s="8">
        <f t="shared" si="35"/>
        <v>35.294231547251918</v>
      </c>
      <c r="AC71" s="25">
        <f t="shared" si="36"/>
        <v>0</v>
      </c>
      <c r="AM71">
        <v>1</v>
      </c>
      <c r="AN71" s="4">
        <v>17</v>
      </c>
      <c r="AO71" t="s">
        <v>111</v>
      </c>
      <c r="AP71">
        <f t="shared" si="37"/>
        <v>1</v>
      </c>
      <c r="AQ71">
        <v>0</v>
      </c>
      <c r="AV71">
        <v>1</v>
      </c>
      <c r="AW71" s="4">
        <v>17</v>
      </c>
      <c r="AX71" t="s">
        <v>111</v>
      </c>
      <c r="AY71">
        <f t="shared" si="30"/>
        <v>1</v>
      </c>
      <c r="AZ71" s="9">
        <v>0</v>
      </c>
      <c r="BA71" s="8">
        <v>0</v>
      </c>
      <c r="BC71">
        <v>1</v>
      </c>
      <c r="BD71" s="4">
        <v>17</v>
      </c>
      <c r="BE71" t="s">
        <v>111</v>
      </c>
      <c r="BF71" s="8">
        <f t="shared" si="38"/>
        <v>2436.024706162103</v>
      </c>
      <c r="BG71" s="8">
        <f t="shared" si="39"/>
        <v>0</v>
      </c>
      <c r="BH71" s="8">
        <f t="shared" si="40"/>
        <v>0</v>
      </c>
      <c r="BJ71" s="25">
        <f t="shared" si="41"/>
        <v>0</v>
      </c>
      <c r="BL71" t="s">
        <v>111</v>
      </c>
      <c r="BM71" s="8">
        <f t="shared" si="42"/>
        <v>2436.024706162103</v>
      </c>
      <c r="BN71" s="8">
        <f t="shared" si="43"/>
        <v>0</v>
      </c>
      <c r="BO71" s="8">
        <f t="shared" si="44"/>
        <v>0</v>
      </c>
      <c r="BP71" s="8">
        <f t="shared" si="45"/>
        <v>35.294231547251918</v>
      </c>
      <c r="BR71" s="25">
        <f t="shared" si="46"/>
        <v>0</v>
      </c>
    </row>
    <row r="72" spans="17:70">
      <c r="Q72" s="4">
        <v>18</v>
      </c>
      <c r="R72" t="s">
        <v>112</v>
      </c>
      <c r="S72" s="14">
        <f t="shared" si="31"/>
        <v>0.9899772537826772</v>
      </c>
      <c r="T72" s="14">
        <f t="shared" si="32"/>
        <v>1.0022746217322853E-2</v>
      </c>
      <c r="U72" s="15">
        <f t="shared" si="33"/>
        <v>1</v>
      </c>
      <c r="W72" s="19">
        <v>1204.397777898301</v>
      </c>
      <c r="Z72" s="8">
        <f t="shared" si="34"/>
        <v>1192.3264046257189</v>
      </c>
      <c r="AA72" s="8">
        <f t="shared" si="35"/>
        <v>12.071373272582246</v>
      </c>
      <c r="AC72" s="25">
        <f t="shared" si="36"/>
        <v>0</v>
      </c>
      <c r="AM72">
        <v>1</v>
      </c>
      <c r="AN72" s="4">
        <v>18</v>
      </c>
      <c r="AO72" t="s">
        <v>112</v>
      </c>
      <c r="AP72">
        <f t="shared" si="37"/>
        <v>1</v>
      </c>
      <c r="AQ72">
        <v>0</v>
      </c>
      <c r="AV72">
        <v>1</v>
      </c>
      <c r="AW72" s="4">
        <v>18</v>
      </c>
      <c r="AX72" t="s">
        <v>112</v>
      </c>
      <c r="AY72">
        <f t="shared" si="30"/>
        <v>1</v>
      </c>
      <c r="AZ72" s="9">
        <v>0</v>
      </c>
      <c r="BA72" s="8">
        <v>0</v>
      </c>
      <c r="BC72">
        <v>1</v>
      </c>
      <c r="BD72" s="4">
        <v>18</v>
      </c>
      <c r="BE72" t="s">
        <v>112</v>
      </c>
      <c r="BF72" s="8">
        <f t="shared" si="38"/>
        <v>1192.3264046257189</v>
      </c>
      <c r="BG72" s="8">
        <f t="shared" si="39"/>
        <v>0</v>
      </c>
      <c r="BH72" s="8">
        <f t="shared" si="40"/>
        <v>0</v>
      </c>
      <c r="BJ72" s="25">
        <f t="shared" si="41"/>
        <v>0</v>
      </c>
      <c r="BL72" t="s">
        <v>112</v>
      </c>
      <c r="BM72" s="8">
        <f t="shared" si="42"/>
        <v>1192.3264046257189</v>
      </c>
      <c r="BN72" s="8">
        <f t="shared" si="43"/>
        <v>0</v>
      </c>
      <c r="BO72" s="8">
        <f t="shared" si="44"/>
        <v>0</v>
      </c>
      <c r="BP72" s="8">
        <f t="shared" si="45"/>
        <v>12.071373272582246</v>
      </c>
      <c r="BR72" s="25">
        <f t="shared" si="46"/>
        <v>0</v>
      </c>
    </row>
    <row r="73" spans="17:70">
      <c r="Q73" s="4">
        <v>17</v>
      </c>
      <c r="R73" t="s">
        <v>113</v>
      </c>
      <c r="S73" s="14">
        <f t="shared" si="31"/>
        <v>0.98571846352621495</v>
      </c>
      <c r="T73" s="14">
        <f t="shared" si="32"/>
        <v>1.4281536473785068E-2</v>
      </c>
      <c r="U73" s="15">
        <f t="shared" si="33"/>
        <v>1</v>
      </c>
      <c r="W73" s="19">
        <v>1964.5504737849333</v>
      </c>
      <c r="Z73" s="8">
        <f t="shared" si="34"/>
        <v>1936.4936745389821</v>
      </c>
      <c r="AA73" s="8">
        <f t="shared" si="35"/>
        <v>28.056799245951261</v>
      </c>
      <c r="AC73" s="25">
        <f t="shared" si="36"/>
        <v>0</v>
      </c>
      <c r="AM73">
        <v>1</v>
      </c>
      <c r="AN73" s="4">
        <v>17</v>
      </c>
      <c r="AO73" t="s">
        <v>113</v>
      </c>
      <c r="AP73">
        <f t="shared" si="37"/>
        <v>1</v>
      </c>
      <c r="AQ73">
        <v>0</v>
      </c>
      <c r="AV73">
        <v>1</v>
      </c>
      <c r="AW73" s="4">
        <v>17</v>
      </c>
      <c r="AX73" t="s">
        <v>113</v>
      </c>
      <c r="AY73">
        <f t="shared" si="30"/>
        <v>1</v>
      </c>
      <c r="AZ73" s="9">
        <v>0</v>
      </c>
      <c r="BA73" s="8">
        <v>0</v>
      </c>
      <c r="BC73">
        <v>1</v>
      </c>
      <c r="BD73" s="4">
        <v>17</v>
      </c>
      <c r="BE73" t="s">
        <v>113</v>
      </c>
      <c r="BF73" s="8">
        <f t="shared" si="38"/>
        <v>1936.4936745389821</v>
      </c>
      <c r="BG73" s="8">
        <f t="shared" si="39"/>
        <v>0</v>
      </c>
      <c r="BH73" s="8">
        <f t="shared" si="40"/>
        <v>0</v>
      </c>
      <c r="BJ73" s="25">
        <f t="shared" si="41"/>
        <v>0</v>
      </c>
      <c r="BL73" t="s">
        <v>113</v>
      </c>
      <c r="BM73" s="8">
        <f t="shared" si="42"/>
        <v>1936.4936745389821</v>
      </c>
      <c r="BN73" s="8">
        <f t="shared" si="43"/>
        <v>0</v>
      </c>
      <c r="BO73" s="8">
        <f t="shared" si="44"/>
        <v>0</v>
      </c>
      <c r="BP73" s="8">
        <f t="shared" si="45"/>
        <v>28.056799245951261</v>
      </c>
      <c r="BR73" s="25">
        <f t="shared" si="46"/>
        <v>0</v>
      </c>
    </row>
    <row r="74" spans="17:70">
      <c r="Q74" s="4">
        <v>17</v>
      </c>
      <c r="R74" t="s">
        <v>114</v>
      </c>
      <c r="S74" s="14">
        <f t="shared" si="31"/>
        <v>0.98571846352621495</v>
      </c>
      <c r="T74" s="14">
        <f t="shared" si="32"/>
        <v>1.4281536473785068E-2</v>
      </c>
      <c r="U74" s="15">
        <f t="shared" si="33"/>
        <v>1</v>
      </c>
      <c r="W74" s="19">
        <v>1109.7900289513716</v>
      </c>
      <c r="Z74" s="8">
        <f t="shared" si="34"/>
        <v>1093.9405221746597</v>
      </c>
      <c r="AA74" s="8">
        <f t="shared" si="35"/>
        <v>15.849506776711999</v>
      </c>
      <c r="AC74" s="25">
        <f t="shared" si="36"/>
        <v>0</v>
      </c>
      <c r="AM74">
        <v>1</v>
      </c>
      <c r="AN74" s="4">
        <v>17</v>
      </c>
      <c r="AO74" t="s">
        <v>114</v>
      </c>
      <c r="AP74">
        <f t="shared" si="37"/>
        <v>1</v>
      </c>
      <c r="AQ74">
        <v>0</v>
      </c>
      <c r="AV74">
        <v>1</v>
      </c>
      <c r="AW74" s="4">
        <v>17</v>
      </c>
      <c r="AX74" t="s">
        <v>114</v>
      </c>
      <c r="AY74">
        <f t="shared" si="30"/>
        <v>1</v>
      </c>
      <c r="AZ74" s="9">
        <v>0</v>
      </c>
      <c r="BA74" s="8">
        <v>0</v>
      </c>
      <c r="BC74">
        <v>1</v>
      </c>
      <c r="BD74" s="4">
        <v>17</v>
      </c>
      <c r="BE74" t="s">
        <v>114</v>
      </c>
      <c r="BF74" s="8">
        <f t="shared" si="38"/>
        <v>1093.9405221746597</v>
      </c>
      <c r="BG74" s="8">
        <f t="shared" si="39"/>
        <v>0</v>
      </c>
      <c r="BH74" s="8">
        <f t="shared" si="40"/>
        <v>0</v>
      </c>
      <c r="BJ74" s="25">
        <f t="shared" si="41"/>
        <v>0</v>
      </c>
      <c r="BL74" t="s">
        <v>114</v>
      </c>
      <c r="BM74" s="8">
        <f t="shared" si="42"/>
        <v>1093.9405221746597</v>
      </c>
      <c r="BN74" s="8">
        <f t="shared" si="43"/>
        <v>0</v>
      </c>
      <c r="BO74" s="8">
        <f t="shared" si="44"/>
        <v>0</v>
      </c>
      <c r="BP74" s="8">
        <f t="shared" si="45"/>
        <v>15.849506776711999</v>
      </c>
      <c r="BR74" s="25">
        <f t="shared" si="46"/>
        <v>0</v>
      </c>
    </row>
    <row r="75" spans="17:70">
      <c r="Q75" s="4">
        <v>17</v>
      </c>
      <c r="R75" t="s">
        <v>115</v>
      </c>
      <c r="S75" s="14">
        <f t="shared" si="31"/>
        <v>0.98571846352621495</v>
      </c>
      <c r="T75" s="14">
        <f t="shared" si="32"/>
        <v>1.4281536473785068E-2</v>
      </c>
      <c r="U75" s="15">
        <f t="shared" si="33"/>
        <v>1</v>
      </c>
      <c r="W75" s="19">
        <v>3202.6779708730087</v>
      </c>
      <c r="Z75" s="8">
        <f t="shared" si="34"/>
        <v>3156.938808618198</v>
      </c>
      <c r="AA75" s="8">
        <f t="shared" si="35"/>
        <v>45.739162254810822</v>
      </c>
      <c r="AC75" s="25">
        <f t="shared" si="36"/>
        <v>0</v>
      </c>
      <c r="AM75">
        <v>1</v>
      </c>
      <c r="AN75" s="4">
        <v>17</v>
      </c>
      <c r="AO75" t="s">
        <v>115</v>
      </c>
      <c r="AP75">
        <f t="shared" si="37"/>
        <v>1</v>
      </c>
      <c r="AQ75">
        <v>0</v>
      </c>
      <c r="AV75">
        <v>1</v>
      </c>
      <c r="AW75" s="4">
        <v>17</v>
      </c>
      <c r="AX75" t="s">
        <v>115</v>
      </c>
      <c r="AY75">
        <f t="shared" si="30"/>
        <v>1</v>
      </c>
      <c r="AZ75" s="9">
        <v>0</v>
      </c>
      <c r="BA75" s="8">
        <v>0</v>
      </c>
      <c r="BC75">
        <v>1</v>
      </c>
      <c r="BD75" s="4">
        <v>17</v>
      </c>
      <c r="BE75" t="s">
        <v>115</v>
      </c>
      <c r="BF75" s="8">
        <f t="shared" si="38"/>
        <v>3156.938808618198</v>
      </c>
      <c r="BG75" s="8">
        <f t="shared" si="39"/>
        <v>0</v>
      </c>
      <c r="BH75" s="8">
        <f t="shared" si="40"/>
        <v>0</v>
      </c>
      <c r="BJ75" s="25">
        <f t="shared" si="41"/>
        <v>0</v>
      </c>
      <c r="BL75" t="s">
        <v>115</v>
      </c>
      <c r="BM75" s="8">
        <f t="shared" si="42"/>
        <v>3156.938808618198</v>
      </c>
      <c r="BN75" s="8">
        <f t="shared" si="43"/>
        <v>0</v>
      </c>
      <c r="BO75" s="8">
        <f t="shared" si="44"/>
        <v>0</v>
      </c>
      <c r="BP75" s="8">
        <f t="shared" si="45"/>
        <v>45.739162254810822</v>
      </c>
      <c r="BR75" s="25">
        <f t="shared" si="46"/>
        <v>0</v>
      </c>
    </row>
    <row r="76" spans="17:70">
      <c r="Q76" s="4">
        <v>19</v>
      </c>
      <c r="R76" t="s">
        <v>116</v>
      </c>
      <c r="S76" s="14">
        <f t="shared" si="31"/>
        <v>0.9669825304025631</v>
      </c>
      <c r="T76" s="14">
        <f t="shared" si="32"/>
        <v>3.3017469597436941E-2</v>
      </c>
      <c r="U76" s="15">
        <f t="shared" si="33"/>
        <v>1</v>
      </c>
      <c r="W76" s="19">
        <v>0</v>
      </c>
      <c r="Z76" s="8">
        <f t="shared" si="34"/>
        <v>0</v>
      </c>
      <c r="AA76" s="8">
        <f t="shared" si="35"/>
        <v>0</v>
      </c>
      <c r="AC76" s="25">
        <f t="shared" si="36"/>
        <v>0</v>
      </c>
      <c r="AM76">
        <v>0</v>
      </c>
      <c r="AN76" s="4">
        <v>19</v>
      </c>
      <c r="AO76" t="s">
        <v>116</v>
      </c>
      <c r="AP76">
        <f t="shared" si="37"/>
        <v>0</v>
      </c>
      <c r="AQ76">
        <v>0</v>
      </c>
      <c r="AV76">
        <v>0</v>
      </c>
      <c r="AW76" s="4">
        <v>19</v>
      </c>
      <c r="AX76" t="s">
        <v>116</v>
      </c>
      <c r="AY76">
        <f t="shared" si="30"/>
        <v>0</v>
      </c>
      <c r="AZ76" s="9">
        <v>0</v>
      </c>
      <c r="BA76" s="8">
        <v>0</v>
      </c>
      <c r="BC76">
        <v>0</v>
      </c>
      <c r="BD76" s="4">
        <v>19</v>
      </c>
      <c r="BE76" t="s">
        <v>116</v>
      </c>
      <c r="BF76" s="8">
        <f t="shared" si="38"/>
        <v>0</v>
      </c>
      <c r="BG76" s="8">
        <f t="shared" si="39"/>
        <v>0</v>
      </c>
      <c r="BH76" s="8">
        <f t="shared" si="40"/>
        <v>0</v>
      </c>
      <c r="BJ76" s="25">
        <f t="shared" si="41"/>
        <v>0</v>
      </c>
      <c r="BL76" t="s">
        <v>116</v>
      </c>
      <c r="BM76" s="8">
        <f t="shared" si="42"/>
        <v>0</v>
      </c>
      <c r="BN76" s="8">
        <f t="shared" si="43"/>
        <v>0</v>
      </c>
      <c r="BO76" s="8">
        <f t="shared" si="44"/>
        <v>0</v>
      </c>
      <c r="BP76" s="8">
        <f t="shared" si="45"/>
        <v>0</v>
      </c>
      <c r="BR76" s="25">
        <f t="shared" si="46"/>
        <v>0</v>
      </c>
    </row>
    <row r="77" spans="17:70">
      <c r="Q77" s="5"/>
      <c r="R77" s="1" t="s">
        <v>117</v>
      </c>
      <c r="S77" s="16"/>
      <c r="T77" s="16"/>
      <c r="U77" s="17"/>
      <c r="W77" s="19">
        <v>218885.31063969361</v>
      </c>
      <c r="Z77" s="8">
        <f>SUM(Z4:Z76)</f>
        <v>146715.14459181353</v>
      </c>
      <c r="AA77" s="8">
        <f>SUM(AA4:AA76)</f>
        <v>72170.166047880048</v>
      </c>
      <c r="AC77" s="25">
        <f t="shared" si="36"/>
        <v>0</v>
      </c>
      <c r="AN77" s="5"/>
      <c r="AO77" s="1" t="s">
        <v>117</v>
      </c>
      <c r="AP77" s="1"/>
      <c r="AQ77" s="1"/>
      <c r="AW77" s="5"/>
      <c r="AX77" s="1" t="s">
        <v>117</v>
      </c>
      <c r="AY77" s="1"/>
      <c r="AZ77" s="1"/>
      <c r="BA77" s="38"/>
      <c r="BD77" s="5"/>
      <c r="BE77" s="1" t="s">
        <v>117</v>
      </c>
      <c r="BF77" s="37">
        <f>SUM(BF4:BF76)</f>
        <v>114307.58909845899</v>
      </c>
      <c r="BG77" s="37">
        <f t="shared" ref="BG77:BH77" si="47">SUM(BG4:BG76)</f>
        <v>12483.492635562354</v>
      </c>
      <c r="BH77" s="37">
        <f t="shared" si="47"/>
        <v>19924.062857792207</v>
      </c>
      <c r="BJ77" s="25">
        <f t="shared" si="41"/>
        <v>0</v>
      </c>
      <c r="BL77" s="1" t="s">
        <v>117</v>
      </c>
      <c r="BM77" s="37">
        <f t="shared" si="42"/>
        <v>114307.58909845899</v>
      </c>
      <c r="BN77" s="37">
        <f t="shared" si="43"/>
        <v>12483.492635562354</v>
      </c>
      <c r="BO77" s="37">
        <f t="shared" si="44"/>
        <v>19924.062857792207</v>
      </c>
      <c r="BP77" s="37">
        <f t="shared" si="45"/>
        <v>72170.166047880048</v>
      </c>
      <c r="BR77" s="25">
        <f t="shared" si="46"/>
        <v>0</v>
      </c>
    </row>
    <row r="78" spans="17:70">
      <c r="Q78" s="4" t="s">
        <v>987</v>
      </c>
      <c r="R78" t="s">
        <v>118</v>
      </c>
      <c r="S78" s="14">
        <v>0</v>
      </c>
      <c r="T78" s="14">
        <v>0</v>
      </c>
      <c r="U78" s="15">
        <f t="shared" si="33"/>
        <v>0</v>
      </c>
      <c r="W78" s="19">
        <v>0</v>
      </c>
      <c r="Z78" s="8">
        <f t="shared" si="34"/>
        <v>0</v>
      </c>
      <c r="AA78" s="8">
        <f t="shared" si="35"/>
        <v>0</v>
      </c>
      <c r="AC78" s="25">
        <f t="shared" si="36"/>
        <v>0</v>
      </c>
      <c r="AM78">
        <v>0</v>
      </c>
      <c r="AN78" s="4" t="s">
        <v>987</v>
      </c>
      <c r="AO78" t="s">
        <v>118</v>
      </c>
      <c r="AP78">
        <f t="shared" si="37"/>
        <v>0</v>
      </c>
      <c r="AQ78">
        <v>0</v>
      </c>
      <c r="AV78">
        <v>0</v>
      </c>
      <c r="AW78" s="4" t="s">
        <v>987</v>
      </c>
      <c r="AX78" t="s">
        <v>118</v>
      </c>
      <c r="AY78">
        <f t="shared" ref="AY78:AY83" si="48">AV78</f>
        <v>0</v>
      </c>
      <c r="AZ78" s="9">
        <v>0</v>
      </c>
      <c r="BA78" s="8">
        <v>0</v>
      </c>
      <c r="BC78">
        <v>0</v>
      </c>
      <c r="BD78" s="4" t="s">
        <v>987</v>
      </c>
      <c r="BE78" t="s">
        <v>118</v>
      </c>
      <c r="BF78" s="8">
        <f t="shared" ref="BF78:BF83" si="49">$Z78*AY78</f>
        <v>0</v>
      </c>
      <c r="BG78" s="8">
        <f t="shared" si="39"/>
        <v>0</v>
      </c>
      <c r="BH78" s="8">
        <f t="shared" si="40"/>
        <v>0</v>
      </c>
      <c r="BJ78" s="25">
        <f t="shared" si="41"/>
        <v>0</v>
      </c>
      <c r="BL78" t="s">
        <v>118</v>
      </c>
      <c r="BM78" s="8">
        <f t="shared" si="42"/>
        <v>0</v>
      </c>
      <c r="BN78" s="8">
        <f t="shared" si="43"/>
        <v>0</v>
      </c>
      <c r="BO78" s="8">
        <f t="shared" si="44"/>
        <v>0</v>
      </c>
      <c r="BP78" s="8">
        <f t="shared" si="45"/>
        <v>0</v>
      </c>
      <c r="BR78" s="25">
        <f t="shared" si="46"/>
        <v>0</v>
      </c>
    </row>
    <row r="79" spans="17:70">
      <c r="Q79" s="4">
        <v>18</v>
      </c>
      <c r="R79" t="s">
        <v>119</v>
      </c>
      <c r="S79" s="14">
        <v>0</v>
      </c>
      <c r="T79" s="14">
        <v>0</v>
      </c>
      <c r="U79" s="15">
        <f t="shared" si="33"/>
        <v>0</v>
      </c>
      <c r="W79" s="19">
        <v>0</v>
      </c>
      <c r="Z79" s="8">
        <f t="shared" si="34"/>
        <v>0</v>
      </c>
      <c r="AA79" s="8">
        <f t="shared" si="35"/>
        <v>0</v>
      </c>
      <c r="AC79" s="25">
        <f t="shared" si="36"/>
        <v>0</v>
      </c>
      <c r="AM79">
        <v>0</v>
      </c>
      <c r="AN79" s="4">
        <v>18</v>
      </c>
      <c r="AO79" s="2" t="s">
        <v>1039</v>
      </c>
      <c r="AP79">
        <f t="shared" si="37"/>
        <v>0</v>
      </c>
      <c r="AQ79">
        <v>0</v>
      </c>
      <c r="AV79">
        <v>0</v>
      </c>
      <c r="AW79" s="4">
        <v>18</v>
      </c>
      <c r="AX79" s="2" t="s">
        <v>1039</v>
      </c>
      <c r="AY79">
        <f t="shared" si="48"/>
        <v>0</v>
      </c>
      <c r="AZ79" s="9">
        <v>0</v>
      </c>
      <c r="BA79" s="8">
        <v>0</v>
      </c>
      <c r="BC79">
        <v>0</v>
      </c>
      <c r="BD79" s="4">
        <v>18</v>
      </c>
      <c r="BE79" s="2" t="s">
        <v>1039</v>
      </c>
      <c r="BF79" s="8">
        <f t="shared" si="49"/>
        <v>0</v>
      </c>
      <c r="BG79" s="8">
        <f t="shared" si="39"/>
        <v>0</v>
      </c>
      <c r="BH79" s="8">
        <f t="shared" si="40"/>
        <v>0</v>
      </c>
      <c r="BJ79" s="25">
        <f t="shared" si="41"/>
        <v>0</v>
      </c>
      <c r="BL79" s="2" t="s">
        <v>1039</v>
      </c>
      <c r="BM79" s="8">
        <f t="shared" si="42"/>
        <v>0</v>
      </c>
      <c r="BN79" s="8">
        <f t="shared" si="43"/>
        <v>0</v>
      </c>
      <c r="BO79" s="8">
        <f t="shared" si="44"/>
        <v>0</v>
      </c>
      <c r="BP79" s="8">
        <f t="shared" si="45"/>
        <v>0</v>
      </c>
      <c r="BR79" s="25">
        <f t="shared" si="46"/>
        <v>0</v>
      </c>
    </row>
    <row r="80" spans="17:70">
      <c r="Q80" s="4">
        <v>19</v>
      </c>
      <c r="R80" t="s">
        <v>120</v>
      </c>
      <c r="S80" s="14">
        <v>0</v>
      </c>
      <c r="T80" s="14">
        <v>0</v>
      </c>
      <c r="U80" s="15">
        <f t="shared" si="33"/>
        <v>0</v>
      </c>
      <c r="W80" s="19">
        <v>0</v>
      </c>
      <c r="Z80" s="8">
        <f t="shared" si="34"/>
        <v>0</v>
      </c>
      <c r="AA80" s="8">
        <f t="shared" si="35"/>
        <v>0</v>
      </c>
      <c r="AC80" s="25">
        <f t="shared" si="36"/>
        <v>0</v>
      </c>
      <c r="AM80">
        <v>0</v>
      </c>
      <c r="AN80" s="4">
        <v>19</v>
      </c>
      <c r="AO80" s="2" t="s">
        <v>1040</v>
      </c>
      <c r="AP80">
        <f t="shared" si="37"/>
        <v>0</v>
      </c>
      <c r="AQ80">
        <v>0</v>
      </c>
      <c r="AV80">
        <v>0</v>
      </c>
      <c r="AW80" s="4">
        <v>19</v>
      </c>
      <c r="AX80" s="2" t="s">
        <v>1040</v>
      </c>
      <c r="AY80">
        <f t="shared" si="48"/>
        <v>0</v>
      </c>
      <c r="AZ80" s="9">
        <v>0</v>
      </c>
      <c r="BA80" s="8">
        <v>0</v>
      </c>
      <c r="BC80">
        <v>0</v>
      </c>
      <c r="BD80" s="4">
        <v>19</v>
      </c>
      <c r="BE80" s="2" t="s">
        <v>1040</v>
      </c>
      <c r="BF80" s="8">
        <f t="shared" si="49"/>
        <v>0</v>
      </c>
      <c r="BG80" s="8">
        <f t="shared" si="39"/>
        <v>0</v>
      </c>
      <c r="BH80" s="8">
        <f t="shared" si="40"/>
        <v>0</v>
      </c>
      <c r="BJ80" s="25">
        <f t="shared" si="41"/>
        <v>0</v>
      </c>
      <c r="BL80" s="2" t="s">
        <v>1040</v>
      </c>
      <c r="BM80" s="8">
        <f t="shared" si="42"/>
        <v>0</v>
      </c>
      <c r="BN80" s="8">
        <f t="shared" si="43"/>
        <v>0</v>
      </c>
      <c r="BO80" s="8">
        <f t="shared" si="44"/>
        <v>0</v>
      </c>
      <c r="BP80" s="8">
        <f t="shared" si="45"/>
        <v>0</v>
      </c>
      <c r="BR80" s="25">
        <f t="shared" si="46"/>
        <v>0</v>
      </c>
    </row>
    <row r="81" spans="17:70">
      <c r="Q81" s="4">
        <v>19</v>
      </c>
      <c r="R81" t="s">
        <v>121</v>
      </c>
      <c r="S81" s="14">
        <f>VLOOKUP($Q81,$K$4:$N$22,3,FALSE)</f>
        <v>0.9669825304025631</v>
      </c>
      <c r="T81" s="14">
        <f>VLOOKUP($Q81,$K$4:$N$22,4,FALSE)</f>
        <v>3.3017469597436941E-2</v>
      </c>
      <c r="U81" s="15">
        <f t="shared" si="33"/>
        <v>1</v>
      </c>
      <c r="W81" s="19">
        <v>99655.689360306395</v>
      </c>
      <c r="Z81" s="8">
        <f t="shared" si="34"/>
        <v>96365.310666640857</v>
      </c>
      <c r="AA81" s="8">
        <f t="shared" si="35"/>
        <v>3290.3786936655365</v>
      </c>
      <c r="AC81" s="25">
        <f t="shared" si="36"/>
        <v>0</v>
      </c>
      <c r="AM81">
        <v>1</v>
      </c>
      <c r="AN81" s="4">
        <v>19</v>
      </c>
      <c r="AO81" s="2" t="s">
        <v>1056</v>
      </c>
      <c r="AP81">
        <f t="shared" si="37"/>
        <v>1</v>
      </c>
      <c r="AQ81">
        <v>1</v>
      </c>
      <c r="AV81">
        <v>1</v>
      </c>
      <c r="AW81" s="4">
        <v>19</v>
      </c>
      <c r="AX81" s="2" t="s">
        <v>1056</v>
      </c>
      <c r="AY81" s="9">
        <v>0.95</v>
      </c>
      <c r="AZ81" s="9">
        <v>0.05</v>
      </c>
      <c r="BA81" s="8">
        <v>0</v>
      </c>
      <c r="BC81">
        <v>1</v>
      </c>
      <c r="BD81" s="4">
        <v>19</v>
      </c>
      <c r="BE81" s="2" t="s">
        <v>1056</v>
      </c>
      <c r="BF81" s="8">
        <f t="shared" si="49"/>
        <v>91547.045133308813</v>
      </c>
      <c r="BG81" s="8">
        <f t="shared" si="39"/>
        <v>4818.2655333320427</v>
      </c>
      <c r="BH81" s="8">
        <f t="shared" si="40"/>
        <v>0</v>
      </c>
      <c r="BJ81" s="25">
        <f t="shared" si="41"/>
        <v>0</v>
      </c>
      <c r="BL81" s="2" t="s">
        <v>1056</v>
      </c>
      <c r="BM81" s="8">
        <f t="shared" si="42"/>
        <v>91547.045133308813</v>
      </c>
      <c r="BN81" s="8">
        <f t="shared" si="43"/>
        <v>4818.2655333320427</v>
      </c>
      <c r="BO81" s="8">
        <f t="shared" si="44"/>
        <v>0</v>
      </c>
      <c r="BP81" s="8">
        <f t="shared" si="45"/>
        <v>3290.3786936655365</v>
      </c>
      <c r="BR81" s="25">
        <f t="shared" si="46"/>
        <v>0</v>
      </c>
    </row>
    <row r="82" spans="17:70">
      <c r="Q82" s="4" t="s">
        <v>987</v>
      </c>
      <c r="R82" t="s">
        <v>122</v>
      </c>
      <c r="S82" s="14">
        <v>0</v>
      </c>
      <c r="T82" s="14">
        <v>0</v>
      </c>
      <c r="U82" s="15">
        <f t="shared" si="33"/>
        <v>0</v>
      </c>
      <c r="W82" s="19">
        <v>0</v>
      </c>
      <c r="Z82" s="8">
        <f t="shared" si="34"/>
        <v>0</v>
      </c>
      <c r="AA82" s="8">
        <f t="shared" si="35"/>
        <v>0</v>
      </c>
      <c r="AC82" s="25">
        <f t="shared" si="36"/>
        <v>0</v>
      </c>
      <c r="AM82">
        <v>0</v>
      </c>
      <c r="AN82" s="4" t="s">
        <v>987</v>
      </c>
      <c r="AO82" t="s">
        <v>122</v>
      </c>
      <c r="AP82">
        <f t="shared" si="37"/>
        <v>0</v>
      </c>
      <c r="AQ82">
        <v>0</v>
      </c>
      <c r="AV82">
        <v>0</v>
      </c>
      <c r="AW82" s="4" t="s">
        <v>987</v>
      </c>
      <c r="AX82" t="s">
        <v>122</v>
      </c>
      <c r="AY82">
        <f t="shared" si="48"/>
        <v>0</v>
      </c>
      <c r="AZ82" s="9">
        <v>0</v>
      </c>
      <c r="BA82" s="8">
        <v>0</v>
      </c>
      <c r="BC82">
        <v>0</v>
      </c>
      <c r="BD82" s="4" t="s">
        <v>987</v>
      </c>
      <c r="BE82" t="s">
        <v>122</v>
      </c>
      <c r="BF82" s="8">
        <f t="shared" si="49"/>
        <v>0</v>
      </c>
      <c r="BG82" s="8">
        <f t="shared" si="39"/>
        <v>0</v>
      </c>
      <c r="BH82" s="8">
        <f t="shared" si="40"/>
        <v>0</v>
      </c>
      <c r="BJ82" s="25">
        <f t="shared" si="41"/>
        <v>0</v>
      </c>
      <c r="BL82" t="s">
        <v>122</v>
      </c>
      <c r="BM82" s="8">
        <f t="shared" si="42"/>
        <v>0</v>
      </c>
      <c r="BN82" s="8">
        <f t="shared" si="43"/>
        <v>0</v>
      </c>
      <c r="BO82" s="8">
        <f t="shared" si="44"/>
        <v>0</v>
      </c>
      <c r="BP82" s="8">
        <f t="shared" si="45"/>
        <v>0</v>
      </c>
      <c r="BR82" s="25">
        <f t="shared" si="46"/>
        <v>0</v>
      </c>
    </row>
    <row r="83" spans="17:70">
      <c r="Q83" s="4" t="s">
        <v>987</v>
      </c>
      <c r="R83" t="s">
        <v>123</v>
      </c>
      <c r="S83" s="14">
        <v>0</v>
      </c>
      <c r="T83" s="14">
        <v>0</v>
      </c>
      <c r="U83" s="15">
        <f t="shared" si="33"/>
        <v>0</v>
      </c>
      <c r="W83" s="19">
        <v>0</v>
      </c>
      <c r="Z83" s="8">
        <f t="shared" si="34"/>
        <v>0</v>
      </c>
      <c r="AA83" s="8">
        <f t="shared" si="35"/>
        <v>0</v>
      </c>
      <c r="AC83" s="25">
        <f t="shared" si="36"/>
        <v>0</v>
      </c>
      <c r="AM83">
        <v>0</v>
      </c>
      <c r="AN83" s="4" t="s">
        <v>987</v>
      </c>
      <c r="AO83" t="s">
        <v>123</v>
      </c>
      <c r="AP83">
        <f t="shared" si="37"/>
        <v>0</v>
      </c>
      <c r="AQ83">
        <v>0</v>
      </c>
      <c r="AV83">
        <v>0</v>
      </c>
      <c r="AW83" s="4" t="s">
        <v>987</v>
      </c>
      <c r="AX83" t="s">
        <v>123</v>
      </c>
      <c r="AY83">
        <f t="shared" si="48"/>
        <v>0</v>
      </c>
      <c r="AZ83" s="9">
        <v>0</v>
      </c>
      <c r="BA83" s="8">
        <v>0</v>
      </c>
      <c r="BC83">
        <v>0</v>
      </c>
      <c r="BD83" s="4" t="s">
        <v>987</v>
      </c>
      <c r="BE83" t="s">
        <v>123</v>
      </c>
      <c r="BF83" s="8">
        <f t="shared" si="49"/>
        <v>0</v>
      </c>
      <c r="BG83" s="8">
        <f t="shared" si="39"/>
        <v>0</v>
      </c>
      <c r="BH83" s="8">
        <f t="shared" si="40"/>
        <v>0</v>
      </c>
      <c r="BJ83" s="25">
        <f t="shared" si="41"/>
        <v>0</v>
      </c>
      <c r="BL83" t="s">
        <v>123</v>
      </c>
      <c r="BM83" s="8">
        <f t="shared" si="42"/>
        <v>0</v>
      </c>
      <c r="BN83" s="8">
        <f t="shared" si="43"/>
        <v>0</v>
      </c>
      <c r="BO83" s="8">
        <f t="shared" si="44"/>
        <v>0</v>
      </c>
      <c r="BP83" s="8">
        <f t="shared" si="45"/>
        <v>0</v>
      </c>
      <c r="BR83" s="25">
        <f t="shared" si="46"/>
        <v>0</v>
      </c>
    </row>
    <row r="84" spans="17:70">
      <c r="Q84" s="1"/>
      <c r="R84" s="1" t="s">
        <v>124</v>
      </c>
      <c r="S84" s="13"/>
      <c r="T84" s="13"/>
      <c r="U84" s="18"/>
      <c r="W84" s="19">
        <v>99655.689360306395</v>
      </c>
      <c r="Z84" s="8">
        <f>SUM(Z78:Z83)</f>
        <v>96365.310666640857</v>
      </c>
      <c r="AA84" s="8">
        <f>SUM(AA78:AA83)</f>
        <v>3290.3786936655365</v>
      </c>
      <c r="AC84" s="25">
        <f t="shared" si="36"/>
        <v>0</v>
      </c>
      <c r="AN84" s="1"/>
      <c r="AO84" s="23" t="s">
        <v>1041</v>
      </c>
      <c r="AP84" s="1"/>
      <c r="AQ84" s="1"/>
      <c r="AW84" s="1"/>
      <c r="AX84" s="23" t="s">
        <v>1041</v>
      </c>
      <c r="AY84" s="1"/>
      <c r="AZ84" s="1"/>
      <c r="BA84" s="37"/>
      <c r="BD84" s="1"/>
      <c r="BE84" s="23" t="s">
        <v>1041</v>
      </c>
      <c r="BF84" s="37">
        <f>SUM(BF78:BF83)</f>
        <v>91547.045133308813</v>
      </c>
      <c r="BG84" s="37">
        <f t="shared" ref="BG84:BH84" si="50">SUM(BG78:BG83)</f>
        <v>4818.2655333320427</v>
      </c>
      <c r="BH84" s="37">
        <f t="shared" si="50"/>
        <v>0</v>
      </c>
      <c r="BJ84" s="25">
        <f t="shared" si="41"/>
        <v>0</v>
      </c>
      <c r="BL84" s="23" t="s">
        <v>1041</v>
      </c>
      <c r="BM84" s="37">
        <f t="shared" si="42"/>
        <v>91547.045133308813</v>
      </c>
      <c r="BN84" s="37">
        <f t="shared" si="43"/>
        <v>4818.2655333320427</v>
      </c>
      <c r="BO84" s="37">
        <f t="shared" si="44"/>
        <v>0</v>
      </c>
      <c r="BP84" s="37">
        <f t="shared" si="45"/>
        <v>3290.3786936655365</v>
      </c>
      <c r="BR84" s="25">
        <f t="shared" si="46"/>
        <v>0</v>
      </c>
    </row>
    <row r="85" spans="17:70">
      <c r="Q85" s="1"/>
      <c r="R85" s="1" t="s">
        <v>125</v>
      </c>
      <c r="S85" s="13"/>
      <c r="T85" s="13"/>
      <c r="U85" s="18"/>
      <c r="W85" s="19">
        <v>318541</v>
      </c>
      <c r="Z85" s="8">
        <f>Z77+Z81</f>
        <v>243080.45525845437</v>
      </c>
      <c r="AA85" s="8">
        <f>AA77+AA81</f>
        <v>75460.544741545586</v>
      </c>
      <c r="AC85" s="25">
        <f t="shared" si="36"/>
        <v>0</v>
      </c>
      <c r="AN85" s="1"/>
      <c r="AO85" s="23" t="s">
        <v>1042</v>
      </c>
      <c r="AP85" s="1"/>
      <c r="AQ85" s="1"/>
      <c r="AW85" s="1"/>
      <c r="AX85" s="23" t="s">
        <v>1042</v>
      </c>
      <c r="AY85" s="1"/>
      <c r="AZ85" s="1"/>
      <c r="BA85" s="1"/>
      <c r="BD85" s="1"/>
      <c r="BE85" s="23" t="s">
        <v>1042</v>
      </c>
      <c r="BF85" s="37">
        <f>BF77+BF81</f>
        <v>205854.63423176779</v>
      </c>
      <c r="BG85" s="37">
        <f t="shared" ref="BG85:BH85" si="51">BG77+BG81</f>
        <v>17301.758168894397</v>
      </c>
      <c r="BH85" s="37">
        <f t="shared" si="51"/>
        <v>19924.062857792207</v>
      </c>
      <c r="BJ85" s="25">
        <f t="shared" si="41"/>
        <v>0</v>
      </c>
      <c r="BL85" s="23" t="s">
        <v>1042</v>
      </c>
      <c r="BM85" s="37">
        <f t="shared" si="42"/>
        <v>205854.63423176779</v>
      </c>
      <c r="BN85" s="37">
        <f t="shared" si="43"/>
        <v>17301.758168894397</v>
      </c>
      <c r="BO85" s="37">
        <f t="shared" si="44"/>
        <v>19924.062857792207</v>
      </c>
      <c r="BP85" s="37">
        <f t="shared" si="45"/>
        <v>75460.544741545586</v>
      </c>
      <c r="BR85" s="25">
        <f t="shared" si="46"/>
        <v>0</v>
      </c>
    </row>
    <row r="88" spans="17:70">
      <c r="V88" s="20" t="s">
        <v>126</v>
      </c>
      <c r="W88" s="21">
        <f>W77-SUM(W4:W76)</f>
        <v>0</v>
      </c>
    </row>
    <row r="89" spans="17:70">
      <c r="V89" s="20" t="s">
        <v>126</v>
      </c>
      <c r="W89" s="21">
        <f>W84-SUM(W78:W83)</f>
        <v>0</v>
      </c>
    </row>
    <row r="90" spans="17:70">
      <c r="V90" s="20" t="s">
        <v>126</v>
      </c>
      <c r="W90" s="21">
        <f>W85-SUM(W78:W83)-SUM(W4:W76)</f>
        <v>0</v>
      </c>
      <c r="BF90" s="8"/>
      <c r="BG90" s="8"/>
    </row>
    <row r="94" spans="17:70">
      <c r="BF94" s="8"/>
      <c r="BG94" s="8"/>
    </row>
  </sheetData>
  <mergeCells count="11">
    <mergeCell ref="Z1:AA1"/>
    <mergeCell ref="A1:C1"/>
    <mergeCell ref="E1:I1"/>
    <mergeCell ref="K1:O1"/>
    <mergeCell ref="K25:O27"/>
    <mergeCell ref="Q1:U1"/>
    <mergeCell ref="AE1:AK1"/>
    <mergeCell ref="AS1:AT1"/>
    <mergeCell ref="AW1:BA1"/>
    <mergeCell ref="BD1:BH1"/>
    <mergeCell ref="BL1:BP1"/>
  </mergeCells>
  <pageMargins left="0.511811024" right="0.511811024" top="0.78740157499999996" bottom="0.78740157499999996" header="0.31496062000000002" footer="0.3149606200000000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2BE9-D54A-42B5-B922-C30C9D21F142}">
  <sheetPr>
    <tabColor rgb="FFFF0000"/>
  </sheetPr>
  <dimension ref="A1:M85"/>
  <sheetViews>
    <sheetView zoomScale="85" zoomScaleNormal="85" workbookViewId="0">
      <selection activeCell="CY3" sqref="CY3:CZ3"/>
    </sheetView>
  </sheetViews>
  <sheetFormatPr defaultRowHeight="12.75"/>
  <cols>
    <col min="4" max="4" width="13.28515625" customWidth="1"/>
    <col min="7" max="7" width="14.85546875" customWidth="1"/>
    <col min="10" max="10" width="8.85546875" customWidth="1"/>
    <col min="11" max="11" width="8.5703125" customWidth="1"/>
  </cols>
  <sheetData>
    <row r="1" spans="1:13" s="33" customFormat="1" ht="79.5" customHeight="1">
      <c r="A1" s="172" t="s">
        <v>1057</v>
      </c>
      <c r="B1" s="172"/>
      <c r="D1" s="35" t="s">
        <v>1058</v>
      </c>
      <c r="G1" s="35" t="s">
        <v>1059</v>
      </c>
      <c r="I1" s="172" t="s">
        <v>1060</v>
      </c>
      <c r="J1" s="172"/>
      <c r="K1" s="172"/>
    </row>
    <row r="2" spans="1:13">
      <c r="A2" s="6"/>
      <c r="D2" s="6"/>
      <c r="G2" s="6"/>
    </row>
    <row r="3" spans="1:13">
      <c r="A3" s="2" t="s">
        <v>975</v>
      </c>
      <c r="B3" s="27" t="s">
        <v>161</v>
      </c>
      <c r="D3" s="27" t="s">
        <v>92</v>
      </c>
      <c r="G3" s="27" t="s">
        <v>161</v>
      </c>
      <c r="I3" s="2" t="s">
        <v>975</v>
      </c>
      <c r="J3" s="27" t="s">
        <v>92</v>
      </c>
      <c r="K3" s="27" t="s">
        <v>161</v>
      </c>
      <c r="M3" s="24" t="s">
        <v>126</v>
      </c>
    </row>
    <row r="4" spans="1:13">
      <c r="A4" t="s">
        <v>50</v>
      </c>
      <c r="B4" s="8">
        <v>0</v>
      </c>
      <c r="D4" s="19">
        <v>7302.5706389079578</v>
      </c>
      <c r="G4" s="19">
        <f>B4*D4</f>
        <v>0</v>
      </c>
      <c r="I4" t="s">
        <v>50</v>
      </c>
      <c r="J4" s="19">
        <f>D4-G4</f>
        <v>7302.5706389079578</v>
      </c>
      <c r="K4" s="19">
        <f>G4</f>
        <v>0</v>
      </c>
      <c r="M4" s="21">
        <f>J4+K4-D4</f>
        <v>0</v>
      </c>
    </row>
    <row r="5" spans="1:13">
      <c r="A5" t="s">
        <v>51</v>
      </c>
      <c r="B5" s="8">
        <v>0</v>
      </c>
      <c r="D5" s="19">
        <v>2121.3864271770867</v>
      </c>
      <c r="G5" s="19">
        <f t="shared" ref="G5:G68" si="0">B5*D5</f>
        <v>0</v>
      </c>
      <c r="I5" t="s">
        <v>51</v>
      </c>
      <c r="J5" s="19">
        <f t="shared" ref="J5:J68" si="1">D5-G5</f>
        <v>2121.3864271770867</v>
      </c>
      <c r="K5" s="19">
        <f t="shared" ref="K5:K68" si="2">G5</f>
        <v>0</v>
      </c>
      <c r="M5" s="21">
        <f t="shared" ref="M5:M68" si="3">J5+K5-D5</f>
        <v>0</v>
      </c>
    </row>
    <row r="6" spans="1:13">
      <c r="A6" t="s">
        <v>52</v>
      </c>
      <c r="B6" s="8">
        <v>0</v>
      </c>
      <c r="D6" s="19">
        <v>703.1163161864788</v>
      </c>
      <c r="G6" s="19">
        <f t="shared" si="0"/>
        <v>0</v>
      </c>
      <c r="I6" t="s">
        <v>52</v>
      </c>
      <c r="J6" s="19">
        <f t="shared" si="1"/>
        <v>703.1163161864788</v>
      </c>
      <c r="K6" s="19">
        <f t="shared" si="2"/>
        <v>0</v>
      </c>
      <c r="M6" s="21">
        <f t="shared" si="3"/>
        <v>0</v>
      </c>
    </row>
    <row r="7" spans="1:13">
      <c r="A7" t="s">
        <v>53</v>
      </c>
      <c r="B7" s="8">
        <v>0</v>
      </c>
      <c r="D7" s="19">
        <v>899.07759500472525</v>
      </c>
      <c r="G7" s="19">
        <f t="shared" si="0"/>
        <v>0</v>
      </c>
      <c r="I7" t="s">
        <v>53</v>
      </c>
      <c r="J7" s="19">
        <f t="shared" si="1"/>
        <v>899.07759500472525</v>
      </c>
      <c r="K7" s="19">
        <f t="shared" si="2"/>
        <v>0</v>
      </c>
      <c r="M7" s="21">
        <f t="shared" si="3"/>
        <v>0</v>
      </c>
    </row>
    <row r="8" spans="1:13">
      <c r="A8" t="s">
        <v>54</v>
      </c>
      <c r="B8" s="8">
        <v>0</v>
      </c>
      <c r="D8" s="19">
        <v>5583.6726502426263</v>
      </c>
      <c r="G8" s="19">
        <f t="shared" si="0"/>
        <v>0</v>
      </c>
      <c r="I8" t="s">
        <v>54</v>
      </c>
      <c r="J8" s="19">
        <f t="shared" si="1"/>
        <v>5583.6726502426263</v>
      </c>
      <c r="K8" s="19">
        <f t="shared" si="2"/>
        <v>0</v>
      </c>
      <c r="M8" s="21">
        <f t="shared" si="3"/>
        <v>0</v>
      </c>
    </row>
    <row r="9" spans="1:13">
      <c r="A9" t="s">
        <v>55</v>
      </c>
      <c r="B9" s="8">
        <v>0</v>
      </c>
      <c r="D9" s="19">
        <v>3060.5790729097421</v>
      </c>
      <c r="G9" s="19">
        <f t="shared" si="0"/>
        <v>0</v>
      </c>
      <c r="I9" t="s">
        <v>55</v>
      </c>
      <c r="J9" s="19">
        <f t="shared" si="1"/>
        <v>3060.5790729097421</v>
      </c>
      <c r="K9" s="19">
        <f t="shared" si="2"/>
        <v>0</v>
      </c>
      <c r="M9" s="21">
        <f t="shared" si="3"/>
        <v>0</v>
      </c>
    </row>
    <row r="10" spans="1:13">
      <c r="A10" t="s">
        <v>56</v>
      </c>
      <c r="B10" s="8">
        <v>0</v>
      </c>
      <c r="D10" s="19">
        <v>673.15905590551961</v>
      </c>
      <c r="G10" s="19">
        <f t="shared" si="0"/>
        <v>0</v>
      </c>
      <c r="I10" t="s">
        <v>56</v>
      </c>
      <c r="J10" s="19">
        <f t="shared" si="1"/>
        <v>673.15905590551961</v>
      </c>
      <c r="K10" s="19">
        <f t="shared" si="2"/>
        <v>0</v>
      </c>
      <c r="M10" s="21">
        <f t="shared" si="3"/>
        <v>0</v>
      </c>
    </row>
    <row r="11" spans="1:13">
      <c r="A11" t="s">
        <v>57</v>
      </c>
      <c r="B11" s="8">
        <v>0</v>
      </c>
      <c r="D11" s="19">
        <v>12607.022794990811</v>
      </c>
      <c r="G11" s="19">
        <f t="shared" si="0"/>
        <v>0</v>
      </c>
      <c r="I11" t="s">
        <v>57</v>
      </c>
      <c r="J11" s="19">
        <f t="shared" si="1"/>
        <v>12607.022794990811</v>
      </c>
      <c r="K11" s="19">
        <f t="shared" si="2"/>
        <v>0</v>
      </c>
      <c r="M11" s="21">
        <f t="shared" si="3"/>
        <v>0</v>
      </c>
    </row>
    <row r="12" spans="1:13">
      <c r="A12" t="s">
        <v>58</v>
      </c>
      <c r="B12" s="8">
        <v>0</v>
      </c>
      <c r="D12" s="19">
        <v>3105.8152076044425</v>
      </c>
      <c r="G12" s="19">
        <f t="shared" si="0"/>
        <v>0</v>
      </c>
      <c r="I12" t="s">
        <v>58</v>
      </c>
      <c r="J12" s="19">
        <f t="shared" si="1"/>
        <v>3105.8152076044425</v>
      </c>
      <c r="K12" s="19">
        <f t="shared" si="2"/>
        <v>0</v>
      </c>
      <c r="M12" s="21">
        <f t="shared" si="3"/>
        <v>0</v>
      </c>
    </row>
    <row r="13" spans="1:13">
      <c r="A13" t="s">
        <v>59</v>
      </c>
      <c r="B13" s="8">
        <v>0</v>
      </c>
      <c r="D13" s="19">
        <v>18509.426745365428</v>
      </c>
      <c r="G13" s="19">
        <f t="shared" si="0"/>
        <v>0</v>
      </c>
      <c r="I13" t="s">
        <v>59</v>
      </c>
      <c r="J13" s="19">
        <f t="shared" si="1"/>
        <v>18509.426745365428</v>
      </c>
      <c r="K13" s="19">
        <f t="shared" si="2"/>
        <v>0</v>
      </c>
      <c r="M13" s="21">
        <f t="shared" si="3"/>
        <v>0</v>
      </c>
    </row>
    <row r="14" spans="1:13">
      <c r="A14" t="s">
        <v>60</v>
      </c>
      <c r="B14" s="8">
        <v>0</v>
      </c>
      <c r="D14" s="19">
        <v>3229.7523193177285</v>
      </c>
      <c r="G14" s="19">
        <f t="shared" si="0"/>
        <v>0</v>
      </c>
      <c r="I14" t="s">
        <v>60</v>
      </c>
      <c r="J14" s="19">
        <f t="shared" si="1"/>
        <v>3229.7523193177285</v>
      </c>
      <c r="K14" s="19">
        <f t="shared" si="2"/>
        <v>0</v>
      </c>
      <c r="M14" s="21">
        <f t="shared" si="3"/>
        <v>0</v>
      </c>
    </row>
    <row r="15" spans="1:13">
      <c r="A15" t="s">
        <v>61</v>
      </c>
      <c r="B15" s="8">
        <v>0</v>
      </c>
      <c r="D15" s="19">
        <v>273.42039726161937</v>
      </c>
      <c r="G15" s="19">
        <f t="shared" si="0"/>
        <v>0</v>
      </c>
      <c r="I15" t="s">
        <v>61</v>
      </c>
      <c r="J15" s="19">
        <f t="shared" si="1"/>
        <v>273.42039726161937</v>
      </c>
      <c r="K15" s="19">
        <f t="shared" si="2"/>
        <v>0</v>
      </c>
      <c r="M15" s="21">
        <f t="shared" si="3"/>
        <v>0</v>
      </c>
    </row>
    <row r="16" spans="1:13">
      <c r="A16" t="s">
        <v>62</v>
      </c>
      <c r="B16" s="8">
        <v>0</v>
      </c>
      <c r="D16" s="19">
        <v>1303.3981459156303</v>
      </c>
      <c r="G16" s="19">
        <f t="shared" si="0"/>
        <v>0</v>
      </c>
      <c r="I16" t="s">
        <v>62</v>
      </c>
      <c r="J16" s="19">
        <f t="shared" si="1"/>
        <v>1303.3981459156303</v>
      </c>
      <c r="K16" s="19">
        <f t="shared" si="2"/>
        <v>0</v>
      </c>
      <c r="M16" s="21">
        <f t="shared" si="3"/>
        <v>0</v>
      </c>
    </row>
    <row r="17" spans="1:13">
      <c r="A17" t="s">
        <v>63</v>
      </c>
      <c r="B17" s="8">
        <v>0</v>
      </c>
      <c r="D17" s="19">
        <v>891.09983970525241</v>
      </c>
      <c r="G17" s="19">
        <f t="shared" si="0"/>
        <v>0</v>
      </c>
      <c r="I17" t="s">
        <v>63</v>
      </c>
      <c r="J17" s="19">
        <f t="shared" si="1"/>
        <v>891.09983970525241</v>
      </c>
      <c r="K17" s="19">
        <f t="shared" si="2"/>
        <v>0</v>
      </c>
      <c r="M17" s="21">
        <f t="shared" si="3"/>
        <v>0</v>
      </c>
    </row>
    <row r="18" spans="1:13">
      <c r="A18" t="s">
        <v>64</v>
      </c>
      <c r="B18" s="8">
        <v>0</v>
      </c>
      <c r="D18" s="19">
        <v>1106.5572004801838</v>
      </c>
      <c r="G18" s="19">
        <f t="shared" si="0"/>
        <v>0</v>
      </c>
      <c r="I18" t="s">
        <v>64</v>
      </c>
      <c r="J18" s="19">
        <f t="shared" si="1"/>
        <v>1106.5572004801838</v>
      </c>
      <c r="K18" s="19">
        <f t="shared" si="2"/>
        <v>0</v>
      </c>
      <c r="M18" s="21">
        <f t="shared" si="3"/>
        <v>0</v>
      </c>
    </row>
    <row r="19" spans="1:13">
      <c r="A19" t="s">
        <v>65</v>
      </c>
      <c r="B19" s="8">
        <v>0</v>
      </c>
      <c r="D19" s="19">
        <v>794.7291795055969</v>
      </c>
      <c r="G19" s="19">
        <f t="shared" si="0"/>
        <v>0</v>
      </c>
      <c r="I19" t="s">
        <v>65</v>
      </c>
      <c r="J19" s="19">
        <f t="shared" si="1"/>
        <v>794.7291795055969</v>
      </c>
      <c r="K19" s="19">
        <f t="shared" si="2"/>
        <v>0</v>
      </c>
      <c r="M19" s="21">
        <f t="shared" si="3"/>
        <v>0</v>
      </c>
    </row>
    <row r="20" spans="1:13">
      <c r="A20" t="s">
        <v>66</v>
      </c>
      <c r="B20" s="8">
        <v>0</v>
      </c>
      <c r="D20" s="19">
        <v>3958.6594770255415</v>
      </c>
      <c r="G20" s="19">
        <f t="shared" si="0"/>
        <v>0</v>
      </c>
      <c r="I20" t="s">
        <v>66</v>
      </c>
      <c r="J20" s="19">
        <f t="shared" si="1"/>
        <v>3958.6594770255415</v>
      </c>
      <c r="K20" s="19">
        <f t="shared" si="2"/>
        <v>0</v>
      </c>
      <c r="M20" s="21">
        <f t="shared" si="3"/>
        <v>0</v>
      </c>
    </row>
    <row r="21" spans="1:13">
      <c r="A21" t="s">
        <v>67</v>
      </c>
      <c r="B21" s="8">
        <v>0</v>
      </c>
      <c r="D21" s="19">
        <v>353.94117444364474</v>
      </c>
      <c r="G21" s="19">
        <f t="shared" si="0"/>
        <v>0</v>
      </c>
      <c r="I21" t="s">
        <v>67</v>
      </c>
      <c r="J21" s="19">
        <f t="shared" si="1"/>
        <v>353.94117444364474</v>
      </c>
      <c r="K21" s="19">
        <f t="shared" si="2"/>
        <v>0</v>
      </c>
      <c r="M21" s="21">
        <f t="shared" si="3"/>
        <v>0</v>
      </c>
    </row>
    <row r="22" spans="1:13">
      <c r="A22" t="s">
        <v>220</v>
      </c>
      <c r="B22" s="8">
        <v>0</v>
      </c>
      <c r="D22" s="19">
        <f>0.9*E22</f>
        <v>4694.7458344927345</v>
      </c>
      <c r="E22" s="19">
        <v>5216.3842605474829</v>
      </c>
      <c r="F22" s="19"/>
      <c r="G22" s="19">
        <f t="shared" si="0"/>
        <v>0</v>
      </c>
      <c r="I22" t="s">
        <v>220</v>
      </c>
      <c r="J22" s="19">
        <f t="shared" si="1"/>
        <v>4694.7458344927345</v>
      </c>
      <c r="K22" s="19">
        <f t="shared" si="2"/>
        <v>0</v>
      </c>
      <c r="M22" s="21">
        <f t="shared" si="3"/>
        <v>0</v>
      </c>
    </row>
    <row r="23" spans="1:13">
      <c r="A23" t="s">
        <v>43</v>
      </c>
      <c r="B23" s="8">
        <v>0</v>
      </c>
      <c r="D23" s="19">
        <f>0.1*E22</f>
        <v>521.63842605474827</v>
      </c>
      <c r="G23" s="19">
        <f t="shared" si="0"/>
        <v>0</v>
      </c>
      <c r="I23" t="s">
        <v>43</v>
      </c>
      <c r="J23" s="19">
        <f t="shared" si="1"/>
        <v>521.63842605474827</v>
      </c>
      <c r="K23" s="19">
        <f t="shared" si="2"/>
        <v>0</v>
      </c>
      <c r="M23" s="21">
        <f t="shared" si="3"/>
        <v>0</v>
      </c>
    </row>
    <row r="24" spans="1:13">
      <c r="A24" t="s">
        <v>221</v>
      </c>
      <c r="B24" s="8">
        <v>0</v>
      </c>
      <c r="D24" s="19">
        <f>0*E22</f>
        <v>0</v>
      </c>
      <c r="G24" s="19">
        <f t="shared" si="0"/>
        <v>0</v>
      </c>
      <c r="I24" t="s">
        <v>221</v>
      </c>
      <c r="J24" s="19">
        <f t="shared" si="1"/>
        <v>0</v>
      </c>
      <c r="K24" s="19">
        <f t="shared" si="2"/>
        <v>0</v>
      </c>
      <c r="M24" s="21">
        <f t="shared" si="3"/>
        <v>0</v>
      </c>
    </row>
    <row r="25" spans="1:13">
      <c r="A25" t="s">
        <v>69</v>
      </c>
      <c r="B25" s="8">
        <v>0</v>
      </c>
      <c r="D25" s="19">
        <v>2372.4179029108445</v>
      </c>
      <c r="G25" s="19">
        <f t="shared" si="0"/>
        <v>0</v>
      </c>
      <c r="I25" t="s">
        <v>69</v>
      </c>
      <c r="J25" s="19">
        <f t="shared" si="1"/>
        <v>2372.4179029108445</v>
      </c>
      <c r="K25" s="19">
        <f t="shared" si="2"/>
        <v>0</v>
      </c>
      <c r="M25" s="21">
        <f t="shared" si="3"/>
        <v>0</v>
      </c>
    </row>
    <row r="26" spans="1:13">
      <c r="A26" t="s">
        <v>70</v>
      </c>
      <c r="B26" s="8">
        <v>0</v>
      </c>
      <c r="D26" s="19">
        <v>6931.879982254115</v>
      </c>
      <c r="G26" s="19">
        <f t="shared" si="0"/>
        <v>0</v>
      </c>
      <c r="I26" t="s">
        <v>70</v>
      </c>
      <c r="J26" s="19">
        <f t="shared" si="1"/>
        <v>6931.879982254115</v>
      </c>
      <c r="K26" s="19">
        <f t="shared" si="2"/>
        <v>0</v>
      </c>
      <c r="M26" s="21">
        <f t="shared" si="3"/>
        <v>0</v>
      </c>
    </row>
    <row r="27" spans="1:13">
      <c r="A27" t="s">
        <v>71</v>
      </c>
      <c r="B27" s="8">
        <v>0</v>
      </c>
      <c r="D27" s="19">
        <v>2461.0406907818256</v>
      </c>
      <c r="G27" s="19">
        <f t="shared" si="0"/>
        <v>0</v>
      </c>
      <c r="I27" t="s">
        <v>71</v>
      </c>
      <c r="J27" s="19">
        <f t="shared" si="1"/>
        <v>2461.0406907818256</v>
      </c>
      <c r="K27" s="19">
        <f t="shared" si="2"/>
        <v>0</v>
      </c>
      <c r="M27" s="21">
        <f t="shared" si="3"/>
        <v>0</v>
      </c>
    </row>
    <row r="28" spans="1:13">
      <c r="A28" t="s">
        <v>72</v>
      </c>
      <c r="B28" s="8">
        <v>0</v>
      </c>
      <c r="D28" s="19">
        <v>1800.750151175303</v>
      </c>
      <c r="G28" s="19">
        <f t="shared" si="0"/>
        <v>0</v>
      </c>
      <c r="I28" t="s">
        <v>72</v>
      </c>
      <c r="J28" s="19">
        <f t="shared" si="1"/>
        <v>1800.750151175303</v>
      </c>
      <c r="K28" s="19">
        <f t="shared" si="2"/>
        <v>0</v>
      </c>
      <c r="M28" s="21">
        <f t="shared" si="3"/>
        <v>0</v>
      </c>
    </row>
    <row r="29" spans="1:13">
      <c r="A29" t="s">
        <v>73</v>
      </c>
      <c r="B29" s="8">
        <v>0</v>
      </c>
      <c r="D29" s="19">
        <v>2994.2763198617213</v>
      </c>
      <c r="G29" s="19">
        <f t="shared" si="0"/>
        <v>0</v>
      </c>
      <c r="I29" t="s">
        <v>73</v>
      </c>
      <c r="J29" s="19">
        <f t="shared" si="1"/>
        <v>2994.2763198617213</v>
      </c>
      <c r="K29" s="19">
        <f t="shared" si="2"/>
        <v>0</v>
      </c>
      <c r="M29" s="21">
        <f t="shared" si="3"/>
        <v>0</v>
      </c>
    </row>
    <row r="30" spans="1:13">
      <c r="A30" t="s">
        <v>74</v>
      </c>
      <c r="B30" s="8">
        <v>0</v>
      </c>
      <c r="D30" s="19">
        <v>3645.5584131166547</v>
      </c>
      <c r="G30" s="19">
        <f t="shared" si="0"/>
        <v>0</v>
      </c>
      <c r="I30" t="s">
        <v>74</v>
      </c>
      <c r="J30" s="19">
        <f t="shared" si="1"/>
        <v>3645.5584131166547</v>
      </c>
      <c r="K30" s="19">
        <f t="shared" si="2"/>
        <v>0</v>
      </c>
      <c r="M30" s="21">
        <f t="shared" si="3"/>
        <v>0</v>
      </c>
    </row>
    <row r="31" spans="1:13">
      <c r="A31" t="s">
        <v>75</v>
      </c>
      <c r="B31" s="8">
        <v>0</v>
      </c>
      <c r="D31" s="19">
        <v>3093.759010561128</v>
      </c>
      <c r="G31" s="19">
        <f t="shared" si="0"/>
        <v>0</v>
      </c>
      <c r="I31" t="s">
        <v>75</v>
      </c>
      <c r="J31" s="19">
        <f t="shared" si="1"/>
        <v>3093.759010561128</v>
      </c>
      <c r="K31" s="19">
        <f t="shared" si="2"/>
        <v>0</v>
      </c>
      <c r="M31" s="21">
        <f t="shared" si="3"/>
        <v>0</v>
      </c>
    </row>
    <row r="32" spans="1:13">
      <c r="A32" t="s">
        <v>76</v>
      </c>
      <c r="B32" s="8">
        <v>0</v>
      </c>
      <c r="D32" s="19">
        <v>6914.8028044621988</v>
      </c>
      <c r="G32" s="19">
        <f t="shared" si="0"/>
        <v>0</v>
      </c>
      <c r="I32" t="s">
        <v>76</v>
      </c>
      <c r="J32" s="19">
        <f t="shared" si="1"/>
        <v>6914.8028044621988</v>
      </c>
      <c r="K32" s="19">
        <f t="shared" si="2"/>
        <v>0</v>
      </c>
      <c r="M32" s="21">
        <f t="shared" si="3"/>
        <v>0</v>
      </c>
    </row>
    <row r="33" spans="1:13">
      <c r="A33" t="s">
        <v>77</v>
      </c>
      <c r="B33" s="8">
        <v>0</v>
      </c>
      <c r="D33" s="19">
        <v>1489.6128570728731</v>
      </c>
      <c r="G33" s="19">
        <f t="shared" si="0"/>
        <v>0</v>
      </c>
      <c r="I33" t="s">
        <v>77</v>
      </c>
      <c r="J33" s="19">
        <f t="shared" si="1"/>
        <v>1489.6128570728731</v>
      </c>
      <c r="K33" s="19">
        <f t="shared" si="2"/>
        <v>0</v>
      </c>
      <c r="M33" s="21">
        <f t="shared" si="3"/>
        <v>0</v>
      </c>
    </row>
    <row r="34" spans="1:13">
      <c r="A34" t="s">
        <v>78</v>
      </c>
      <c r="B34" s="8">
        <v>0</v>
      </c>
      <c r="D34" s="19">
        <v>2898.2892272210779</v>
      </c>
      <c r="G34" s="19">
        <f t="shared" si="0"/>
        <v>0</v>
      </c>
      <c r="I34" t="s">
        <v>78</v>
      </c>
      <c r="J34" s="19">
        <f t="shared" si="1"/>
        <v>2898.2892272210779</v>
      </c>
      <c r="K34" s="19">
        <f t="shared" si="2"/>
        <v>0</v>
      </c>
      <c r="M34" s="21">
        <f t="shared" si="3"/>
        <v>0</v>
      </c>
    </row>
    <row r="35" spans="1:13">
      <c r="A35" t="s">
        <v>79</v>
      </c>
      <c r="B35" s="8">
        <v>0</v>
      </c>
      <c r="D35" s="19">
        <v>2037.3486850930876</v>
      </c>
      <c r="G35" s="19">
        <f t="shared" si="0"/>
        <v>0</v>
      </c>
      <c r="I35" t="s">
        <v>79</v>
      </c>
      <c r="J35" s="19">
        <f t="shared" si="1"/>
        <v>2037.3486850930876</v>
      </c>
      <c r="K35" s="19">
        <f t="shared" si="2"/>
        <v>0</v>
      </c>
      <c r="M35" s="21">
        <f t="shared" si="3"/>
        <v>0</v>
      </c>
    </row>
    <row r="36" spans="1:13">
      <c r="A36" t="s">
        <v>80</v>
      </c>
      <c r="B36" s="8">
        <v>0</v>
      </c>
      <c r="D36" s="19">
        <v>1756.471439146211</v>
      </c>
      <c r="G36" s="19">
        <f t="shared" si="0"/>
        <v>0</v>
      </c>
      <c r="I36" t="s">
        <v>80</v>
      </c>
      <c r="J36" s="19">
        <f t="shared" si="1"/>
        <v>1756.471439146211</v>
      </c>
      <c r="K36" s="19">
        <f t="shared" si="2"/>
        <v>0</v>
      </c>
      <c r="M36" s="21">
        <f t="shared" si="3"/>
        <v>0</v>
      </c>
    </row>
    <row r="37" spans="1:13">
      <c r="A37" t="s">
        <v>81</v>
      </c>
      <c r="B37" s="8">
        <v>0</v>
      </c>
      <c r="D37" s="19">
        <v>2436.4736309524669</v>
      </c>
      <c r="G37" s="19">
        <f t="shared" si="0"/>
        <v>0</v>
      </c>
      <c r="I37" t="s">
        <v>81</v>
      </c>
      <c r="J37" s="19">
        <f t="shared" si="1"/>
        <v>2436.4736309524669</v>
      </c>
      <c r="K37" s="19">
        <f t="shared" si="2"/>
        <v>0</v>
      </c>
      <c r="M37" s="21">
        <f t="shared" si="3"/>
        <v>0</v>
      </c>
    </row>
    <row r="38" spans="1:13">
      <c r="A38" t="s">
        <v>82</v>
      </c>
      <c r="B38" s="8">
        <v>0</v>
      </c>
      <c r="D38" s="19">
        <v>5144.0097751002722</v>
      </c>
      <c r="G38" s="19">
        <f t="shared" si="0"/>
        <v>0</v>
      </c>
      <c r="I38" t="s">
        <v>82</v>
      </c>
      <c r="J38" s="19">
        <f t="shared" si="1"/>
        <v>5144.0097751002722</v>
      </c>
      <c r="K38" s="19">
        <f t="shared" si="2"/>
        <v>0</v>
      </c>
      <c r="M38" s="21">
        <f t="shared" si="3"/>
        <v>0</v>
      </c>
    </row>
    <row r="39" spans="1:13">
      <c r="A39" t="s">
        <v>83</v>
      </c>
      <c r="B39" s="8">
        <v>0</v>
      </c>
      <c r="D39" s="19">
        <v>2219.4088934435545</v>
      </c>
      <c r="G39" s="19">
        <f t="shared" si="0"/>
        <v>0</v>
      </c>
      <c r="I39" t="s">
        <v>83</v>
      </c>
      <c r="J39" s="19">
        <f t="shared" si="1"/>
        <v>2219.4088934435545</v>
      </c>
      <c r="K39" s="19">
        <f t="shared" si="2"/>
        <v>0</v>
      </c>
      <c r="M39" s="21">
        <f t="shared" si="3"/>
        <v>0</v>
      </c>
    </row>
    <row r="40" spans="1:13">
      <c r="A40" t="s">
        <v>84</v>
      </c>
      <c r="B40" s="8">
        <v>0</v>
      </c>
      <c r="D40" s="19">
        <v>730.81484653181178</v>
      </c>
      <c r="G40" s="19">
        <f t="shared" si="0"/>
        <v>0</v>
      </c>
      <c r="I40" t="s">
        <v>84</v>
      </c>
      <c r="J40" s="19">
        <f t="shared" si="1"/>
        <v>730.81484653181178</v>
      </c>
      <c r="K40" s="19">
        <f t="shared" si="2"/>
        <v>0</v>
      </c>
      <c r="M40" s="21">
        <f t="shared" si="3"/>
        <v>0</v>
      </c>
    </row>
    <row r="41" spans="1:13">
      <c r="A41" t="s">
        <v>85</v>
      </c>
      <c r="B41" s="8">
        <v>0</v>
      </c>
      <c r="D41" s="19">
        <v>1757.634555339115</v>
      </c>
      <c r="G41" s="19">
        <f t="shared" si="0"/>
        <v>0</v>
      </c>
      <c r="I41" t="s">
        <v>85</v>
      </c>
      <c r="J41" s="19">
        <f t="shared" si="1"/>
        <v>1757.634555339115</v>
      </c>
      <c r="K41" s="19">
        <f t="shared" si="2"/>
        <v>0</v>
      </c>
      <c r="M41" s="21">
        <f t="shared" si="3"/>
        <v>0</v>
      </c>
    </row>
    <row r="42" spans="1:13">
      <c r="A42" t="s">
        <v>86</v>
      </c>
      <c r="B42" s="8">
        <v>0</v>
      </c>
      <c r="D42" s="19">
        <v>600.31329150805118</v>
      </c>
      <c r="G42" s="19">
        <f t="shared" si="0"/>
        <v>0</v>
      </c>
      <c r="I42" t="s">
        <v>86</v>
      </c>
      <c r="J42" s="19">
        <f t="shared" si="1"/>
        <v>600.31329150805118</v>
      </c>
      <c r="K42" s="19">
        <f t="shared" si="2"/>
        <v>0</v>
      </c>
      <c r="M42" s="21">
        <f t="shared" si="3"/>
        <v>0</v>
      </c>
    </row>
    <row r="43" spans="1:13">
      <c r="A43" t="s">
        <v>149</v>
      </c>
      <c r="B43" s="8">
        <v>0</v>
      </c>
      <c r="D43" s="19">
        <f>0.7*E43</f>
        <v>3081.768659650937</v>
      </c>
      <c r="E43" s="19">
        <v>4402.526656644196</v>
      </c>
      <c r="F43" s="19"/>
      <c r="G43" s="19">
        <f t="shared" si="0"/>
        <v>0</v>
      </c>
      <c r="I43" t="s">
        <v>149</v>
      </c>
      <c r="J43" s="19">
        <f t="shared" si="1"/>
        <v>3081.768659650937</v>
      </c>
      <c r="K43" s="19">
        <f t="shared" si="2"/>
        <v>0</v>
      </c>
      <c r="M43" s="21">
        <f t="shared" si="3"/>
        <v>0</v>
      </c>
    </row>
    <row r="44" spans="1:13">
      <c r="A44" t="s">
        <v>150</v>
      </c>
      <c r="B44" s="8">
        <v>0</v>
      </c>
      <c r="D44" s="19">
        <f>0.05*E43</f>
        <v>220.12633283220981</v>
      </c>
      <c r="G44" s="19">
        <f t="shared" si="0"/>
        <v>0</v>
      </c>
      <c r="I44" t="s">
        <v>150</v>
      </c>
      <c r="J44" s="19">
        <f t="shared" si="1"/>
        <v>220.12633283220981</v>
      </c>
      <c r="K44" s="19">
        <f t="shared" si="2"/>
        <v>0</v>
      </c>
      <c r="M44" s="21">
        <f t="shared" si="3"/>
        <v>0</v>
      </c>
    </row>
    <row r="45" spans="1:13">
      <c r="A45" t="s">
        <v>985</v>
      </c>
      <c r="B45" s="8">
        <v>0</v>
      </c>
      <c r="D45" s="19">
        <f>0*E43</f>
        <v>0</v>
      </c>
      <c r="G45" s="19">
        <f t="shared" si="0"/>
        <v>0</v>
      </c>
      <c r="I45" t="s">
        <v>985</v>
      </c>
      <c r="J45" s="19">
        <f t="shared" si="1"/>
        <v>0</v>
      </c>
      <c r="K45" s="19">
        <f t="shared" si="2"/>
        <v>0</v>
      </c>
      <c r="M45" s="21">
        <f t="shared" si="3"/>
        <v>0</v>
      </c>
    </row>
    <row r="46" spans="1:13">
      <c r="A46" t="s">
        <v>986</v>
      </c>
      <c r="B46" s="8">
        <v>1</v>
      </c>
      <c r="D46" s="19">
        <f>0.25*E43</f>
        <v>1100.631664161049</v>
      </c>
      <c r="G46" s="19">
        <f t="shared" si="0"/>
        <v>1100.631664161049</v>
      </c>
      <c r="I46" t="s">
        <v>986</v>
      </c>
      <c r="J46" s="19">
        <f t="shared" si="1"/>
        <v>0</v>
      </c>
      <c r="K46" s="19">
        <f t="shared" si="2"/>
        <v>1100.631664161049</v>
      </c>
      <c r="M46" s="21">
        <f t="shared" si="3"/>
        <v>0</v>
      </c>
    </row>
    <row r="47" spans="1:13">
      <c r="A47" t="s">
        <v>88</v>
      </c>
      <c r="B47" s="8">
        <v>0</v>
      </c>
      <c r="D47" s="19">
        <v>469.2546689743898</v>
      </c>
      <c r="G47" s="19">
        <f t="shared" si="0"/>
        <v>0</v>
      </c>
      <c r="I47" t="s">
        <v>88</v>
      </c>
      <c r="J47" s="19">
        <f t="shared" si="1"/>
        <v>469.2546689743898</v>
      </c>
      <c r="K47" s="19">
        <f t="shared" si="2"/>
        <v>0</v>
      </c>
      <c r="M47" s="21">
        <f t="shared" si="3"/>
        <v>0</v>
      </c>
    </row>
    <row r="48" spans="1:13">
      <c r="A48" t="s">
        <v>89</v>
      </c>
      <c r="B48" s="8">
        <v>0</v>
      </c>
      <c r="D48" s="19">
        <v>4969.1200546861237</v>
      </c>
      <c r="G48" s="19">
        <f t="shared" si="0"/>
        <v>0</v>
      </c>
      <c r="I48" t="s">
        <v>89</v>
      </c>
      <c r="J48" s="19">
        <f t="shared" si="1"/>
        <v>4969.1200546861237</v>
      </c>
      <c r="K48" s="19">
        <f t="shared" si="2"/>
        <v>0</v>
      </c>
      <c r="M48" s="21">
        <f t="shared" si="3"/>
        <v>0</v>
      </c>
    </row>
    <row r="49" spans="1:13">
      <c r="A49" t="s">
        <v>90</v>
      </c>
      <c r="B49" s="8">
        <v>0</v>
      </c>
      <c r="D49" s="19">
        <v>1464.9935317315319</v>
      </c>
      <c r="G49" s="19">
        <f t="shared" si="0"/>
        <v>0</v>
      </c>
      <c r="I49" t="s">
        <v>90</v>
      </c>
      <c r="J49" s="19">
        <f t="shared" si="1"/>
        <v>1464.9935317315319</v>
      </c>
      <c r="K49" s="19">
        <f t="shared" si="2"/>
        <v>0</v>
      </c>
      <c r="M49" s="21">
        <f t="shared" si="3"/>
        <v>0</v>
      </c>
    </row>
    <row r="50" spans="1:13">
      <c r="A50" t="s">
        <v>91</v>
      </c>
      <c r="B50" s="8">
        <v>0</v>
      </c>
      <c r="D50" s="19">
        <v>42923.796439631165</v>
      </c>
      <c r="G50" s="19">
        <f t="shared" si="0"/>
        <v>0</v>
      </c>
      <c r="I50" t="s">
        <v>91</v>
      </c>
      <c r="J50" s="19">
        <f t="shared" si="1"/>
        <v>42923.796439631165</v>
      </c>
      <c r="K50" s="19">
        <f t="shared" si="2"/>
        <v>0</v>
      </c>
      <c r="M50" s="21">
        <f t="shared" si="3"/>
        <v>0</v>
      </c>
    </row>
    <row r="51" spans="1:13">
      <c r="A51" t="s">
        <v>92</v>
      </c>
      <c r="B51" s="8">
        <v>0</v>
      </c>
      <c r="D51" s="19">
        <v>42666.238624996906</v>
      </c>
      <c r="G51" s="19">
        <f t="shared" si="0"/>
        <v>0</v>
      </c>
      <c r="I51" t="s">
        <v>92</v>
      </c>
      <c r="J51" s="19">
        <f t="shared" si="1"/>
        <v>42666.238624996906</v>
      </c>
      <c r="K51" s="19">
        <f t="shared" si="2"/>
        <v>0</v>
      </c>
      <c r="M51" s="21">
        <f t="shared" si="3"/>
        <v>0</v>
      </c>
    </row>
    <row r="52" spans="1:13">
      <c r="A52" t="s">
        <v>93</v>
      </c>
      <c r="B52" s="8">
        <v>0</v>
      </c>
      <c r="D52" s="19">
        <v>179.59650785955563</v>
      </c>
      <c r="G52" s="19">
        <f t="shared" si="0"/>
        <v>0</v>
      </c>
      <c r="I52" t="s">
        <v>93</v>
      </c>
      <c r="J52" s="19">
        <f t="shared" si="1"/>
        <v>179.59650785955563</v>
      </c>
      <c r="K52" s="19">
        <f t="shared" si="2"/>
        <v>0</v>
      </c>
      <c r="M52" s="21">
        <f t="shared" si="3"/>
        <v>0</v>
      </c>
    </row>
    <row r="53" spans="1:13">
      <c r="A53" t="s">
        <v>36</v>
      </c>
      <c r="B53" s="8">
        <v>0</v>
      </c>
      <c r="D53" s="19">
        <v>241.375829917575</v>
      </c>
      <c r="G53" s="19">
        <f t="shared" si="0"/>
        <v>0</v>
      </c>
      <c r="I53" t="s">
        <v>36</v>
      </c>
      <c r="J53" s="19">
        <f t="shared" si="1"/>
        <v>241.375829917575</v>
      </c>
      <c r="K53" s="19">
        <f t="shared" si="2"/>
        <v>0</v>
      </c>
      <c r="M53" s="21">
        <f t="shared" si="3"/>
        <v>0</v>
      </c>
    </row>
    <row r="54" spans="1:13">
      <c r="A54" t="s">
        <v>94</v>
      </c>
      <c r="B54" s="8">
        <v>0</v>
      </c>
      <c r="D54" s="19">
        <v>5436.4521398879751</v>
      </c>
      <c r="G54" s="19">
        <f t="shared" si="0"/>
        <v>0</v>
      </c>
      <c r="I54" t="s">
        <v>94</v>
      </c>
      <c r="J54" s="19">
        <f t="shared" si="1"/>
        <v>5436.4521398879751</v>
      </c>
      <c r="K54" s="19">
        <f t="shared" si="2"/>
        <v>0</v>
      </c>
      <c r="M54" s="21">
        <f t="shared" si="3"/>
        <v>0</v>
      </c>
    </row>
    <row r="55" spans="1:13">
      <c r="A55" t="s">
        <v>95</v>
      </c>
      <c r="B55" s="8">
        <v>0</v>
      </c>
      <c r="D55" s="19">
        <v>88.228570095081011</v>
      </c>
      <c r="G55" s="19">
        <f t="shared" si="0"/>
        <v>0</v>
      </c>
      <c r="I55" t="s">
        <v>95</v>
      </c>
      <c r="J55" s="19">
        <f t="shared" si="1"/>
        <v>88.228570095081011</v>
      </c>
      <c r="K55" s="19">
        <f t="shared" si="2"/>
        <v>0</v>
      </c>
      <c r="M55" s="21">
        <f t="shared" si="3"/>
        <v>0</v>
      </c>
    </row>
    <row r="56" spans="1:13">
      <c r="A56" t="s">
        <v>96</v>
      </c>
      <c r="B56" s="8">
        <v>0</v>
      </c>
      <c r="D56" s="19">
        <v>2716.4585727481071</v>
      </c>
      <c r="G56" s="19">
        <f t="shared" si="0"/>
        <v>0</v>
      </c>
      <c r="I56" t="s">
        <v>96</v>
      </c>
      <c r="J56" s="19">
        <f t="shared" si="1"/>
        <v>2716.4585727481071</v>
      </c>
      <c r="K56" s="19">
        <f t="shared" si="2"/>
        <v>0</v>
      </c>
      <c r="M56" s="21">
        <f t="shared" si="3"/>
        <v>0</v>
      </c>
    </row>
    <row r="57" spans="1:13">
      <c r="A57" t="s">
        <v>97</v>
      </c>
      <c r="B57" s="8">
        <v>0</v>
      </c>
      <c r="D57" s="19">
        <v>348.84645864369173</v>
      </c>
      <c r="G57" s="19">
        <f t="shared" si="0"/>
        <v>0</v>
      </c>
      <c r="I57" t="s">
        <v>97</v>
      </c>
      <c r="J57" s="19">
        <f t="shared" si="1"/>
        <v>348.84645864369173</v>
      </c>
      <c r="K57" s="19">
        <f t="shared" si="2"/>
        <v>0</v>
      </c>
      <c r="M57" s="21">
        <f t="shared" si="3"/>
        <v>0</v>
      </c>
    </row>
    <row r="58" spans="1:13">
      <c r="A58" t="s">
        <v>98</v>
      </c>
      <c r="B58" s="8">
        <v>0</v>
      </c>
      <c r="D58" s="19">
        <v>160.16136177268595</v>
      </c>
      <c r="G58" s="19">
        <f t="shared" si="0"/>
        <v>0</v>
      </c>
      <c r="I58" t="s">
        <v>98</v>
      </c>
      <c r="J58" s="19">
        <f t="shared" si="1"/>
        <v>160.16136177268595</v>
      </c>
      <c r="K58" s="19">
        <f t="shared" si="2"/>
        <v>0</v>
      </c>
      <c r="M58" s="21">
        <f t="shared" si="3"/>
        <v>0</v>
      </c>
    </row>
    <row r="59" spans="1:13">
      <c r="A59" t="s">
        <v>99</v>
      </c>
      <c r="B59" s="8">
        <v>0</v>
      </c>
      <c r="D59" s="19">
        <v>235.15088117562203</v>
      </c>
      <c r="G59" s="19">
        <f t="shared" si="0"/>
        <v>0</v>
      </c>
      <c r="I59" t="s">
        <v>99</v>
      </c>
      <c r="J59" s="19">
        <f t="shared" si="1"/>
        <v>235.15088117562203</v>
      </c>
      <c r="K59" s="19">
        <f t="shared" si="2"/>
        <v>0</v>
      </c>
      <c r="M59" s="21">
        <f t="shared" si="3"/>
        <v>0</v>
      </c>
    </row>
    <row r="60" spans="1:13">
      <c r="A60" t="s">
        <v>100</v>
      </c>
      <c r="B60" s="8">
        <v>0</v>
      </c>
      <c r="D60" s="19">
        <v>314.21165183553404</v>
      </c>
      <c r="G60" s="19">
        <f t="shared" si="0"/>
        <v>0</v>
      </c>
      <c r="I60" t="s">
        <v>100</v>
      </c>
      <c r="J60" s="19">
        <f t="shared" si="1"/>
        <v>314.21165183553404</v>
      </c>
      <c r="K60" s="19">
        <f t="shared" si="2"/>
        <v>0</v>
      </c>
      <c r="M60" s="21">
        <f t="shared" si="3"/>
        <v>0</v>
      </c>
    </row>
    <row r="61" spans="1:13">
      <c r="A61" t="s">
        <v>101</v>
      </c>
      <c r="B61" s="8">
        <v>0</v>
      </c>
      <c r="D61" s="19">
        <v>531.80455179892829</v>
      </c>
      <c r="G61" s="19">
        <f t="shared" si="0"/>
        <v>0</v>
      </c>
      <c r="I61" t="s">
        <v>101</v>
      </c>
      <c r="J61" s="19">
        <f t="shared" si="1"/>
        <v>531.80455179892829</v>
      </c>
      <c r="K61" s="19">
        <f t="shared" si="2"/>
        <v>0</v>
      </c>
      <c r="M61" s="21">
        <f t="shared" si="3"/>
        <v>0</v>
      </c>
    </row>
    <row r="62" spans="1:13">
      <c r="A62" t="s">
        <v>102</v>
      </c>
      <c r="B62" s="8">
        <v>0</v>
      </c>
      <c r="D62" s="19">
        <v>191.08626936236479</v>
      </c>
      <c r="G62" s="19">
        <f t="shared" si="0"/>
        <v>0</v>
      </c>
      <c r="I62" t="s">
        <v>102</v>
      </c>
      <c r="J62" s="19">
        <f t="shared" si="1"/>
        <v>191.08626936236479</v>
      </c>
      <c r="K62" s="19">
        <f t="shared" si="2"/>
        <v>0</v>
      </c>
      <c r="M62" s="21">
        <f t="shared" si="3"/>
        <v>0</v>
      </c>
    </row>
    <row r="63" spans="1:13">
      <c r="A63" t="s">
        <v>103</v>
      </c>
      <c r="B63" s="8">
        <v>0</v>
      </c>
      <c r="D63" s="19">
        <v>671.49982450841389</v>
      </c>
      <c r="G63" s="19">
        <f t="shared" si="0"/>
        <v>0</v>
      </c>
      <c r="I63" t="s">
        <v>103</v>
      </c>
      <c r="J63" s="19">
        <f t="shared" si="1"/>
        <v>671.49982450841389</v>
      </c>
      <c r="K63" s="19">
        <f t="shared" si="2"/>
        <v>0</v>
      </c>
      <c r="M63" s="21">
        <f t="shared" si="3"/>
        <v>0</v>
      </c>
    </row>
    <row r="64" spans="1:13">
      <c r="A64" t="s">
        <v>104</v>
      </c>
      <c r="B64" s="8">
        <v>0</v>
      </c>
      <c r="D64" s="19">
        <v>346.92441433746308</v>
      </c>
      <c r="G64" s="19">
        <f t="shared" si="0"/>
        <v>0</v>
      </c>
      <c r="I64" t="s">
        <v>104</v>
      </c>
      <c r="J64" s="19">
        <f t="shared" si="1"/>
        <v>346.92441433746308</v>
      </c>
      <c r="K64" s="19">
        <f t="shared" si="2"/>
        <v>0</v>
      </c>
      <c r="M64" s="21">
        <f t="shared" si="3"/>
        <v>0</v>
      </c>
    </row>
    <row r="65" spans="1:13">
      <c r="A65" t="s">
        <v>105</v>
      </c>
      <c r="B65" s="8">
        <v>0</v>
      </c>
      <c r="D65" s="19">
        <v>136.35365722367547</v>
      </c>
      <c r="G65" s="19">
        <f t="shared" si="0"/>
        <v>0</v>
      </c>
      <c r="I65" t="s">
        <v>105</v>
      </c>
      <c r="J65" s="19">
        <f t="shared" si="1"/>
        <v>136.35365722367547</v>
      </c>
      <c r="K65" s="19">
        <f t="shared" si="2"/>
        <v>0</v>
      </c>
      <c r="M65" s="21">
        <f t="shared" si="3"/>
        <v>0</v>
      </c>
    </row>
    <row r="66" spans="1:13">
      <c r="A66" t="s">
        <v>106</v>
      </c>
      <c r="B66" s="8">
        <v>0</v>
      </c>
      <c r="D66" s="19">
        <v>435.69099668064422</v>
      </c>
      <c r="G66" s="19">
        <f t="shared" si="0"/>
        <v>0</v>
      </c>
      <c r="I66" t="s">
        <v>106</v>
      </c>
      <c r="J66" s="19">
        <f t="shared" si="1"/>
        <v>435.69099668064422</v>
      </c>
      <c r="K66" s="19">
        <f t="shared" si="2"/>
        <v>0</v>
      </c>
      <c r="M66" s="21">
        <f t="shared" si="3"/>
        <v>0</v>
      </c>
    </row>
    <row r="67" spans="1:13">
      <c r="A67" t="s">
        <v>107</v>
      </c>
      <c r="B67" s="8">
        <v>0</v>
      </c>
      <c r="D67" s="19">
        <v>422.03406060862966</v>
      </c>
      <c r="G67" s="19">
        <f t="shared" si="0"/>
        <v>0</v>
      </c>
      <c r="I67" t="s">
        <v>107</v>
      </c>
      <c r="J67" s="19">
        <f t="shared" si="1"/>
        <v>422.03406060862966</v>
      </c>
      <c r="K67" s="19">
        <f t="shared" si="2"/>
        <v>0</v>
      </c>
      <c r="M67" s="21">
        <f t="shared" si="3"/>
        <v>0</v>
      </c>
    </row>
    <row r="68" spans="1:13">
      <c r="A68" t="s">
        <v>108</v>
      </c>
      <c r="B68" s="8">
        <v>0</v>
      </c>
      <c r="D68" s="19">
        <v>91.894394062545814</v>
      </c>
      <c r="G68" s="19">
        <f t="shared" si="0"/>
        <v>0</v>
      </c>
      <c r="I68" t="s">
        <v>108</v>
      </c>
      <c r="J68" s="19">
        <f t="shared" si="1"/>
        <v>91.894394062545814</v>
      </c>
      <c r="K68" s="19">
        <f t="shared" si="2"/>
        <v>0</v>
      </c>
      <c r="M68" s="21">
        <f t="shared" si="3"/>
        <v>0</v>
      </c>
    </row>
    <row r="69" spans="1:13">
      <c r="A69" t="s">
        <v>109</v>
      </c>
      <c r="B69" s="8">
        <v>0</v>
      </c>
      <c r="D69" s="19">
        <v>1449.5014161776976</v>
      </c>
      <c r="G69" s="19">
        <f t="shared" ref="G69:G83" si="4">B69*D69</f>
        <v>0</v>
      </c>
      <c r="I69" t="s">
        <v>109</v>
      </c>
      <c r="J69" s="19">
        <f t="shared" ref="J69:J85" si="5">D69-G69</f>
        <v>1449.5014161776976</v>
      </c>
      <c r="K69" s="19">
        <f t="shared" ref="K69:K85" si="6">G69</f>
        <v>0</v>
      </c>
      <c r="M69" s="21">
        <f t="shared" ref="M69:M85" si="7">J69+K69-D69</f>
        <v>0</v>
      </c>
    </row>
    <row r="70" spans="1:13">
      <c r="A70" t="s">
        <v>110</v>
      </c>
      <c r="B70" s="8">
        <v>0</v>
      </c>
      <c r="D70" s="19">
        <v>279.02642639246739</v>
      </c>
      <c r="G70" s="19">
        <f t="shared" si="4"/>
        <v>0</v>
      </c>
      <c r="I70" t="s">
        <v>110</v>
      </c>
      <c r="J70" s="19">
        <f t="shared" si="5"/>
        <v>279.02642639246739</v>
      </c>
      <c r="K70" s="19">
        <f t="shared" si="6"/>
        <v>0</v>
      </c>
      <c r="M70" s="21">
        <f t="shared" si="7"/>
        <v>0</v>
      </c>
    </row>
    <row r="71" spans="1:13">
      <c r="A71" t="s">
        <v>111</v>
      </c>
      <c r="B71" s="8">
        <v>0</v>
      </c>
      <c r="D71" s="19">
        <v>36.85324092651031</v>
      </c>
      <c r="G71" s="19">
        <f t="shared" si="4"/>
        <v>0</v>
      </c>
      <c r="I71" t="s">
        <v>111</v>
      </c>
      <c r="J71" s="19">
        <f t="shared" si="5"/>
        <v>36.85324092651031</v>
      </c>
      <c r="K71" s="19">
        <f t="shared" si="6"/>
        <v>0</v>
      </c>
      <c r="M71" s="21">
        <f t="shared" si="7"/>
        <v>0</v>
      </c>
    </row>
    <row r="72" spans="1:13">
      <c r="A72" t="s">
        <v>112</v>
      </c>
      <c r="B72" s="8">
        <v>0</v>
      </c>
      <c r="D72" s="19">
        <v>582.23866659369241</v>
      </c>
      <c r="G72" s="19">
        <f t="shared" si="4"/>
        <v>0</v>
      </c>
      <c r="I72" t="s">
        <v>112</v>
      </c>
      <c r="J72" s="19">
        <f t="shared" si="5"/>
        <v>582.23866659369241</v>
      </c>
      <c r="K72" s="19">
        <f t="shared" si="6"/>
        <v>0</v>
      </c>
      <c r="M72" s="21">
        <f t="shared" si="7"/>
        <v>0</v>
      </c>
    </row>
    <row r="73" spans="1:13">
      <c r="A73" t="s">
        <v>113</v>
      </c>
      <c r="B73" s="8">
        <v>0</v>
      </c>
      <c r="D73" s="19">
        <v>584.90302543245457</v>
      </c>
      <c r="G73" s="19">
        <f t="shared" si="4"/>
        <v>0</v>
      </c>
      <c r="I73" t="s">
        <v>113</v>
      </c>
      <c r="J73" s="19">
        <f t="shared" si="5"/>
        <v>584.90302543245457</v>
      </c>
      <c r="K73" s="19">
        <f t="shared" si="6"/>
        <v>0</v>
      </c>
      <c r="M73" s="21">
        <f t="shared" si="7"/>
        <v>0</v>
      </c>
    </row>
    <row r="74" spans="1:13">
      <c r="A74" t="s">
        <v>114</v>
      </c>
      <c r="B74" s="8">
        <v>0</v>
      </c>
      <c r="D74" s="19">
        <v>97.306951223423056</v>
      </c>
      <c r="G74" s="19">
        <f t="shared" si="4"/>
        <v>0</v>
      </c>
      <c r="I74" t="s">
        <v>114</v>
      </c>
      <c r="J74" s="19">
        <f t="shared" si="5"/>
        <v>97.306951223423056</v>
      </c>
      <c r="K74" s="19">
        <f t="shared" si="6"/>
        <v>0</v>
      </c>
      <c r="M74" s="21">
        <f t="shared" si="7"/>
        <v>0</v>
      </c>
    </row>
    <row r="75" spans="1:13">
      <c r="A75" t="s">
        <v>115</v>
      </c>
      <c r="B75" s="8">
        <v>0</v>
      </c>
      <c r="D75" s="19">
        <v>349.96066760328313</v>
      </c>
      <c r="G75" s="19">
        <f t="shared" si="4"/>
        <v>0</v>
      </c>
      <c r="I75" t="s">
        <v>115</v>
      </c>
      <c r="J75" s="19">
        <f t="shared" si="5"/>
        <v>349.96066760328313</v>
      </c>
      <c r="K75" s="19">
        <f t="shared" si="6"/>
        <v>0</v>
      </c>
      <c r="M75" s="21">
        <f t="shared" si="7"/>
        <v>0</v>
      </c>
    </row>
    <row r="76" spans="1:13">
      <c r="A76" t="s">
        <v>116</v>
      </c>
      <c r="B76" s="8">
        <v>0</v>
      </c>
      <c r="D76" s="19">
        <v>0</v>
      </c>
      <c r="G76" s="19">
        <f t="shared" si="4"/>
        <v>0</v>
      </c>
      <c r="I76" t="s">
        <v>116</v>
      </c>
      <c r="J76" s="19">
        <f t="shared" si="5"/>
        <v>0</v>
      </c>
      <c r="K76" s="19">
        <f t="shared" si="6"/>
        <v>0</v>
      </c>
      <c r="M76" s="21">
        <f t="shared" si="7"/>
        <v>0</v>
      </c>
    </row>
    <row r="77" spans="1:13">
      <c r="A77" s="1" t="s">
        <v>117</v>
      </c>
      <c r="B77" s="8"/>
      <c r="D77" s="19">
        <v>235802.12148856214</v>
      </c>
      <c r="G77" s="19">
        <f>SUM(G4:G76)</f>
        <v>1100.631664161049</v>
      </c>
      <c r="I77" s="1" t="s">
        <v>117</v>
      </c>
      <c r="J77" s="19">
        <f t="shared" si="5"/>
        <v>234701.4898244011</v>
      </c>
      <c r="K77" s="19">
        <f t="shared" si="6"/>
        <v>1100.631664161049</v>
      </c>
      <c r="M77" s="21">
        <f t="shared" si="7"/>
        <v>0</v>
      </c>
    </row>
    <row r="78" spans="1:13">
      <c r="A78" t="s">
        <v>118</v>
      </c>
      <c r="B78" s="8">
        <v>0</v>
      </c>
      <c r="D78" s="19">
        <v>14838.616287204091</v>
      </c>
      <c r="G78" s="19">
        <f t="shared" si="4"/>
        <v>0</v>
      </c>
      <c r="I78" t="s">
        <v>118</v>
      </c>
      <c r="J78" s="19">
        <f t="shared" si="5"/>
        <v>14838.616287204091</v>
      </c>
      <c r="K78" s="19">
        <f t="shared" si="6"/>
        <v>0</v>
      </c>
      <c r="M78" s="21">
        <f t="shared" si="7"/>
        <v>0</v>
      </c>
    </row>
    <row r="79" spans="1:13">
      <c r="A79" s="2" t="s">
        <v>1039</v>
      </c>
      <c r="B79" s="8">
        <v>0</v>
      </c>
      <c r="D79" s="19">
        <v>88.984840680457296</v>
      </c>
      <c r="G79" s="19">
        <f t="shared" si="4"/>
        <v>0</v>
      </c>
      <c r="I79" s="2" t="s">
        <v>1039</v>
      </c>
      <c r="J79" s="19">
        <f t="shared" si="5"/>
        <v>88.984840680457296</v>
      </c>
      <c r="K79" s="19">
        <f t="shared" si="6"/>
        <v>0</v>
      </c>
      <c r="M79" s="21">
        <f t="shared" si="7"/>
        <v>0</v>
      </c>
    </row>
    <row r="80" spans="1:13">
      <c r="A80" s="2" t="s">
        <v>1040</v>
      </c>
      <c r="B80" s="8">
        <v>0</v>
      </c>
      <c r="D80" s="19">
        <v>0</v>
      </c>
      <c r="G80" s="19">
        <f t="shared" si="4"/>
        <v>0</v>
      </c>
      <c r="I80" s="2" t="s">
        <v>1040</v>
      </c>
      <c r="J80" s="19">
        <f t="shared" si="5"/>
        <v>0</v>
      </c>
      <c r="K80" s="19">
        <f t="shared" si="6"/>
        <v>0</v>
      </c>
      <c r="M80" s="21">
        <f t="shared" si="7"/>
        <v>0</v>
      </c>
    </row>
    <row r="81" spans="1:13">
      <c r="A81" s="2" t="s">
        <v>1056</v>
      </c>
      <c r="B81" s="8">
        <v>0</v>
      </c>
      <c r="D81" s="19">
        <v>25553.524554358908</v>
      </c>
      <c r="G81" s="19">
        <f t="shared" si="4"/>
        <v>0</v>
      </c>
      <c r="I81" s="2" t="s">
        <v>1056</v>
      </c>
      <c r="J81" s="19">
        <f t="shared" si="5"/>
        <v>25553.524554358908</v>
      </c>
      <c r="K81" s="19">
        <f t="shared" si="6"/>
        <v>0</v>
      </c>
      <c r="M81" s="21">
        <f t="shared" si="7"/>
        <v>0</v>
      </c>
    </row>
    <row r="82" spans="1:13">
      <c r="A82" t="s">
        <v>122</v>
      </c>
      <c r="B82" s="8">
        <v>0</v>
      </c>
      <c r="D82" s="19">
        <v>4737.7528291943991</v>
      </c>
      <c r="G82" s="19">
        <f t="shared" si="4"/>
        <v>0</v>
      </c>
      <c r="I82" t="s">
        <v>122</v>
      </c>
      <c r="J82" s="19">
        <f t="shared" si="5"/>
        <v>4737.7528291943991</v>
      </c>
      <c r="K82" s="19">
        <f t="shared" si="6"/>
        <v>0</v>
      </c>
      <c r="M82" s="21">
        <f t="shared" si="7"/>
        <v>0</v>
      </c>
    </row>
    <row r="83" spans="1:13">
      <c r="A83" t="s">
        <v>123</v>
      </c>
      <c r="B83" s="8">
        <v>0</v>
      </c>
      <c r="D83" s="19">
        <v>0</v>
      </c>
      <c r="G83" s="19">
        <f t="shared" si="4"/>
        <v>0</v>
      </c>
      <c r="I83" t="s">
        <v>123</v>
      </c>
      <c r="J83" s="19">
        <f t="shared" si="5"/>
        <v>0</v>
      </c>
      <c r="K83" s="19">
        <f t="shared" si="6"/>
        <v>0</v>
      </c>
      <c r="M83" s="21">
        <f t="shared" si="7"/>
        <v>0</v>
      </c>
    </row>
    <row r="84" spans="1:13">
      <c r="A84" s="23" t="s">
        <v>1041</v>
      </c>
      <c r="B84" s="8"/>
      <c r="D84" s="19">
        <v>45218.878511437855</v>
      </c>
      <c r="G84" s="19">
        <f>SUM(G78:G83)</f>
        <v>0</v>
      </c>
      <c r="I84" s="23" t="s">
        <v>1041</v>
      </c>
      <c r="J84" s="19">
        <f t="shared" si="5"/>
        <v>45218.878511437855</v>
      </c>
      <c r="K84" s="19">
        <f t="shared" si="6"/>
        <v>0</v>
      </c>
      <c r="M84" s="21">
        <f t="shared" si="7"/>
        <v>0</v>
      </c>
    </row>
    <row r="85" spans="1:13">
      <c r="A85" s="23" t="s">
        <v>1042</v>
      </c>
      <c r="B85" s="8"/>
      <c r="D85" s="19">
        <v>281021</v>
      </c>
      <c r="G85" s="19">
        <f>G77+G838</f>
        <v>1100.631664161049</v>
      </c>
      <c r="I85" s="23" t="s">
        <v>1042</v>
      </c>
      <c r="J85" s="19">
        <f t="shared" si="5"/>
        <v>279920.36833583895</v>
      </c>
      <c r="K85" s="19">
        <f t="shared" si="6"/>
        <v>1100.631664161049</v>
      </c>
      <c r="M85" s="21">
        <f t="shared" si="7"/>
        <v>0</v>
      </c>
    </row>
  </sheetData>
  <mergeCells count="2">
    <mergeCell ref="A1:B1"/>
    <mergeCell ref="I1:K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656F-7A18-41C7-A554-DC9D6A38E17D}">
  <sheetPr>
    <tabColor rgb="FFFFB81C"/>
  </sheetPr>
  <dimension ref="A7:CE38"/>
  <sheetViews>
    <sheetView topLeftCell="BP1" zoomScale="75" zoomScaleNormal="75" workbookViewId="0">
      <selection activeCell="F34" sqref="F34"/>
    </sheetView>
  </sheetViews>
  <sheetFormatPr defaultColWidth="8.7109375" defaultRowHeight="12.75"/>
  <cols>
    <col min="1" max="1" width="9.28515625" style="31" customWidth="1"/>
    <col min="2" max="2" width="8.7109375" style="31"/>
    <col min="3" max="3" width="9.7109375" style="31" customWidth="1"/>
    <col min="4" max="21" width="10.140625" style="31" customWidth="1"/>
    <col min="22" max="16384" width="8.7109375" style="31"/>
  </cols>
  <sheetData>
    <row r="7" spans="1:20" ht="12.75" customHeight="1">
      <c r="A7" s="78" t="s">
        <v>21</v>
      </c>
      <c r="B7" s="79"/>
      <c r="C7" s="79"/>
      <c r="D7" s="79"/>
      <c r="E7" s="79"/>
    </row>
    <row r="8" spans="1:20">
      <c r="A8" s="88" t="s">
        <v>22</v>
      </c>
      <c r="G8" s="80"/>
    </row>
    <row r="9" spans="1:20">
      <c r="A9" s="81"/>
      <c r="B9" s="81">
        <v>1</v>
      </c>
      <c r="C9" s="81">
        <v>2</v>
      </c>
      <c r="D9" s="81">
        <v>3</v>
      </c>
      <c r="E9" s="81">
        <v>4</v>
      </c>
      <c r="F9" s="81">
        <v>5</v>
      </c>
      <c r="G9" s="81">
        <v>6</v>
      </c>
      <c r="H9" s="81">
        <v>7</v>
      </c>
      <c r="I9" s="81">
        <v>8</v>
      </c>
      <c r="J9" s="81">
        <v>9</v>
      </c>
      <c r="K9" s="81">
        <v>10</v>
      </c>
      <c r="L9" s="81">
        <v>11</v>
      </c>
      <c r="M9" s="81">
        <v>12</v>
      </c>
      <c r="N9" s="81">
        <v>13</v>
      </c>
      <c r="O9" s="81">
        <v>14</v>
      </c>
      <c r="P9" s="81">
        <v>15</v>
      </c>
      <c r="Q9" s="81">
        <v>16</v>
      </c>
      <c r="R9" s="81">
        <v>17</v>
      </c>
      <c r="S9" s="81">
        <v>18</v>
      </c>
      <c r="T9" s="81">
        <v>19</v>
      </c>
    </row>
    <row r="10" spans="1:20" ht="51">
      <c r="A10" s="108"/>
      <c r="B10" s="109" t="s">
        <v>23</v>
      </c>
      <c r="C10" s="109" t="s">
        <v>24</v>
      </c>
      <c r="D10" s="109" t="s">
        <v>25</v>
      </c>
      <c r="E10" s="109" t="s">
        <v>26</v>
      </c>
      <c r="F10" s="109" t="s">
        <v>27</v>
      </c>
      <c r="G10" s="109" t="s">
        <v>28</v>
      </c>
      <c r="H10" s="109" t="s">
        <v>29</v>
      </c>
      <c r="I10" s="109" t="s">
        <v>30</v>
      </c>
      <c r="J10" s="109" t="s">
        <v>31</v>
      </c>
      <c r="K10" s="109" t="s">
        <v>32</v>
      </c>
      <c r="L10" s="109" t="s">
        <v>33</v>
      </c>
      <c r="M10" s="109" t="s">
        <v>34</v>
      </c>
      <c r="N10" s="109" t="s">
        <v>35</v>
      </c>
      <c r="O10" s="109" t="s">
        <v>36</v>
      </c>
      <c r="P10" s="109" t="s">
        <v>37</v>
      </c>
      <c r="Q10" s="109" t="s">
        <v>38</v>
      </c>
      <c r="R10" s="109" t="s">
        <v>39</v>
      </c>
      <c r="S10" s="109" t="s">
        <v>40</v>
      </c>
      <c r="T10" s="109" t="s">
        <v>41</v>
      </c>
    </row>
    <row r="11" spans="1:20">
      <c r="A11" s="110" t="s">
        <v>42</v>
      </c>
      <c r="B11" s="111">
        <v>6023</v>
      </c>
      <c r="C11" s="111">
        <v>327</v>
      </c>
      <c r="D11" s="111">
        <v>212</v>
      </c>
      <c r="E11" s="111">
        <v>1</v>
      </c>
      <c r="F11" s="111">
        <v>186</v>
      </c>
      <c r="G11" s="111">
        <v>16</v>
      </c>
      <c r="H11" s="111">
        <v>50</v>
      </c>
      <c r="I11" s="111">
        <v>15</v>
      </c>
      <c r="J11" s="111">
        <v>24</v>
      </c>
      <c r="K11" s="111">
        <v>6</v>
      </c>
      <c r="L11" s="111">
        <v>10</v>
      </c>
      <c r="M11" s="111">
        <v>33568</v>
      </c>
      <c r="N11" s="111">
        <v>1043</v>
      </c>
      <c r="O11" s="111">
        <v>0</v>
      </c>
      <c r="P11" s="111">
        <v>313</v>
      </c>
      <c r="Q11" s="111">
        <v>842</v>
      </c>
      <c r="R11" s="111">
        <v>20</v>
      </c>
      <c r="S11" s="111">
        <v>2</v>
      </c>
      <c r="T11" s="111">
        <v>0</v>
      </c>
    </row>
    <row r="12" spans="1:20">
      <c r="A12" s="110" t="s">
        <v>43</v>
      </c>
      <c r="B12" s="111">
        <v>604</v>
      </c>
      <c r="C12" s="111">
        <v>33</v>
      </c>
      <c r="D12" s="111">
        <v>21</v>
      </c>
      <c r="E12" s="111">
        <v>0</v>
      </c>
      <c r="F12" s="111">
        <v>19</v>
      </c>
      <c r="G12" s="111">
        <v>2</v>
      </c>
      <c r="H12" s="111">
        <v>5</v>
      </c>
      <c r="I12" s="111">
        <v>1</v>
      </c>
      <c r="J12" s="111">
        <v>2</v>
      </c>
      <c r="K12" s="111">
        <v>1</v>
      </c>
      <c r="L12" s="111">
        <v>1</v>
      </c>
      <c r="M12" s="111">
        <v>3369</v>
      </c>
      <c r="N12" s="111">
        <v>105</v>
      </c>
      <c r="O12" s="111">
        <v>0</v>
      </c>
      <c r="P12" s="111">
        <v>0</v>
      </c>
      <c r="Q12" s="111">
        <v>0</v>
      </c>
      <c r="R12" s="111">
        <v>2</v>
      </c>
      <c r="S12" s="111">
        <v>0</v>
      </c>
      <c r="T12" s="111">
        <v>0</v>
      </c>
    </row>
    <row r="13" spans="1:20">
      <c r="A13" s="112" t="s">
        <v>44</v>
      </c>
      <c r="B13" s="113">
        <f t="shared" ref="B13:T13" si="0">SUM(B11:B12)</f>
        <v>6627</v>
      </c>
      <c r="C13" s="113">
        <f t="shared" si="0"/>
        <v>360</v>
      </c>
      <c r="D13" s="113">
        <f t="shared" si="0"/>
        <v>233</v>
      </c>
      <c r="E13" s="113">
        <f t="shared" si="0"/>
        <v>1</v>
      </c>
      <c r="F13" s="113">
        <f t="shared" si="0"/>
        <v>205</v>
      </c>
      <c r="G13" s="113">
        <f t="shared" si="0"/>
        <v>18</v>
      </c>
      <c r="H13" s="113">
        <f t="shared" si="0"/>
        <v>55</v>
      </c>
      <c r="I13" s="113">
        <f t="shared" si="0"/>
        <v>16</v>
      </c>
      <c r="J13" s="113">
        <f t="shared" si="0"/>
        <v>26</v>
      </c>
      <c r="K13" s="113">
        <f t="shared" si="0"/>
        <v>7</v>
      </c>
      <c r="L13" s="113">
        <f t="shared" si="0"/>
        <v>11</v>
      </c>
      <c r="M13" s="113">
        <f t="shared" si="0"/>
        <v>36937</v>
      </c>
      <c r="N13" s="113">
        <f t="shared" si="0"/>
        <v>1148</v>
      </c>
      <c r="O13" s="113">
        <f t="shared" si="0"/>
        <v>0</v>
      </c>
      <c r="P13" s="113">
        <f t="shared" si="0"/>
        <v>313</v>
      </c>
      <c r="Q13" s="113">
        <f t="shared" si="0"/>
        <v>842</v>
      </c>
      <c r="R13" s="113">
        <f t="shared" si="0"/>
        <v>22</v>
      </c>
      <c r="S13" s="113">
        <f t="shared" si="0"/>
        <v>2</v>
      </c>
      <c r="T13" s="113">
        <f t="shared" si="0"/>
        <v>0</v>
      </c>
    </row>
    <row r="16" spans="1:20">
      <c r="A16" s="78" t="s">
        <v>45</v>
      </c>
      <c r="C16" s="83"/>
      <c r="D16" s="83"/>
      <c r="E16" s="83"/>
      <c r="F16" s="83"/>
    </row>
    <row r="17" spans="1:78">
      <c r="A17" s="88" t="s">
        <v>46</v>
      </c>
    </row>
    <row r="18" spans="1:78">
      <c r="A18" s="81"/>
      <c r="B18" s="81">
        <v>1</v>
      </c>
      <c r="C18" s="81">
        <v>2</v>
      </c>
      <c r="D18" s="81">
        <v>3</v>
      </c>
      <c r="E18" s="81">
        <v>4</v>
      </c>
      <c r="F18" s="81">
        <v>5</v>
      </c>
      <c r="G18" s="81">
        <v>6</v>
      </c>
      <c r="H18" s="81">
        <v>7</v>
      </c>
      <c r="I18" s="81">
        <v>8</v>
      </c>
      <c r="J18" s="81">
        <v>9</v>
      </c>
      <c r="K18" s="81">
        <v>10</v>
      </c>
      <c r="L18" s="81">
        <v>11</v>
      </c>
      <c r="M18" s="81">
        <v>12</v>
      </c>
      <c r="N18" s="81">
        <v>13</v>
      </c>
      <c r="O18" s="81">
        <v>14</v>
      </c>
      <c r="P18" s="81">
        <v>15</v>
      </c>
      <c r="Q18" s="81">
        <v>16</v>
      </c>
      <c r="R18" s="81">
        <v>17</v>
      </c>
      <c r="S18" s="81">
        <v>18</v>
      </c>
      <c r="T18" s="81">
        <v>19</v>
      </c>
    </row>
    <row r="19" spans="1:78" ht="51">
      <c r="A19" s="108"/>
      <c r="B19" s="109" t="s">
        <v>23</v>
      </c>
      <c r="C19" s="109" t="s">
        <v>24</v>
      </c>
      <c r="D19" s="109" t="s">
        <v>25</v>
      </c>
      <c r="E19" s="109" t="s">
        <v>26</v>
      </c>
      <c r="F19" s="109" t="s">
        <v>27</v>
      </c>
      <c r="G19" s="109" t="s">
        <v>28</v>
      </c>
      <c r="H19" s="109" t="s">
        <v>29</v>
      </c>
      <c r="I19" s="109" t="s">
        <v>30</v>
      </c>
      <c r="J19" s="109" t="s">
        <v>31</v>
      </c>
      <c r="K19" s="109" t="s">
        <v>32</v>
      </c>
      <c r="L19" s="109" t="s">
        <v>33</v>
      </c>
      <c r="M19" s="109" t="s">
        <v>34</v>
      </c>
      <c r="N19" s="109" t="s">
        <v>35</v>
      </c>
      <c r="O19" s="109" t="s">
        <v>36</v>
      </c>
      <c r="P19" s="109" t="s">
        <v>37</v>
      </c>
      <c r="Q19" s="109" t="s">
        <v>38</v>
      </c>
      <c r="R19" s="109" t="s">
        <v>39</v>
      </c>
      <c r="S19" s="109" t="s">
        <v>40</v>
      </c>
      <c r="T19" s="109" t="s">
        <v>41</v>
      </c>
    </row>
    <row r="20" spans="1:78">
      <c r="A20" s="110" t="s">
        <v>42</v>
      </c>
      <c r="B20" s="114">
        <f>IFERROR(B11/B$13,0)</f>
        <v>0.90885770333484228</v>
      </c>
      <c r="C20" s="114">
        <f t="shared" ref="C20:T22" si="1">IFERROR(C11/C$13,0)</f>
        <v>0.90833333333333333</v>
      </c>
      <c r="D20" s="114">
        <f t="shared" si="1"/>
        <v>0.90987124463519309</v>
      </c>
      <c r="E20" s="114">
        <f t="shared" si="1"/>
        <v>1</v>
      </c>
      <c r="F20" s="114">
        <f t="shared" si="1"/>
        <v>0.90731707317073174</v>
      </c>
      <c r="G20" s="114">
        <f t="shared" si="1"/>
        <v>0.88888888888888884</v>
      </c>
      <c r="H20" s="114">
        <f t="shared" si="1"/>
        <v>0.90909090909090906</v>
      </c>
      <c r="I20" s="114">
        <f t="shared" si="1"/>
        <v>0.9375</v>
      </c>
      <c r="J20" s="114">
        <f t="shared" si="1"/>
        <v>0.92307692307692313</v>
      </c>
      <c r="K20" s="114">
        <f t="shared" si="1"/>
        <v>0.8571428571428571</v>
      </c>
      <c r="L20" s="114">
        <f t="shared" si="1"/>
        <v>0.90909090909090906</v>
      </c>
      <c r="M20" s="114">
        <f t="shared" si="1"/>
        <v>0.90879064352816963</v>
      </c>
      <c r="N20" s="114">
        <f t="shared" si="1"/>
        <v>0.90853658536585369</v>
      </c>
      <c r="O20" s="114">
        <v>1</v>
      </c>
      <c r="P20" s="114">
        <f t="shared" si="1"/>
        <v>1</v>
      </c>
      <c r="Q20" s="114">
        <f t="shared" si="1"/>
        <v>1</v>
      </c>
      <c r="R20" s="114">
        <f t="shared" si="1"/>
        <v>0.90909090909090906</v>
      </c>
      <c r="S20" s="114">
        <f t="shared" si="1"/>
        <v>1</v>
      </c>
      <c r="T20" s="114">
        <v>1</v>
      </c>
    </row>
    <row r="21" spans="1:78">
      <c r="A21" s="110" t="s">
        <v>43</v>
      </c>
      <c r="B21" s="114">
        <f t="shared" ref="B21:Q22" si="2">IFERROR(B12/B$13,0)</f>
        <v>9.114229666515769E-2</v>
      </c>
      <c r="C21" s="114">
        <f t="shared" si="2"/>
        <v>9.166666666666666E-2</v>
      </c>
      <c r="D21" s="114">
        <f t="shared" si="2"/>
        <v>9.012875536480687E-2</v>
      </c>
      <c r="E21" s="114">
        <f t="shared" si="2"/>
        <v>0</v>
      </c>
      <c r="F21" s="114">
        <f t="shared" si="2"/>
        <v>9.2682926829268292E-2</v>
      </c>
      <c r="G21" s="114">
        <f t="shared" si="2"/>
        <v>0.1111111111111111</v>
      </c>
      <c r="H21" s="114">
        <f t="shared" si="2"/>
        <v>9.0909090909090912E-2</v>
      </c>
      <c r="I21" s="114">
        <f t="shared" si="2"/>
        <v>6.25E-2</v>
      </c>
      <c r="J21" s="114">
        <f t="shared" si="2"/>
        <v>7.6923076923076927E-2</v>
      </c>
      <c r="K21" s="114">
        <f t="shared" si="2"/>
        <v>0.14285714285714285</v>
      </c>
      <c r="L21" s="114">
        <f t="shared" si="2"/>
        <v>9.0909090909090912E-2</v>
      </c>
      <c r="M21" s="114">
        <f t="shared" si="2"/>
        <v>9.1209356471830413E-2</v>
      </c>
      <c r="N21" s="114">
        <f t="shared" si="2"/>
        <v>9.1463414634146339E-2</v>
      </c>
      <c r="O21" s="114">
        <f t="shared" si="2"/>
        <v>0</v>
      </c>
      <c r="P21" s="114">
        <f t="shared" si="2"/>
        <v>0</v>
      </c>
      <c r="Q21" s="114">
        <f t="shared" si="2"/>
        <v>0</v>
      </c>
      <c r="R21" s="114">
        <f t="shared" si="1"/>
        <v>9.0909090909090912E-2</v>
      </c>
      <c r="S21" s="114">
        <f t="shared" si="1"/>
        <v>0</v>
      </c>
      <c r="T21" s="114">
        <f t="shared" si="1"/>
        <v>0</v>
      </c>
    </row>
    <row r="22" spans="1:78">
      <c r="A22" s="112" t="s">
        <v>44</v>
      </c>
      <c r="B22" s="115">
        <f t="shared" si="2"/>
        <v>1</v>
      </c>
      <c r="C22" s="115">
        <f t="shared" si="1"/>
        <v>1</v>
      </c>
      <c r="D22" s="115">
        <f t="shared" si="1"/>
        <v>1</v>
      </c>
      <c r="E22" s="115">
        <f t="shared" si="1"/>
        <v>1</v>
      </c>
      <c r="F22" s="115">
        <f t="shared" si="1"/>
        <v>1</v>
      </c>
      <c r="G22" s="115">
        <f t="shared" si="1"/>
        <v>1</v>
      </c>
      <c r="H22" s="115">
        <f t="shared" si="1"/>
        <v>1</v>
      </c>
      <c r="I22" s="115">
        <f t="shared" si="1"/>
        <v>1</v>
      </c>
      <c r="J22" s="115">
        <f t="shared" si="1"/>
        <v>1</v>
      </c>
      <c r="K22" s="115">
        <f t="shared" si="1"/>
        <v>1</v>
      </c>
      <c r="L22" s="115">
        <f t="shared" si="1"/>
        <v>1</v>
      </c>
      <c r="M22" s="115">
        <f t="shared" si="1"/>
        <v>1</v>
      </c>
      <c r="N22" s="115">
        <f t="shared" si="1"/>
        <v>1</v>
      </c>
      <c r="O22" s="115">
        <v>1</v>
      </c>
      <c r="P22" s="115">
        <f t="shared" si="1"/>
        <v>1</v>
      </c>
      <c r="Q22" s="115">
        <f t="shared" si="1"/>
        <v>1</v>
      </c>
      <c r="R22" s="115">
        <f t="shared" si="1"/>
        <v>1</v>
      </c>
      <c r="S22" s="115">
        <f t="shared" si="1"/>
        <v>1</v>
      </c>
      <c r="T22" s="115">
        <v>1</v>
      </c>
    </row>
    <row r="30" spans="1:78">
      <c r="A30" s="78" t="s">
        <v>47</v>
      </c>
    </row>
    <row r="31" spans="1:78">
      <c r="A31" s="100" t="s">
        <v>48</v>
      </c>
    </row>
    <row r="32" spans="1:78">
      <c r="B32" s="85">
        <v>1</v>
      </c>
      <c r="C32" s="85">
        <v>1</v>
      </c>
      <c r="D32" s="85">
        <v>1</v>
      </c>
      <c r="E32" s="85">
        <v>1</v>
      </c>
      <c r="F32" s="85">
        <v>1</v>
      </c>
      <c r="G32" s="85">
        <v>1</v>
      </c>
      <c r="H32" s="85">
        <v>1</v>
      </c>
      <c r="I32" s="85">
        <v>1</v>
      </c>
      <c r="J32" s="85">
        <v>1</v>
      </c>
      <c r="K32" s="85">
        <v>1</v>
      </c>
      <c r="L32" s="85">
        <v>1</v>
      </c>
      <c r="M32" s="85">
        <v>1</v>
      </c>
      <c r="N32" s="85">
        <v>1</v>
      </c>
      <c r="O32" s="85">
        <v>1</v>
      </c>
      <c r="P32" s="85">
        <v>1</v>
      </c>
      <c r="Q32" s="85">
        <v>1</v>
      </c>
      <c r="R32" s="85">
        <v>1</v>
      </c>
      <c r="S32" s="85">
        <v>1</v>
      </c>
      <c r="T32" s="85">
        <v>1</v>
      </c>
      <c r="U32" s="85">
        <v>1</v>
      </c>
      <c r="V32" s="85">
        <v>1</v>
      </c>
      <c r="W32" s="85">
        <v>1</v>
      </c>
      <c r="X32" s="85">
        <v>1</v>
      </c>
      <c r="Y32" s="85">
        <v>1</v>
      </c>
      <c r="Z32" s="85">
        <v>1</v>
      </c>
      <c r="AA32" s="85">
        <v>1</v>
      </c>
      <c r="AB32" s="85">
        <v>1</v>
      </c>
      <c r="AC32" s="85">
        <v>1</v>
      </c>
      <c r="AD32" s="85">
        <v>1</v>
      </c>
      <c r="AE32" s="85">
        <v>1</v>
      </c>
      <c r="AF32" s="85">
        <v>1</v>
      </c>
      <c r="AG32" s="85">
        <v>1</v>
      </c>
      <c r="AH32" s="85">
        <v>1</v>
      </c>
      <c r="AI32" s="85">
        <v>1</v>
      </c>
      <c r="AJ32" s="85">
        <v>1</v>
      </c>
      <c r="AK32" s="85">
        <v>1</v>
      </c>
      <c r="AL32" s="85">
        <v>1</v>
      </c>
      <c r="AM32" s="85">
        <v>1</v>
      </c>
      <c r="AN32" s="85">
        <v>1</v>
      </c>
      <c r="AO32" s="85">
        <v>1</v>
      </c>
      <c r="AP32" s="85">
        <v>1</v>
      </c>
      <c r="AQ32" s="85">
        <v>1</v>
      </c>
      <c r="AR32" s="85">
        <v>1</v>
      </c>
      <c r="AS32" s="85">
        <v>1</v>
      </c>
      <c r="AT32" s="85">
        <v>1</v>
      </c>
      <c r="AU32" s="85">
        <v>1</v>
      </c>
      <c r="AV32" s="85">
        <v>1</v>
      </c>
      <c r="AW32" s="85">
        <v>1</v>
      </c>
      <c r="AX32" s="85">
        <v>1</v>
      </c>
      <c r="AY32" s="85">
        <v>1</v>
      </c>
      <c r="AZ32" s="85">
        <v>1</v>
      </c>
      <c r="BA32" s="85">
        <v>0</v>
      </c>
      <c r="BB32" s="85">
        <v>0</v>
      </c>
      <c r="BC32" s="85">
        <v>1</v>
      </c>
      <c r="BD32" s="85">
        <v>0</v>
      </c>
      <c r="BE32" s="85">
        <v>1</v>
      </c>
      <c r="BF32" s="85">
        <v>1</v>
      </c>
      <c r="BG32" s="85">
        <v>1</v>
      </c>
      <c r="BH32" s="85">
        <v>1</v>
      </c>
      <c r="BI32" s="85">
        <v>1</v>
      </c>
      <c r="BJ32" s="85">
        <v>1</v>
      </c>
      <c r="BK32" s="85">
        <v>1</v>
      </c>
      <c r="BL32" s="85">
        <v>1</v>
      </c>
      <c r="BM32" s="85">
        <v>1</v>
      </c>
      <c r="BN32" s="85">
        <v>1</v>
      </c>
      <c r="BO32" s="85">
        <v>1</v>
      </c>
      <c r="BP32" s="85">
        <v>1</v>
      </c>
      <c r="BQ32" s="85">
        <v>0</v>
      </c>
      <c r="BR32" s="85"/>
      <c r="BS32" s="85">
        <v>0</v>
      </c>
      <c r="BT32" s="85">
        <v>0</v>
      </c>
      <c r="BU32" s="85">
        <v>0</v>
      </c>
      <c r="BV32" s="85">
        <v>1</v>
      </c>
      <c r="BW32" s="85">
        <v>0</v>
      </c>
      <c r="BX32" s="85">
        <v>0</v>
      </c>
      <c r="BY32" s="85"/>
      <c r="BZ32" s="85"/>
    </row>
    <row r="33" spans="1:83">
      <c r="A33" s="81"/>
      <c r="B33" s="86">
        <v>1</v>
      </c>
      <c r="C33" s="86">
        <v>1</v>
      </c>
      <c r="D33" s="86">
        <v>1</v>
      </c>
      <c r="E33" s="86">
        <v>2</v>
      </c>
      <c r="F33" s="86">
        <v>2</v>
      </c>
      <c r="G33" s="86">
        <v>2</v>
      </c>
      <c r="H33" s="86">
        <v>2</v>
      </c>
      <c r="I33" s="86">
        <v>3</v>
      </c>
      <c r="J33" s="86">
        <v>3</v>
      </c>
      <c r="K33" s="86">
        <v>3</v>
      </c>
      <c r="L33" s="86">
        <v>3</v>
      </c>
      <c r="M33" s="86">
        <v>3</v>
      </c>
      <c r="N33" s="86">
        <v>4</v>
      </c>
      <c r="O33" s="86">
        <v>4</v>
      </c>
      <c r="P33" s="86">
        <v>4</v>
      </c>
      <c r="Q33" s="86">
        <v>4</v>
      </c>
      <c r="R33" s="86">
        <v>5</v>
      </c>
      <c r="S33" s="86">
        <v>5</v>
      </c>
      <c r="T33" s="85" t="s">
        <v>49</v>
      </c>
      <c r="U33" s="85" t="s">
        <v>49</v>
      </c>
      <c r="V33" s="86">
        <v>6</v>
      </c>
      <c r="W33" s="86">
        <v>6</v>
      </c>
      <c r="X33" s="86">
        <v>6</v>
      </c>
      <c r="Y33" s="86">
        <v>6</v>
      </c>
      <c r="Z33" s="86">
        <v>6</v>
      </c>
      <c r="AA33" s="86">
        <v>7</v>
      </c>
      <c r="AB33" s="86">
        <v>9</v>
      </c>
      <c r="AC33" s="86">
        <v>11</v>
      </c>
      <c r="AD33" s="86">
        <v>11</v>
      </c>
      <c r="AE33" s="86">
        <v>11</v>
      </c>
      <c r="AF33" s="86">
        <v>11</v>
      </c>
      <c r="AG33" s="86">
        <v>11</v>
      </c>
      <c r="AH33" s="86">
        <v>11</v>
      </c>
      <c r="AI33" s="86">
        <v>11</v>
      </c>
      <c r="AJ33" s="86">
        <v>11</v>
      </c>
      <c r="AK33" s="86">
        <v>11</v>
      </c>
      <c r="AL33" s="86">
        <v>11</v>
      </c>
      <c r="AM33" s="86">
        <v>16</v>
      </c>
      <c r="AN33" s="86">
        <v>18</v>
      </c>
      <c r="AO33" s="86">
        <v>17</v>
      </c>
      <c r="AP33" s="86">
        <v>17</v>
      </c>
      <c r="AQ33" s="86">
        <v>17</v>
      </c>
      <c r="AR33" s="86">
        <v>12</v>
      </c>
      <c r="AS33" s="86">
        <v>15</v>
      </c>
      <c r="AT33" s="86">
        <v>14</v>
      </c>
      <c r="AU33" s="86">
        <v>17</v>
      </c>
      <c r="AV33" s="86">
        <v>17</v>
      </c>
      <c r="AW33" s="86">
        <v>17</v>
      </c>
      <c r="AX33" s="86">
        <v>17</v>
      </c>
      <c r="AY33" s="86">
        <v>17</v>
      </c>
      <c r="AZ33" s="86">
        <v>17</v>
      </c>
      <c r="BA33" s="86">
        <v>17</v>
      </c>
      <c r="BB33" s="86">
        <v>17</v>
      </c>
      <c r="BC33" s="86">
        <v>17</v>
      </c>
      <c r="BD33" s="86">
        <v>17</v>
      </c>
      <c r="BE33" s="86">
        <v>17</v>
      </c>
      <c r="BF33" s="86">
        <v>17</v>
      </c>
      <c r="BG33" s="86">
        <v>17</v>
      </c>
      <c r="BH33" s="86">
        <v>17</v>
      </c>
      <c r="BI33" s="86">
        <v>17</v>
      </c>
      <c r="BJ33" s="86">
        <v>18</v>
      </c>
      <c r="BK33" s="86">
        <v>18</v>
      </c>
      <c r="BL33" s="86">
        <v>17</v>
      </c>
      <c r="BM33" s="86">
        <v>18</v>
      </c>
      <c r="BN33" s="86">
        <v>17</v>
      </c>
      <c r="BO33" s="86">
        <v>17</v>
      </c>
      <c r="BP33" s="86">
        <v>17</v>
      </c>
      <c r="BQ33" s="86">
        <v>19</v>
      </c>
      <c r="BR33" s="86"/>
      <c r="BS33" s="86">
        <v>17</v>
      </c>
      <c r="BT33" s="86">
        <v>18</v>
      </c>
      <c r="BU33" s="86">
        <v>19</v>
      </c>
      <c r="BV33" s="86">
        <v>19</v>
      </c>
      <c r="BW33" s="86">
        <v>17</v>
      </c>
      <c r="BX33" s="86">
        <v>17</v>
      </c>
      <c r="BY33" s="86"/>
      <c r="BZ33" s="86"/>
      <c r="CA33" s="86"/>
      <c r="CB33" s="86"/>
      <c r="CC33" s="86"/>
      <c r="CD33" s="87"/>
      <c r="CE33" s="87"/>
    </row>
    <row r="34" spans="1:83" ht="124.5" customHeight="1">
      <c r="A34" s="116"/>
      <c r="B34" s="117" t="s">
        <v>50</v>
      </c>
      <c r="C34" s="117" t="s">
        <v>51</v>
      </c>
      <c r="D34" s="117" t="s">
        <v>52</v>
      </c>
      <c r="E34" s="117" t="s">
        <v>53</v>
      </c>
      <c r="F34" s="117" t="s">
        <v>54</v>
      </c>
      <c r="G34" s="117" t="s">
        <v>55</v>
      </c>
      <c r="H34" s="117" t="s">
        <v>56</v>
      </c>
      <c r="I34" s="117" t="s">
        <v>57</v>
      </c>
      <c r="J34" s="117" t="s">
        <v>58</v>
      </c>
      <c r="K34" s="117" t="s">
        <v>59</v>
      </c>
      <c r="L34" s="117" t="s">
        <v>60</v>
      </c>
      <c r="M34" s="117" t="s">
        <v>61</v>
      </c>
      <c r="N34" s="117" t="s">
        <v>62</v>
      </c>
      <c r="O34" s="117" t="s">
        <v>63</v>
      </c>
      <c r="P34" s="117" t="s">
        <v>64</v>
      </c>
      <c r="Q34" s="117" t="s">
        <v>65</v>
      </c>
      <c r="R34" s="117" t="s">
        <v>66</v>
      </c>
      <c r="S34" s="117" t="s">
        <v>67</v>
      </c>
      <c r="T34" s="117" t="s">
        <v>68</v>
      </c>
      <c r="U34" s="117" t="s">
        <v>69</v>
      </c>
      <c r="V34" s="117" t="s">
        <v>70</v>
      </c>
      <c r="W34" s="117" t="s">
        <v>71</v>
      </c>
      <c r="X34" s="117" t="s">
        <v>72</v>
      </c>
      <c r="Y34" s="117" t="s">
        <v>73</v>
      </c>
      <c r="Z34" s="117" t="s">
        <v>74</v>
      </c>
      <c r="AA34" s="117" t="s">
        <v>75</v>
      </c>
      <c r="AB34" s="117" t="s">
        <v>76</v>
      </c>
      <c r="AC34" s="117" t="s">
        <v>77</v>
      </c>
      <c r="AD34" s="117" t="s">
        <v>78</v>
      </c>
      <c r="AE34" s="117" t="s">
        <v>79</v>
      </c>
      <c r="AF34" s="117" t="s">
        <v>80</v>
      </c>
      <c r="AG34" s="117" t="s">
        <v>81</v>
      </c>
      <c r="AH34" s="117" t="s">
        <v>82</v>
      </c>
      <c r="AI34" s="117" t="s">
        <v>83</v>
      </c>
      <c r="AJ34" s="117" t="s">
        <v>84</v>
      </c>
      <c r="AK34" s="117" t="s">
        <v>85</v>
      </c>
      <c r="AL34" s="117" t="s">
        <v>86</v>
      </c>
      <c r="AM34" s="117" t="s">
        <v>87</v>
      </c>
      <c r="AN34" s="117" t="s">
        <v>88</v>
      </c>
      <c r="AO34" s="117" t="s">
        <v>89</v>
      </c>
      <c r="AP34" s="117" t="s">
        <v>90</v>
      </c>
      <c r="AQ34" s="117" t="s">
        <v>91</v>
      </c>
      <c r="AR34" s="117" t="s">
        <v>92</v>
      </c>
      <c r="AS34" s="117" t="s">
        <v>93</v>
      </c>
      <c r="AT34" s="117" t="s">
        <v>36</v>
      </c>
      <c r="AU34" s="117" t="s">
        <v>94</v>
      </c>
      <c r="AV34" s="117" t="s">
        <v>95</v>
      </c>
      <c r="AW34" s="117" t="s">
        <v>96</v>
      </c>
      <c r="AX34" s="117" t="s">
        <v>97</v>
      </c>
      <c r="AY34" s="117" t="s">
        <v>98</v>
      </c>
      <c r="AZ34" s="117" t="s">
        <v>99</v>
      </c>
      <c r="BA34" s="117" t="s">
        <v>100</v>
      </c>
      <c r="BB34" s="117" t="s">
        <v>101</v>
      </c>
      <c r="BC34" s="117" t="s">
        <v>102</v>
      </c>
      <c r="BD34" s="117" t="s">
        <v>103</v>
      </c>
      <c r="BE34" s="117" t="s">
        <v>104</v>
      </c>
      <c r="BF34" s="117" t="s">
        <v>105</v>
      </c>
      <c r="BG34" s="117" t="s">
        <v>106</v>
      </c>
      <c r="BH34" s="117" t="s">
        <v>107</v>
      </c>
      <c r="BI34" s="117" t="s">
        <v>108</v>
      </c>
      <c r="BJ34" s="117" t="s">
        <v>109</v>
      </c>
      <c r="BK34" s="117" t="s">
        <v>110</v>
      </c>
      <c r="BL34" s="117" t="s">
        <v>111</v>
      </c>
      <c r="BM34" s="117" t="s">
        <v>112</v>
      </c>
      <c r="BN34" s="117" t="s">
        <v>113</v>
      </c>
      <c r="BO34" s="117" t="s">
        <v>114</v>
      </c>
      <c r="BP34" s="117" t="s">
        <v>115</v>
      </c>
      <c r="BQ34" s="117" t="s">
        <v>116</v>
      </c>
      <c r="BR34" s="117" t="s">
        <v>117</v>
      </c>
      <c r="BS34" s="117" t="s">
        <v>118</v>
      </c>
      <c r="BT34" s="117" t="s">
        <v>119</v>
      </c>
      <c r="BU34" s="117" t="s">
        <v>120</v>
      </c>
      <c r="BV34" s="117" t="s">
        <v>121</v>
      </c>
      <c r="BW34" s="117" t="s">
        <v>122</v>
      </c>
      <c r="BX34" s="117" t="s">
        <v>123</v>
      </c>
      <c r="BY34" s="117" t="s">
        <v>124</v>
      </c>
      <c r="BZ34" s="117" t="s">
        <v>125</v>
      </c>
      <c r="CA34" s="87"/>
      <c r="CB34" s="87"/>
      <c r="CC34" s="87"/>
      <c r="CD34" s="87"/>
      <c r="CE34" s="87"/>
    </row>
    <row r="35" spans="1:83">
      <c r="A35" s="118" t="s">
        <v>42</v>
      </c>
      <c r="B35" s="119">
        <f t="shared" ref="B35:S35" si="3">IF(B$32&gt;0,HLOOKUP(B$33,$B$18:$T$21,3,FALSE),0)</f>
        <v>0.90885770333484228</v>
      </c>
      <c r="C35" s="119">
        <f t="shared" si="3"/>
        <v>0.90885770333484228</v>
      </c>
      <c r="D35" s="119">
        <f t="shared" si="3"/>
        <v>0.90885770333484228</v>
      </c>
      <c r="E35" s="119">
        <f t="shared" si="3"/>
        <v>0.90833333333333333</v>
      </c>
      <c r="F35" s="119">
        <f t="shared" si="3"/>
        <v>0.90833333333333333</v>
      </c>
      <c r="G35" s="119">
        <f t="shared" si="3"/>
        <v>0.90833333333333333</v>
      </c>
      <c r="H35" s="119">
        <f t="shared" si="3"/>
        <v>0.90833333333333333</v>
      </c>
      <c r="I35" s="119">
        <f t="shared" si="3"/>
        <v>0.90987124463519309</v>
      </c>
      <c r="J35" s="119">
        <f t="shared" si="3"/>
        <v>0.90987124463519309</v>
      </c>
      <c r="K35" s="119">
        <f t="shared" si="3"/>
        <v>0.90987124463519309</v>
      </c>
      <c r="L35" s="119">
        <f t="shared" si="3"/>
        <v>0.90987124463519309</v>
      </c>
      <c r="M35" s="119">
        <f t="shared" si="3"/>
        <v>0.90987124463519309</v>
      </c>
      <c r="N35" s="119">
        <f t="shared" si="3"/>
        <v>1</v>
      </c>
      <c r="O35" s="119">
        <f t="shared" si="3"/>
        <v>1</v>
      </c>
      <c r="P35" s="119">
        <f t="shared" si="3"/>
        <v>1</v>
      </c>
      <c r="Q35" s="119">
        <f t="shared" si="3"/>
        <v>1</v>
      </c>
      <c r="R35" s="119">
        <f t="shared" si="3"/>
        <v>0.90731707317073174</v>
      </c>
      <c r="S35" s="119">
        <f t="shared" si="3"/>
        <v>0.90731707317073174</v>
      </c>
      <c r="T35" s="119">
        <v>0.8</v>
      </c>
      <c r="U35" s="119">
        <v>0.1</v>
      </c>
      <c r="V35" s="119">
        <f t="shared" ref="V35:BQ35" si="4">IF(V$32&gt;0,HLOOKUP(V$33,$B$18:$T$21,3,FALSE),0)</f>
        <v>0.88888888888888884</v>
      </c>
      <c r="W35" s="119">
        <f t="shared" si="4"/>
        <v>0.88888888888888884</v>
      </c>
      <c r="X35" s="119">
        <f t="shared" si="4"/>
        <v>0.88888888888888884</v>
      </c>
      <c r="Y35" s="119">
        <f t="shared" si="4"/>
        <v>0.88888888888888884</v>
      </c>
      <c r="Z35" s="119">
        <f t="shared" si="4"/>
        <v>0.88888888888888884</v>
      </c>
      <c r="AA35" s="119">
        <f t="shared" si="4"/>
        <v>0.90909090909090906</v>
      </c>
      <c r="AB35" s="119">
        <f t="shared" si="4"/>
        <v>0.92307692307692313</v>
      </c>
      <c r="AC35" s="119">
        <f t="shared" si="4"/>
        <v>0.90909090909090906</v>
      </c>
      <c r="AD35" s="119">
        <f t="shared" si="4"/>
        <v>0.90909090909090906</v>
      </c>
      <c r="AE35" s="119">
        <f t="shared" si="4"/>
        <v>0.90909090909090906</v>
      </c>
      <c r="AF35" s="119">
        <f t="shared" si="4"/>
        <v>0.90909090909090906</v>
      </c>
      <c r="AG35" s="119">
        <f t="shared" si="4"/>
        <v>0.90909090909090906</v>
      </c>
      <c r="AH35" s="119">
        <f t="shared" si="4"/>
        <v>0.90909090909090906</v>
      </c>
      <c r="AI35" s="119">
        <f t="shared" si="4"/>
        <v>0.90909090909090906</v>
      </c>
      <c r="AJ35" s="119">
        <f t="shared" si="4"/>
        <v>0.90909090909090906</v>
      </c>
      <c r="AK35" s="119">
        <f t="shared" si="4"/>
        <v>0.90909090909090906</v>
      </c>
      <c r="AL35" s="119">
        <f t="shared" si="4"/>
        <v>0.90909090909090906</v>
      </c>
      <c r="AM35" s="119">
        <f t="shared" si="4"/>
        <v>1</v>
      </c>
      <c r="AN35" s="119">
        <f t="shared" si="4"/>
        <v>1</v>
      </c>
      <c r="AO35" s="119">
        <f t="shared" si="4"/>
        <v>0.90909090909090906</v>
      </c>
      <c r="AP35" s="119">
        <f t="shared" si="4"/>
        <v>0.90909090909090906</v>
      </c>
      <c r="AQ35" s="119">
        <f t="shared" si="4"/>
        <v>0.90909090909090906</v>
      </c>
      <c r="AR35" s="119">
        <f t="shared" si="4"/>
        <v>0.90879064352816963</v>
      </c>
      <c r="AS35" s="119">
        <f t="shared" si="4"/>
        <v>1</v>
      </c>
      <c r="AT35" s="119">
        <f t="shared" si="4"/>
        <v>1</v>
      </c>
      <c r="AU35" s="119">
        <f t="shared" si="4"/>
        <v>0.90909090909090906</v>
      </c>
      <c r="AV35" s="119">
        <f t="shared" si="4"/>
        <v>0.90909090909090906</v>
      </c>
      <c r="AW35" s="119">
        <f t="shared" si="4"/>
        <v>0.90909090909090906</v>
      </c>
      <c r="AX35" s="119">
        <f t="shared" si="4"/>
        <v>0.90909090909090906</v>
      </c>
      <c r="AY35" s="119">
        <f t="shared" si="4"/>
        <v>0.90909090909090906</v>
      </c>
      <c r="AZ35" s="119">
        <f t="shared" si="4"/>
        <v>0.90909090909090906</v>
      </c>
      <c r="BA35" s="119">
        <f t="shared" si="4"/>
        <v>0</v>
      </c>
      <c r="BB35" s="119">
        <f t="shared" si="4"/>
        <v>0</v>
      </c>
      <c r="BC35" s="119">
        <f t="shared" si="4"/>
        <v>0.90909090909090906</v>
      </c>
      <c r="BD35" s="119">
        <f t="shared" si="4"/>
        <v>0</v>
      </c>
      <c r="BE35" s="119">
        <f t="shared" si="4"/>
        <v>0.90909090909090906</v>
      </c>
      <c r="BF35" s="119">
        <f t="shared" si="4"/>
        <v>0.90909090909090906</v>
      </c>
      <c r="BG35" s="119">
        <f t="shared" si="4"/>
        <v>0.90909090909090906</v>
      </c>
      <c r="BH35" s="119">
        <f t="shared" si="4"/>
        <v>0.90909090909090906</v>
      </c>
      <c r="BI35" s="119">
        <f t="shared" si="4"/>
        <v>0.90909090909090906</v>
      </c>
      <c r="BJ35" s="119">
        <f t="shared" si="4"/>
        <v>1</v>
      </c>
      <c r="BK35" s="119">
        <f t="shared" si="4"/>
        <v>1</v>
      </c>
      <c r="BL35" s="119">
        <f t="shared" si="4"/>
        <v>0.90909090909090906</v>
      </c>
      <c r="BM35" s="119">
        <f t="shared" si="4"/>
        <v>1</v>
      </c>
      <c r="BN35" s="119">
        <f t="shared" si="4"/>
        <v>0.90909090909090906</v>
      </c>
      <c r="BO35" s="119">
        <f t="shared" si="4"/>
        <v>0.90909090909090906</v>
      </c>
      <c r="BP35" s="119">
        <f t="shared" si="4"/>
        <v>0.90909090909090906</v>
      </c>
      <c r="BQ35" s="119">
        <f t="shared" si="4"/>
        <v>0</v>
      </c>
      <c r="BR35" s="119"/>
      <c r="BS35" s="119">
        <f t="shared" ref="BS35:BX35" si="5">IF(BS$32&gt;0,HLOOKUP(BS$33,$B$18:$T$21,3,FALSE),0)</f>
        <v>0</v>
      </c>
      <c r="BT35" s="119">
        <f t="shared" si="5"/>
        <v>0</v>
      </c>
      <c r="BU35" s="119">
        <f t="shared" si="5"/>
        <v>0</v>
      </c>
      <c r="BV35" s="119">
        <f t="shared" si="5"/>
        <v>1</v>
      </c>
      <c r="BW35" s="119">
        <f t="shared" si="5"/>
        <v>0</v>
      </c>
      <c r="BX35" s="119">
        <f t="shared" si="5"/>
        <v>0</v>
      </c>
      <c r="BY35" s="119"/>
      <c r="BZ35" s="119"/>
    </row>
    <row r="36" spans="1:83">
      <c r="A36" s="120" t="s">
        <v>43</v>
      </c>
      <c r="B36" s="121">
        <f t="shared" ref="B36:S36" si="6">IF(B$32&gt;0,HLOOKUP(B$33,$B$18:$T$21,4,FALSE),0)</f>
        <v>9.114229666515769E-2</v>
      </c>
      <c r="C36" s="121">
        <f t="shared" si="6"/>
        <v>9.114229666515769E-2</v>
      </c>
      <c r="D36" s="121">
        <f t="shared" si="6"/>
        <v>9.114229666515769E-2</v>
      </c>
      <c r="E36" s="121">
        <f t="shared" si="6"/>
        <v>9.166666666666666E-2</v>
      </c>
      <c r="F36" s="121">
        <f t="shared" si="6"/>
        <v>9.166666666666666E-2</v>
      </c>
      <c r="G36" s="121">
        <f t="shared" si="6"/>
        <v>9.166666666666666E-2</v>
      </c>
      <c r="H36" s="121">
        <f t="shared" si="6"/>
        <v>9.166666666666666E-2</v>
      </c>
      <c r="I36" s="121">
        <f t="shared" si="6"/>
        <v>9.012875536480687E-2</v>
      </c>
      <c r="J36" s="121">
        <f t="shared" si="6"/>
        <v>9.012875536480687E-2</v>
      </c>
      <c r="K36" s="121">
        <f t="shared" si="6"/>
        <v>9.012875536480687E-2</v>
      </c>
      <c r="L36" s="121">
        <f t="shared" si="6"/>
        <v>9.012875536480687E-2</v>
      </c>
      <c r="M36" s="121">
        <f t="shared" si="6"/>
        <v>9.012875536480687E-2</v>
      </c>
      <c r="N36" s="121">
        <f t="shared" si="6"/>
        <v>0</v>
      </c>
      <c r="O36" s="121">
        <f t="shared" si="6"/>
        <v>0</v>
      </c>
      <c r="P36" s="121">
        <f t="shared" si="6"/>
        <v>0</v>
      </c>
      <c r="Q36" s="121">
        <f t="shared" si="6"/>
        <v>0</v>
      </c>
      <c r="R36" s="121">
        <f t="shared" si="6"/>
        <v>9.2682926829268292E-2</v>
      </c>
      <c r="S36" s="121">
        <f t="shared" si="6"/>
        <v>9.2682926829268292E-2</v>
      </c>
      <c r="T36" s="121">
        <v>0.2</v>
      </c>
      <c r="U36" s="121">
        <v>0.9</v>
      </c>
      <c r="V36" s="121">
        <f t="shared" ref="V36:BQ36" si="7">IF(V$32&gt;0,HLOOKUP(V$33,$B$18:$T$21,4,FALSE),0)</f>
        <v>0.1111111111111111</v>
      </c>
      <c r="W36" s="121">
        <f t="shared" si="7"/>
        <v>0.1111111111111111</v>
      </c>
      <c r="X36" s="121">
        <f t="shared" si="7"/>
        <v>0.1111111111111111</v>
      </c>
      <c r="Y36" s="121">
        <f t="shared" si="7"/>
        <v>0.1111111111111111</v>
      </c>
      <c r="Z36" s="121">
        <f t="shared" si="7"/>
        <v>0.1111111111111111</v>
      </c>
      <c r="AA36" s="121">
        <f t="shared" si="7"/>
        <v>9.0909090909090912E-2</v>
      </c>
      <c r="AB36" s="121">
        <f t="shared" si="7"/>
        <v>7.6923076923076927E-2</v>
      </c>
      <c r="AC36" s="121">
        <f t="shared" si="7"/>
        <v>9.0909090909090912E-2</v>
      </c>
      <c r="AD36" s="121">
        <f t="shared" si="7"/>
        <v>9.0909090909090912E-2</v>
      </c>
      <c r="AE36" s="121">
        <f t="shared" si="7"/>
        <v>9.0909090909090912E-2</v>
      </c>
      <c r="AF36" s="121">
        <f t="shared" si="7"/>
        <v>9.0909090909090912E-2</v>
      </c>
      <c r="AG36" s="121">
        <f t="shared" si="7"/>
        <v>9.0909090909090912E-2</v>
      </c>
      <c r="AH36" s="121">
        <f t="shared" si="7"/>
        <v>9.0909090909090912E-2</v>
      </c>
      <c r="AI36" s="121">
        <f t="shared" si="7"/>
        <v>9.0909090909090912E-2</v>
      </c>
      <c r="AJ36" s="121">
        <f t="shared" si="7"/>
        <v>9.0909090909090912E-2</v>
      </c>
      <c r="AK36" s="121">
        <f t="shared" si="7"/>
        <v>9.0909090909090912E-2</v>
      </c>
      <c r="AL36" s="121">
        <f t="shared" si="7"/>
        <v>9.0909090909090912E-2</v>
      </c>
      <c r="AM36" s="121">
        <f t="shared" si="7"/>
        <v>0</v>
      </c>
      <c r="AN36" s="121">
        <f t="shared" si="7"/>
        <v>0</v>
      </c>
      <c r="AO36" s="121">
        <f t="shared" si="7"/>
        <v>9.0909090909090912E-2</v>
      </c>
      <c r="AP36" s="121">
        <f t="shared" si="7"/>
        <v>9.0909090909090912E-2</v>
      </c>
      <c r="AQ36" s="121">
        <f t="shared" si="7"/>
        <v>9.0909090909090912E-2</v>
      </c>
      <c r="AR36" s="121">
        <f t="shared" si="7"/>
        <v>9.1209356471830413E-2</v>
      </c>
      <c r="AS36" s="121">
        <f t="shared" si="7"/>
        <v>0</v>
      </c>
      <c r="AT36" s="121">
        <f t="shared" si="7"/>
        <v>0</v>
      </c>
      <c r="AU36" s="121">
        <f t="shared" si="7"/>
        <v>9.0909090909090912E-2</v>
      </c>
      <c r="AV36" s="121">
        <f t="shared" si="7"/>
        <v>9.0909090909090912E-2</v>
      </c>
      <c r="AW36" s="121">
        <f t="shared" si="7"/>
        <v>9.0909090909090912E-2</v>
      </c>
      <c r="AX36" s="121">
        <f t="shared" si="7"/>
        <v>9.0909090909090912E-2</v>
      </c>
      <c r="AY36" s="121">
        <f t="shared" si="7"/>
        <v>9.0909090909090912E-2</v>
      </c>
      <c r="AZ36" s="121">
        <f t="shared" si="7"/>
        <v>9.0909090909090912E-2</v>
      </c>
      <c r="BA36" s="121">
        <f t="shared" si="7"/>
        <v>0</v>
      </c>
      <c r="BB36" s="121">
        <f t="shared" si="7"/>
        <v>0</v>
      </c>
      <c r="BC36" s="121">
        <f t="shared" si="7"/>
        <v>9.0909090909090912E-2</v>
      </c>
      <c r="BD36" s="121">
        <f t="shared" si="7"/>
        <v>0</v>
      </c>
      <c r="BE36" s="121">
        <f t="shared" si="7"/>
        <v>9.0909090909090912E-2</v>
      </c>
      <c r="BF36" s="121">
        <f t="shared" si="7"/>
        <v>9.0909090909090912E-2</v>
      </c>
      <c r="BG36" s="121">
        <f t="shared" si="7"/>
        <v>9.0909090909090912E-2</v>
      </c>
      <c r="BH36" s="121">
        <f t="shared" si="7"/>
        <v>9.0909090909090912E-2</v>
      </c>
      <c r="BI36" s="121">
        <f t="shared" si="7"/>
        <v>9.0909090909090912E-2</v>
      </c>
      <c r="BJ36" s="121">
        <f t="shared" si="7"/>
        <v>0</v>
      </c>
      <c r="BK36" s="121">
        <f t="shared" si="7"/>
        <v>0</v>
      </c>
      <c r="BL36" s="121">
        <f t="shared" si="7"/>
        <v>9.0909090909090912E-2</v>
      </c>
      <c r="BM36" s="121">
        <f t="shared" si="7"/>
        <v>0</v>
      </c>
      <c r="BN36" s="121">
        <f t="shared" si="7"/>
        <v>9.0909090909090912E-2</v>
      </c>
      <c r="BO36" s="121">
        <f t="shared" si="7"/>
        <v>9.0909090909090912E-2</v>
      </c>
      <c r="BP36" s="121">
        <f t="shared" si="7"/>
        <v>9.0909090909090912E-2</v>
      </c>
      <c r="BQ36" s="121">
        <f t="shared" si="7"/>
        <v>0</v>
      </c>
      <c r="BR36" s="121"/>
      <c r="BS36" s="121">
        <f t="shared" ref="BS36:BX36" si="8">IF(BS$32&gt;0,HLOOKUP(BS$33,$B$18:$T$21,4,FALSE),0)</f>
        <v>0</v>
      </c>
      <c r="BT36" s="121">
        <f t="shared" si="8"/>
        <v>0</v>
      </c>
      <c r="BU36" s="121">
        <f t="shared" si="8"/>
        <v>0</v>
      </c>
      <c r="BV36" s="121">
        <f t="shared" si="8"/>
        <v>0</v>
      </c>
      <c r="BW36" s="121">
        <f t="shared" si="8"/>
        <v>0</v>
      </c>
      <c r="BX36" s="121">
        <f t="shared" si="8"/>
        <v>0</v>
      </c>
      <c r="BY36" s="121"/>
      <c r="BZ36" s="121"/>
    </row>
    <row r="37" spans="1:83">
      <c r="B37" s="84"/>
    </row>
    <row r="38" spans="1:83">
      <c r="A38" s="88" t="s">
        <v>126</v>
      </c>
      <c r="B38" s="84">
        <f>SUM(B35:B36)-B32</f>
        <v>0</v>
      </c>
      <c r="C38" s="84">
        <f t="shared" ref="C38:BN38" si="9">SUM(C35:C36)-C32</f>
        <v>0</v>
      </c>
      <c r="D38" s="84">
        <f t="shared" si="9"/>
        <v>0</v>
      </c>
      <c r="E38" s="84">
        <f t="shared" si="9"/>
        <v>0</v>
      </c>
      <c r="F38" s="84">
        <f t="shared" si="9"/>
        <v>0</v>
      </c>
      <c r="G38" s="84">
        <f t="shared" si="9"/>
        <v>0</v>
      </c>
      <c r="H38" s="84">
        <f t="shared" si="9"/>
        <v>0</v>
      </c>
      <c r="I38" s="84">
        <f t="shared" si="9"/>
        <v>0</v>
      </c>
      <c r="J38" s="84">
        <f t="shared" si="9"/>
        <v>0</v>
      </c>
      <c r="K38" s="84">
        <f t="shared" si="9"/>
        <v>0</v>
      </c>
      <c r="L38" s="84">
        <f t="shared" si="9"/>
        <v>0</v>
      </c>
      <c r="M38" s="84">
        <f t="shared" si="9"/>
        <v>0</v>
      </c>
      <c r="N38" s="84">
        <f t="shared" si="9"/>
        <v>0</v>
      </c>
      <c r="O38" s="84">
        <f t="shared" si="9"/>
        <v>0</v>
      </c>
      <c r="P38" s="84">
        <f t="shared" si="9"/>
        <v>0</v>
      </c>
      <c r="Q38" s="84">
        <f t="shared" si="9"/>
        <v>0</v>
      </c>
      <c r="R38" s="84">
        <f t="shared" si="9"/>
        <v>0</v>
      </c>
      <c r="S38" s="84">
        <f t="shared" si="9"/>
        <v>0</v>
      </c>
      <c r="T38" s="84">
        <f t="shared" si="9"/>
        <v>0</v>
      </c>
      <c r="U38" s="84">
        <f t="shared" si="9"/>
        <v>0</v>
      </c>
      <c r="V38" s="84">
        <f t="shared" si="9"/>
        <v>0</v>
      </c>
      <c r="W38" s="84">
        <f t="shared" si="9"/>
        <v>0</v>
      </c>
      <c r="X38" s="84">
        <f t="shared" si="9"/>
        <v>0</v>
      </c>
      <c r="Y38" s="84">
        <f t="shared" si="9"/>
        <v>0</v>
      </c>
      <c r="Z38" s="84">
        <f t="shared" si="9"/>
        <v>0</v>
      </c>
      <c r="AA38" s="84">
        <f t="shared" si="9"/>
        <v>0</v>
      </c>
      <c r="AB38" s="84">
        <f t="shared" si="9"/>
        <v>0</v>
      </c>
      <c r="AC38" s="84">
        <f t="shared" si="9"/>
        <v>0</v>
      </c>
      <c r="AD38" s="84">
        <f t="shared" si="9"/>
        <v>0</v>
      </c>
      <c r="AE38" s="84">
        <f t="shared" si="9"/>
        <v>0</v>
      </c>
      <c r="AF38" s="84">
        <f t="shared" si="9"/>
        <v>0</v>
      </c>
      <c r="AG38" s="84">
        <f t="shared" si="9"/>
        <v>0</v>
      </c>
      <c r="AH38" s="84">
        <f t="shared" si="9"/>
        <v>0</v>
      </c>
      <c r="AI38" s="84">
        <f t="shared" si="9"/>
        <v>0</v>
      </c>
      <c r="AJ38" s="84">
        <f t="shared" si="9"/>
        <v>0</v>
      </c>
      <c r="AK38" s="84">
        <f t="shared" si="9"/>
        <v>0</v>
      </c>
      <c r="AL38" s="84">
        <f t="shared" si="9"/>
        <v>0</v>
      </c>
      <c r="AM38" s="84">
        <f t="shared" si="9"/>
        <v>0</v>
      </c>
      <c r="AN38" s="84">
        <f t="shared" si="9"/>
        <v>0</v>
      </c>
      <c r="AO38" s="84">
        <f t="shared" si="9"/>
        <v>0</v>
      </c>
      <c r="AP38" s="84">
        <f t="shared" si="9"/>
        <v>0</v>
      </c>
      <c r="AQ38" s="84">
        <f t="shared" si="9"/>
        <v>0</v>
      </c>
      <c r="AR38" s="84">
        <f t="shared" si="9"/>
        <v>0</v>
      </c>
      <c r="AS38" s="84">
        <f t="shared" si="9"/>
        <v>0</v>
      </c>
      <c r="AT38" s="84">
        <f t="shared" si="9"/>
        <v>0</v>
      </c>
      <c r="AU38" s="84">
        <f t="shared" si="9"/>
        <v>0</v>
      </c>
      <c r="AV38" s="84">
        <f t="shared" si="9"/>
        <v>0</v>
      </c>
      <c r="AW38" s="84">
        <f t="shared" si="9"/>
        <v>0</v>
      </c>
      <c r="AX38" s="84">
        <f t="shared" si="9"/>
        <v>0</v>
      </c>
      <c r="AY38" s="84">
        <f t="shared" si="9"/>
        <v>0</v>
      </c>
      <c r="AZ38" s="84">
        <f t="shared" si="9"/>
        <v>0</v>
      </c>
      <c r="BA38" s="84">
        <f t="shared" si="9"/>
        <v>0</v>
      </c>
      <c r="BB38" s="84">
        <f t="shared" si="9"/>
        <v>0</v>
      </c>
      <c r="BC38" s="84">
        <f t="shared" si="9"/>
        <v>0</v>
      </c>
      <c r="BD38" s="84">
        <f t="shared" si="9"/>
        <v>0</v>
      </c>
      <c r="BE38" s="84">
        <f t="shared" si="9"/>
        <v>0</v>
      </c>
      <c r="BF38" s="84">
        <f t="shared" si="9"/>
        <v>0</v>
      </c>
      <c r="BG38" s="84">
        <f t="shared" si="9"/>
        <v>0</v>
      </c>
      <c r="BH38" s="84">
        <f t="shared" si="9"/>
        <v>0</v>
      </c>
      <c r="BI38" s="84">
        <f t="shared" si="9"/>
        <v>0</v>
      </c>
      <c r="BJ38" s="84">
        <f t="shared" si="9"/>
        <v>0</v>
      </c>
      <c r="BK38" s="84">
        <f t="shared" si="9"/>
        <v>0</v>
      </c>
      <c r="BL38" s="84">
        <f t="shared" si="9"/>
        <v>0</v>
      </c>
      <c r="BM38" s="84">
        <f t="shared" si="9"/>
        <v>0</v>
      </c>
      <c r="BN38" s="84">
        <f t="shared" si="9"/>
        <v>0</v>
      </c>
      <c r="BO38" s="84">
        <f t="shared" ref="BO38:BX38" si="10">SUM(BO35:BO36)-BO32</f>
        <v>0</v>
      </c>
      <c r="BP38" s="84">
        <f t="shared" si="10"/>
        <v>0</v>
      </c>
      <c r="BQ38" s="84">
        <f t="shared" si="10"/>
        <v>0</v>
      </c>
      <c r="BR38" s="84"/>
      <c r="BS38" s="84">
        <f t="shared" si="10"/>
        <v>0</v>
      </c>
      <c r="BT38" s="84">
        <f t="shared" si="10"/>
        <v>0</v>
      </c>
      <c r="BU38" s="84">
        <f t="shared" si="10"/>
        <v>0</v>
      </c>
      <c r="BV38" s="84">
        <f t="shared" si="10"/>
        <v>0</v>
      </c>
      <c r="BW38" s="84">
        <f t="shared" si="10"/>
        <v>0</v>
      </c>
      <c r="BX38" s="84">
        <f t="shared" si="10"/>
        <v>0</v>
      </c>
      <c r="BY38" s="84"/>
      <c r="BZ38" s="84"/>
    </row>
  </sheetData>
  <pageMargins left="0.511811024" right="0.511811024" top="0.78740157499999996" bottom="0.78740157499999996" header="0.31496062000000002" footer="0.31496062000000002"/>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B8D18-4CC3-46E5-B473-9259CCE0FB85}">
  <sheetPr>
    <tabColor rgb="FFFF0000"/>
  </sheetPr>
  <dimension ref="A1:M162"/>
  <sheetViews>
    <sheetView zoomScale="85" zoomScaleNormal="85" workbookViewId="0">
      <selection activeCell="CY3" sqref="CY3:CZ3"/>
    </sheetView>
  </sheetViews>
  <sheetFormatPr defaultRowHeight="12.75"/>
  <cols>
    <col min="1" max="1" width="11.85546875" customWidth="1"/>
  </cols>
  <sheetData>
    <row r="1" spans="1:10" s="33" customFormat="1" ht="54.75" customHeight="1">
      <c r="A1" s="172" t="s">
        <v>1061</v>
      </c>
      <c r="B1" s="172"/>
      <c r="D1" s="172" t="s">
        <v>1062</v>
      </c>
      <c r="E1" s="172"/>
      <c r="F1" s="172"/>
      <c r="H1" s="172" t="s">
        <v>1063</v>
      </c>
      <c r="I1" s="172"/>
      <c r="J1" s="172"/>
    </row>
    <row r="3" spans="1:10">
      <c r="B3" s="2" t="s">
        <v>220</v>
      </c>
      <c r="D3" t="s">
        <v>220</v>
      </c>
      <c r="E3" t="s">
        <v>43</v>
      </c>
      <c r="F3" t="s">
        <v>221</v>
      </c>
      <c r="H3" t="s">
        <v>220</v>
      </c>
      <c r="I3" t="s">
        <v>43</v>
      </c>
      <c r="J3" t="s">
        <v>221</v>
      </c>
    </row>
    <row r="4" spans="1:10">
      <c r="A4" t="s">
        <v>222</v>
      </c>
      <c r="B4" s="8">
        <v>0</v>
      </c>
      <c r="D4">
        <f>1-E4-F4</f>
        <v>0.98899999999999999</v>
      </c>
      <c r="E4">
        <v>0.01</v>
      </c>
      <c r="F4">
        <v>1E-3</v>
      </c>
      <c r="H4" s="8">
        <f>$B4*D4</f>
        <v>0</v>
      </c>
      <c r="I4" s="8">
        <f t="shared" ref="I4:J4" si="0">$B4*E4</f>
        <v>0</v>
      </c>
      <c r="J4" s="8">
        <f t="shared" si="0"/>
        <v>0</v>
      </c>
    </row>
    <row r="5" spans="1:10">
      <c r="A5" t="s">
        <v>223</v>
      </c>
      <c r="B5" s="8">
        <v>0</v>
      </c>
      <c r="D5">
        <f t="shared" ref="D5:D68" si="1">1-E5-F5</f>
        <v>0.98899999999999999</v>
      </c>
      <c r="E5">
        <v>0.01</v>
      </c>
      <c r="F5">
        <v>1E-3</v>
      </c>
      <c r="H5" s="8">
        <f t="shared" ref="H5:H68" si="2">$B5*D5</f>
        <v>0</v>
      </c>
      <c r="I5" s="8">
        <f t="shared" ref="I5:I68" si="3">$B5*E5</f>
        <v>0</v>
      </c>
      <c r="J5" s="8">
        <f t="shared" ref="J5:J68" si="4">$B5*F5</f>
        <v>0</v>
      </c>
    </row>
    <row r="6" spans="1:10">
      <c r="A6" t="s">
        <v>224</v>
      </c>
      <c r="B6" s="8">
        <v>0</v>
      </c>
      <c r="D6">
        <f t="shared" si="1"/>
        <v>0.98899999999999999</v>
      </c>
      <c r="E6">
        <v>0.01</v>
      </c>
      <c r="F6">
        <v>1E-3</v>
      </c>
      <c r="H6" s="8">
        <f t="shared" si="2"/>
        <v>0</v>
      </c>
      <c r="I6" s="8">
        <f t="shared" si="3"/>
        <v>0</v>
      </c>
      <c r="J6" s="8">
        <f t="shared" si="4"/>
        <v>0</v>
      </c>
    </row>
    <row r="7" spans="1:10">
      <c r="A7" t="s">
        <v>225</v>
      </c>
      <c r="B7" s="8">
        <v>0</v>
      </c>
      <c r="D7">
        <f t="shared" si="1"/>
        <v>0.98899999999999999</v>
      </c>
      <c r="E7">
        <v>0.01</v>
      </c>
      <c r="F7">
        <v>1E-3</v>
      </c>
      <c r="H7" s="8">
        <f t="shared" si="2"/>
        <v>0</v>
      </c>
      <c r="I7" s="8">
        <f t="shared" si="3"/>
        <v>0</v>
      </c>
      <c r="J7" s="8">
        <f t="shared" si="4"/>
        <v>0</v>
      </c>
    </row>
    <row r="8" spans="1:10">
      <c r="A8" t="s">
        <v>226</v>
      </c>
      <c r="B8" s="8">
        <v>0</v>
      </c>
      <c r="D8">
        <f t="shared" si="1"/>
        <v>0.98899999999999999</v>
      </c>
      <c r="E8">
        <v>0.01</v>
      </c>
      <c r="F8">
        <v>1E-3</v>
      </c>
      <c r="H8" s="8">
        <f t="shared" si="2"/>
        <v>0</v>
      </c>
      <c r="I8" s="8">
        <f t="shared" si="3"/>
        <v>0</v>
      </c>
      <c r="J8" s="8">
        <f t="shared" si="4"/>
        <v>0</v>
      </c>
    </row>
    <row r="9" spans="1:10">
      <c r="A9" t="s">
        <v>227</v>
      </c>
      <c r="B9" s="8">
        <v>0</v>
      </c>
      <c r="D9">
        <f t="shared" si="1"/>
        <v>0.98899999999999999</v>
      </c>
      <c r="E9">
        <v>0.01</v>
      </c>
      <c r="F9">
        <v>1E-3</v>
      </c>
      <c r="H9" s="8">
        <f t="shared" si="2"/>
        <v>0</v>
      </c>
      <c r="I9" s="8">
        <f t="shared" si="3"/>
        <v>0</v>
      </c>
      <c r="J9" s="8">
        <f t="shared" si="4"/>
        <v>0</v>
      </c>
    </row>
    <row r="10" spans="1:10">
      <c r="A10" t="s">
        <v>228</v>
      </c>
      <c r="B10" s="8">
        <v>0</v>
      </c>
      <c r="D10">
        <f t="shared" si="1"/>
        <v>0.98899999999999999</v>
      </c>
      <c r="E10">
        <v>0.01</v>
      </c>
      <c r="F10">
        <v>1E-3</v>
      </c>
      <c r="H10" s="8">
        <f t="shared" si="2"/>
        <v>0</v>
      </c>
      <c r="I10" s="8">
        <f t="shared" si="3"/>
        <v>0</v>
      </c>
      <c r="J10" s="8">
        <f t="shared" si="4"/>
        <v>0</v>
      </c>
    </row>
    <row r="11" spans="1:10">
      <c r="A11" t="s">
        <v>229</v>
      </c>
      <c r="B11" s="8">
        <v>0</v>
      </c>
      <c r="D11">
        <f t="shared" si="1"/>
        <v>0.98899999999999999</v>
      </c>
      <c r="E11">
        <v>0.01</v>
      </c>
      <c r="F11">
        <v>1E-3</v>
      </c>
      <c r="H11" s="8">
        <f t="shared" si="2"/>
        <v>0</v>
      </c>
      <c r="I11" s="8">
        <f t="shared" si="3"/>
        <v>0</v>
      </c>
      <c r="J11" s="8">
        <f t="shared" si="4"/>
        <v>0</v>
      </c>
    </row>
    <row r="12" spans="1:10">
      <c r="A12" t="s">
        <v>230</v>
      </c>
      <c r="B12" s="8">
        <v>0</v>
      </c>
      <c r="D12">
        <f t="shared" si="1"/>
        <v>0.98899999999999999</v>
      </c>
      <c r="E12">
        <v>0.01</v>
      </c>
      <c r="F12">
        <v>1E-3</v>
      </c>
      <c r="H12" s="8">
        <f t="shared" si="2"/>
        <v>0</v>
      </c>
      <c r="I12" s="8">
        <f t="shared" si="3"/>
        <v>0</v>
      </c>
      <c r="J12" s="8">
        <f t="shared" si="4"/>
        <v>0</v>
      </c>
    </row>
    <row r="13" spans="1:10">
      <c r="A13" t="s">
        <v>231</v>
      </c>
      <c r="B13" s="8">
        <v>0</v>
      </c>
      <c r="D13">
        <f t="shared" si="1"/>
        <v>0.98899999999999999</v>
      </c>
      <c r="E13">
        <v>0.01</v>
      </c>
      <c r="F13">
        <v>1E-3</v>
      </c>
      <c r="H13" s="8">
        <f t="shared" si="2"/>
        <v>0</v>
      </c>
      <c r="I13" s="8">
        <f t="shared" si="3"/>
        <v>0</v>
      </c>
      <c r="J13" s="8">
        <f t="shared" si="4"/>
        <v>0</v>
      </c>
    </row>
    <row r="14" spans="1:10">
      <c r="A14" t="s">
        <v>232</v>
      </c>
      <c r="B14" s="8">
        <v>0</v>
      </c>
      <c r="D14">
        <f t="shared" si="1"/>
        <v>0.98899999999999999</v>
      </c>
      <c r="E14">
        <v>0.01</v>
      </c>
      <c r="F14">
        <v>1E-3</v>
      </c>
      <c r="H14" s="8">
        <f t="shared" si="2"/>
        <v>0</v>
      </c>
      <c r="I14" s="8">
        <f t="shared" si="3"/>
        <v>0</v>
      </c>
      <c r="J14" s="8">
        <f t="shared" si="4"/>
        <v>0</v>
      </c>
    </row>
    <row r="15" spans="1:10">
      <c r="A15" t="s">
        <v>233</v>
      </c>
      <c r="B15" s="8">
        <v>0</v>
      </c>
      <c r="D15">
        <f t="shared" si="1"/>
        <v>0.98899999999999999</v>
      </c>
      <c r="E15">
        <v>0.01</v>
      </c>
      <c r="F15">
        <v>1E-3</v>
      </c>
      <c r="H15" s="8">
        <f t="shared" si="2"/>
        <v>0</v>
      </c>
      <c r="I15" s="8">
        <f t="shared" si="3"/>
        <v>0</v>
      </c>
      <c r="J15" s="8">
        <f t="shared" si="4"/>
        <v>0</v>
      </c>
    </row>
    <row r="16" spans="1:10">
      <c r="A16" t="s">
        <v>234</v>
      </c>
      <c r="B16" s="8">
        <v>0</v>
      </c>
      <c r="D16">
        <f t="shared" si="1"/>
        <v>0.98899999999999999</v>
      </c>
      <c r="E16">
        <v>0.01</v>
      </c>
      <c r="F16">
        <v>1E-3</v>
      </c>
      <c r="H16" s="8">
        <f t="shared" si="2"/>
        <v>0</v>
      </c>
      <c r="I16" s="8">
        <f t="shared" si="3"/>
        <v>0</v>
      </c>
      <c r="J16" s="8">
        <f t="shared" si="4"/>
        <v>0</v>
      </c>
    </row>
    <row r="17" spans="1:10">
      <c r="A17" t="s">
        <v>235</v>
      </c>
      <c r="B17" s="8">
        <v>0</v>
      </c>
      <c r="D17">
        <f t="shared" si="1"/>
        <v>0.98899999999999999</v>
      </c>
      <c r="E17">
        <v>0.01</v>
      </c>
      <c r="F17">
        <v>1E-3</v>
      </c>
      <c r="H17" s="8">
        <f t="shared" si="2"/>
        <v>0</v>
      </c>
      <c r="I17" s="8">
        <f t="shared" si="3"/>
        <v>0</v>
      </c>
      <c r="J17" s="8">
        <f t="shared" si="4"/>
        <v>0</v>
      </c>
    </row>
    <row r="18" spans="1:10">
      <c r="A18" t="s">
        <v>236</v>
      </c>
      <c r="B18" s="8">
        <v>0</v>
      </c>
      <c r="D18">
        <f t="shared" si="1"/>
        <v>0.98899999999999999</v>
      </c>
      <c r="E18">
        <v>0.01</v>
      </c>
      <c r="F18">
        <v>1E-3</v>
      </c>
      <c r="H18" s="8">
        <f t="shared" si="2"/>
        <v>0</v>
      </c>
      <c r="I18" s="8">
        <f t="shared" si="3"/>
        <v>0</v>
      </c>
      <c r="J18" s="8">
        <f t="shared" si="4"/>
        <v>0</v>
      </c>
    </row>
    <row r="19" spans="1:10">
      <c r="A19" t="s">
        <v>237</v>
      </c>
      <c r="B19" s="8">
        <v>5.6890627345463152</v>
      </c>
      <c r="D19">
        <f t="shared" si="1"/>
        <v>0.98899999999999999</v>
      </c>
      <c r="E19">
        <v>0.01</v>
      </c>
      <c r="F19">
        <v>1E-3</v>
      </c>
      <c r="H19" s="8">
        <f t="shared" si="2"/>
        <v>5.6264830444663056</v>
      </c>
      <c r="I19" s="8">
        <f t="shared" si="3"/>
        <v>5.689062734546315E-2</v>
      </c>
      <c r="J19" s="8">
        <f t="shared" si="4"/>
        <v>5.6890627345463152E-3</v>
      </c>
    </row>
    <row r="20" spans="1:10">
      <c r="A20" t="s">
        <v>238</v>
      </c>
      <c r="B20" s="8">
        <v>0</v>
      </c>
      <c r="D20">
        <f t="shared" si="1"/>
        <v>0.98899999999999999</v>
      </c>
      <c r="E20">
        <v>0.01</v>
      </c>
      <c r="F20">
        <v>1E-3</v>
      </c>
      <c r="H20" s="8">
        <f t="shared" si="2"/>
        <v>0</v>
      </c>
      <c r="I20" s="8">
        <f t="shared" si="3"/>
        <v>0</v>
      </c>
      <c r="J20" s="8">
        <f t="shared" si="4"/>
        <v>0</v>
      </c>
    </row>
    <row r="21" spans="1:10">
      <c r="A21" t="s">
        <v>239</v>
      </c>
      <c r="B21" s="8">
        <v>108247.75472431409</v>
      </c>
      <c r="D21">
        <f t="shared" si="1"/>
        <v>0.98899999999999999</v>
      </c>
      <c r="E21">
        <v>0.01</v>
      </c>
      <c r="F21">
        <v>1E-3</v>
      </c>
      <c r="H21" s="8">
        <f t="shared" si="2"/>
        <v>107057.02942234663</v>
      </c>
      <c r="I21" s="8">
        <f t="shared" si="3"/>
        <v>1082.4775472431409</v>
      </c>
      <c r="J21" s="8">
        <f t="shared" si="4"/>
        <v>108.24775472431409</v>
      </c>
    </row>
    <row r="22" spans="1:10">
      <c r="A22" t="s">
        <v>240</v>
      </c>
      <c r="B22" s="8">
        <v>0</v>
      </c>
      <c r="D22">
        <f t="shared" si="1"/>
        <v>0.98899999999999999</v>
      </c>
      <c r="E22">
        <v>0.01</v>
      </c>
      <c r="F22">
        <v>1E-3</v>
      </c>
      <c r="H22" s="8">
        <f t="shared" si="2"/>
        <v>0</v>
      </c>
      <c r="I22" s="8">
        <f t="shared" si="3"/>
        <v>0</v>
      </c>
      <c r="J22" s="8">
        <f t="shared" si="4"/>
        <v>0</v>
      </c>
    </row>
    <row r="23" spans="1:10">
      <c r="A23" t="s">
        <v>241</v>
      </c>
      <c r="B23" s="8">
        <v>0</v>
      </c>
      <c r="D23">
        <f t="shared" si="1"/>
        <v>0.98899999999999999</v>
      </c>
      <c r="E23">
        <v>0.01</v>
      </c>
      <c r="F23">
        <v>1E-3</v>
      </c>
      <c r="H23" s="8">
        <f t="shared" si="2"/>
        <v>0</v>
      </c>
      <c r="I23" s="8">
        <f t="shared" si="3"/>
        <v>0</v>
      </c>
      <c r="J23" s="8">
        <f t="shared" si="4"/>
        <v>0</v>
      </c>
    </row>
    <row r="24" spans="1:10">
      <c r="A24" t="s">
        <v>242</v>
      </c>
      <c r="B24" s="8">
        <v>0</v>
      </c>
      <c r="D24">
        <f t="shared" si="1"/>
        <v>0.98899999999999999</v>
      </c>
      <c r="E24">
        <v>0.01</v>
      </c>
      <c r="F24">
        <v>1E-3</v>
      </c>
      <c r="H24" s="8">
        <f t="shared" si="2"/>
        <v>0</v>
      </c>
      <c r="I24" s="8">
        <f t="shared" si="3"/>
        <v>0</v>
      </c>
      <c r="J24" s="8">
        <f t="shared" si="4"/>
        <v>0</v>
      </c>
    </row>
    <row r="25" spans="1:10">
      <c r="A25" t="s">
        <v>243</v>
      </c>
      <c r="B25" s="8">
        <v>0</v>
      </c>
      <c r="D25">
        <f t="shared" si="1"/>
        <v>0.98899999999999999</v>
      </c>
      <c r="E25">
        <v>0.01</v>
      </c>
      <c r="F25">
        <v>1E-3</v>
      </c>
      <c r="H25" s="8">
        <f t="shared" si="2"/>
        <v>0</v>
      </c>
      <c r="I25" s="8">
        <f t="shared" si="3"/>
        <v>0</v>
      </c>
      <c r="J25" s="8">
        <f t="shared" si="4"/>
        <v>0</v>
      </c>
    </row>
    <row r="26" spans="1:10">
      <c r="A26" t="s">
        <v>244</v>
      </c>
      <c r="B26" s="8">
        <v>0</v>
      </c>
      <c r="D26">
        <f t="shared" si="1"/>
        <v>0.98899999999999999</v>
      </c>
      <c r="E26">
        <v>0.01</v>
      </c>
      <c r="F26">
        <v>1E-3</v>
      </c>
      <c r="H26" s="8">
        <f t="shared" si="2"/>
        <v>0</v>
      </c>
      <c r="I26" s="8">
        <f t="shared" si="3"/>
        <v>0</v>
      </c>
      <c r="J26" s="8">
        <f t="shared" si="4"/>
        <v>0</v>
      </c>
    </row>
    <row r="27" spans="1:10">
      <c r="A27" t="s">
        <v>245</v>
      </c>
      <c r="B27" s="8">
        <v>0</v>
      </c>
      <c r="D27">
        <f t="shared" si="1"/>
        <v>0.98899999999999999</v>
      </c>
      <c r="E27">
        <v>0.01</v>
      </c>
      <c r="F27">
        <v>1E-3</v>
      </c>
      <c r="H27" s="8">
        <f t="shared" si="2"/>
        <v>0</v>
      </c>
      <c r="I27" s="8">
        <f t="shared" si="3"/>
        <v>0</v>
      </c>
      <c r="J27" s="8">
        <f t="shared" si="4"/>
        <v>0</v>
      </c>
    </row>
    <row r="28" spans="1:10">
      <c r="A28" t="s">
        <v>246</v>
      </c>
      <c r="B28" s="8">
        <v>0</v>
      </c>
      <c r="D28">
        <f t="shared" si="1"/>
        <v>0.98899999999999999</v>
      </c>
      <c r="E28">
        <v>0.01</v>
      </c>
      <c r="F28">
        <v>1E-3</v>
      </c>
      <c r="H28" s="8">
        <f t="shared" si="2"/>
        <v>0</v>
      </c>
      <c r="I28" s="8">
        <f t="shared" si="3"/>
        <v>0</v>
      </c>
      <c r="J28" s="8">
        <f t="shared" si="4"/>
        <v>0</v>
      </c>
    </row>
    <row r="29" spans="1:10">
      <c r="A29" t="s">
        <v>247</v>
      </c>
      <c r="B29" s="8">
        <v>0</v>
      </c>
      <c r="D29">
        <f t="shared" si="1"/>
        <v>0.98899999999999999</v>
      </c>
      <c r="E29">
        <v>0.01</v>
      </c>
      <c r="F29">
        <v>1E-3</v>
      </c>
      <c r="H29" s="8">
        <f t="shared" si="2"/>
        <v>0</v>
      </c>
      <c r="I29" s="8">
        <f t="shared" si="3"/>
        <v>0</v>
      </c>
      <c r="J29" s="8">
        <f t="shared" si="4"/>
        <v>0</v>
      </c>
    </row>
    <row r="30" spans="1:10">
      <c r="A30" t="s">
        <v>248</v>
      </c>
      <c r="B30" s="8">
        <v>0</v>
      </c>
      <c r="D30">
        <f t="shared" si="1"/>
        <v>0.98899999999999999</v>
      </c>
      <c r="E30">
        <v>0.01</v>
      </c>
      <c r="F30">
        <v>1E-3</v>
      </c>
      <c r="H30" s="8">
        <f t="shared" si="2"/>
        <v>0</v>
      </c>
      <c r="I30" s="8">
        <f t="shared" si="3"/>
        <v>0</v>
      </c>
      <c r="J30" s="8">
        <f t="shared" si="4"/>
        <v>0</v>
      </c>
    </row>
    <row r="31" spans="1:10">
      <c r="A31" t="s">
        <v>249</v>
      </c>
      <c r="B31" s="8">
        <v>0</v>
      </c>
      <c r="D31">
        <f t="shared" si="1"/>
        <v>0.98899999999999999</v>
      </c>
      <c r="E31">
        <v>0.01</v>
      </c>
      <c r="F31">
        <v>1E-3</v>
      </c>
      <c r="H31" s="8">
        <f t="shared" si="2"/>
        <v>0</v>
      </c>
      <c r="I31" s="8">
        <f t="shared" si="3"/>
        <v>0</v>
      </c>
      <c r="J31" s="8">
        <f t="shared" si="4"/>
        <v>0</v>
      </c>
    </row>
    <row r="32" spans="1:10">
      <c r="A32" t="s">
        <v>250</v>
      </c>
      <c r="B32" s="8">
        <v>0</v>
      </c>
      <c r="D32">
        <f t="shared" si="1"/>
        <v>0.98899999999999999</v>
      </c>
      <c r="E32">
        <v>0.01</v>
      </c>
      <c r="F32">
        <v>1E-3</v>
      </c>
      <c r="H32" s="8">
        <f t="shared" si="2"/>
        <v>0</v>
      </c>
      <c r="I32" s="8">
        <f t="shared" si="3"/>
        <v>0</v>
      </c>
      <c r="J32" s="8">
        <f t="shared" si="4"/>
        <v>0</v>
      </c>
    </row>
    <row r="33" spans="1:10">
      <c r="A33" t="s">
        <v>251</v>
      </c>
      <c r="B33" s="8">
        <v>0</v>
      </c>
      <c r="D33">
        <f t="shared" si="1"/>
        <v>0.98899999999999999</v>
      </c>
      <c r="E33">
        <v>0.01</v>
      </c>
      <c r="F33">
        <v>1E-3</v>
      </c>
      <c r="H33" s="8">
        <f t="shared" si="2"/>
        <v>0</v>
      </c>
      <c r="I33" s="8">
        <f t="shared" si="3"/>
        <v>0</v>
      </c>
      <c r="J33" s="8">
        <f t="shared" si="4"/>
        <v>0</v>
      </c>
    </row>
    <row r="34" spans="1:10">
      <c r="A34" t="s">
        <v>252</v>
      </c>
      <c r="B34" s="8">
        <v>0</v>
      </c>
      <c r="D34">
        <f t="shared" si="1"/>
        <v>0.98899999999999999</v>
      </c>
      <c r="E34">
        <v>0.01</v>
      </c>
      <c r="F34">
        <v>1E-3</v>
      </c>
      <c r="H34" s="8">
        <f t="shared" si="2"/>
        <v>0</v>
      </c>
      <c r="I34" s="8">
        <f t="shared" si="3"/>
        <v>0</v>
      </c>
      <c r="J34" s="8">
        <f t="shared" si="4"/>
        <v>0</v>
      </c>
    </row>
    <row r="35" spans="1:10">
      <c r="A35" t="s">
        <v>253</v>
      </c>
      <c r="B35" s="8">
        <v>0</v>
      </c>
      <c r="D35">
        <f t="shared" si="1"/>
        <v>0.98899999999999999</v>
      </c>
      <c r="E35">
        <v>0.01</v>
      </c>
      <c r="F35">
        <v>1E-3</v>
      </c>
      <c r="H35" s="8">
        <f t="shared" si="2"/>
        <v>0</v>
      </c>
      <c r="I35" s="8">
        <f t="shared" si="3"/>
        <v>0</v>
      </c>
      <c r="J35" s="8">
        <f t="shared" si="4"/>
        <v>0</v>
      </c>
    </row>
    <row r="36" spans="1:10">
      <c r="A36" t="s">
        <v>254</v>
      </c>
      <c r="B36" s="8">
        <v>0</v>
      </c>
      <c r="D36">
        <f t="shared" si="1"/>
        <v>0.98899999999999999</v>
      </c>
      <c r="E36">
        <v>0.01</v>
      </c>
      <c r="F36">
        <v>1E-3</v>
      </c>
      <c r="H36" s="8">
        <f t="shared" si="2"/>
        <v>0</v>
      </c>
      <c r="I36" s="8">
        <f t="shared" si="3"/>
        <v>0</v>
      </c>
      <c r="J36" s="8">
        <f t="shared" si="4"/>
        <v>0</v>
      </c>
    </row>
    <row r="37" spans="1:10">
      <c r="A37" t="s">
        <v>59</v>
      </c>
      <c r="B37" s="8">
        <v>0</v>
      </c>
      <c r="D37">
        <f t="shared" si="1"/>
        <v>0.98899999999999999</v>
      </c>
      <c r="E37">
        <v>0.01</v>
      </c>
      <c r="F37">
        <v>1E-3</v>
      </c>
      <c r="H37" s="8">
        <f t="shared" si="2"/>
        <v>0</v>
      </c>
      <c r="I37" s="8">
        <f t="shared" si="3"/>
        <v>0</v>
      </c>
      <c r="J37" s="8">
        <f t="shared" si="4"/>
        <v>0</v>
      </c>
    </row>
    <row r="38" spans="1:10">
      <c r="A38" t="s">
        <v>255</v>
      </c>
      <c r="B38" s="8">
        <v>0</v>
      </c>
      <c r="D38">
        <f t="shared" si="1"/>
        <v>0.98899999999999999</v>
      </c>
      <c r="E38">
        <v>0.01</v>
      </c>
      <c r="F38">
        <v>1E-3</v>
      </c>
      <c r="H38" s="8">
        <f t="shared" si="2"/>
        <v>0</v>
      </c>
      <c r="I38" s="8">
        <f t="shared" si="3"/>
        <v>0</v>
      </c>
      <c r="J38" s="8">
        <f t="shared" si="4"/>
        <v>0</v>
      </c>
    </row>
    <row r="39" spans="1:10">
      <c r="A39" t="s">
        <v>256</v>
      </c>
      <c r="B39" s="8">
        <v>0</v>
      </c>
      <c r="D39">
        <f t="shared" si="1"/>
        <v>0.98899999999999999</v>
      </c>
      <c r="E39">
        <v>0.01</v>
      </c>
      <c r="F39">
        <v>1E-3</v>
      </c>
      <c r="H39" s="8">
        <f t="shared" si="2"/>
        <v>0</v>
      </c>
      <c r="I39" s="8">
        <f t="shared" si="3"/>
        <v>0</v>
      </c>
      <c r="J39" s="8">
        <f t="shared" si="4"/>
        <v>0</v>
      </c>
    </row>
    <row r="40" spans="1:10">
      <c r="A40" t="s">
        <v>257</v>
      </c>
      <c r="B40" s="8">
        <v>0</v>
      </c>
      <c r="D40">
        <f t="shared" si="1"/>
        <v>0.98899999999999999</v>
      </c>
      <c r="E40">
        <v>0.01</v>
      </c>
      <c r="F40">
        <v>1E-3</v>
      </c>
      <c r="H40" s="8">
        <f t="shared" si="2"/>
        <v>0</v>
      </c>
      <c r="I40" s="8">
        <f t="shared" si="3"/>
        <v>0</v>
      </c>
      <c r="J40" s="8">
        <f t="shared" si="4"/>
        <v>0</v>
      </c>
    </row>
    <row r="41" spans="1:10">
      <c r="A41" t="s">
        <v>258</v>
      </c>
      <c r="B41" s="8">
        <v>0</v>
      </c>
      <c r="D41">
        <f t="shared" si="1"/>
        <v>0.98899999999999999</v>
      </c>
      <c r="E41">
        <v>0.01</v>
      </c>
      <c r="F41">
        <v>1E-3</v>
      </c>
      <c r="H41" s="8">
        <f t="shared" si="2"/>
        <v>0</v>
      </c>
      <c r="I41" s="8">
        <f t="shared" si="3"/>
        <v>0</v>
      </c>
      <c r="J41" s="8">
        <f t="shared" si="4"/>
        <v>0</v>
      </c>
    </row>
    <row r="42" spans="1:10">
      <c r="A42" t="s">
        <v>259</v>
      </c>
      <c r="B42" s="8">
        <v>0</v>
      </c>
      <c r="D42">
        <f t="shared" si="1"/>
        <v>0.98899999999999999</v>
      </c>
      <c r="E42">
        <v>0.01</v>
      </c>
      <c r="F42">
        <v>1E-3</v>
      </c>
      <c r="H42" s="8">
        <f t="shared" si="2"/>
        <v>0</v>
      </c>
      <c r="I42" s="8">
        <f t="shared" si="3"/>
        <v>0</v>
      </c>
      <c r="J42" s="8">
        <f t="shared" si="4"/>
        <v>0</v>
      </c>
    </row>
    <row r="43" spans="1:10">
      <c r="A43" t="s">
        <v>260</v>
      </c>
      <c r="B43" s="8">
        <v>0</v>
      </c>
      <c r="D43">
        <f t="shared" si="1"/>
        <v>0.98899999999999999</v>
      </c>
      <c r="E43">
        <v>0.01</v>
      </c>
      <c r="F43">
        <v>1E-3</v>
      </c>
      <c r="H43" s="8">
        <f t="shared" si="2"/>
        <v>0</v>
      </c>
      <c r="I43" s="8">
        <f t="shared" si="3"/>
        <v>0</v>
      </c>
      <c r="J43" s="8">
        <f t="shared" si="4"/>
        <v>0</v>
      </c>
    </row>
    <row r="44" spans="1:10">
      <c r="A44" t="s">
        <v>261</v>
      </c>
      <c r="B44" s="8">
        <v>0</v>
      </c>
      <c r="D44">
        <f t="shared" si="1"/>
        <v>0.98899999999999999</v>
      </c>
      <c r="E44">
        <v>0.01</v>
      </c>
      <c r="F44">
        <v>1E-3</v>
      </c>
      <c r="H44" s="8">
        <f t="shared" si="2"/>
        <v>0</v>
      </c>
      <c r="I44" s="8">
        <f t="shared" si="3"/>
        <v>0</v>
      </c>
      <c r="J44" s="8">
        <f t="shared" si="4"/>
        <v>0</v>
      </c>
    </row>
    <row r="45" spans="1:10">
      <c r="A45" t="s">
        <v>262</v>
      </c>
      <c r="B45" s="8">
        <v>0</v>
      </c>
      <c r="D45">
        <f t="shared" si="1"/>
        <v>0.98899999999999999</v>
      </c>
      <c r="E45">
        <v>0.01</v>
      </c>
      <c r="F45">
        <v>1E-3</v>
      </c>
      <c r="H45" s="8">
        <f t="shared" si="2"/>
        <v>0</v>
      </c>
      <c r="I45" s="8">
        <f t="shared" si="3"/>
        <v>0</v>
      </c>
      <c r="J45" s="8">
        <f t="shared" si="4"/>
        <v>0</v>
      </c>
    </row>
    <row r="46" spans="1:10">
      <c r="A46" t="s">
        <v>263</v>
      </c>
      <c r="B46" s="8">
        <v>0</v>
      </c>
      <c r="D46">
        <f t="shared" si="1"/>
        <v>0.98899999999999999</v>
      </c>
      <c r="E46">
        <v>0.01</v>
      </c>
      <c r="F46">
        <v>1E-3</v>
      </c>
      <c r="H46" s="8">
        <f t="shared" si="2"/>
        <v>0</v>
      </c>
      <c r="I46" s="8">
        <f t="shared" si="3"/>
        <v>0</v>
      </c>
      <c r="J46" s="8">
        <f t="shared" si="4"/>
        <v>0</v>
      </c>
    </row>
    <row r="47" spans="1:10">
      <c r="A47" t="s">
        <v>264</v>
      </c>
      <c r="B47" s="8">
        <v>152.01087858609702</v>
      </c>
      <c r="D47">
        <f t="shared" si="1"/>
        <v>0.98899999999999999</v>
      </c>
      <c r="E47">
        <v>0.01</v>
      </c>
      <c r="F47">
        <v>1E-3</v>
      </c>
      <c r="H47" s="8">
        <f t="shared" si="2"/>
        <v>150.33875892164994</v>
      </c>
      <c r="I47" s="8">
        <f t="shared" si="3"/>
        <v>1.5201087858609703</v>
      </c>
      <c r="J47" s="8">
        <f t="shared" si="4"/>
        <v>0.15201087858609702</v>
      </c>
    </row>
    <row r="48" spans="1:10">
      <c r="A48" t="s">
        <v>265</v>
      </c>
      <c r="B48" s="8">
        <v>4.3883935789931705</v>
      </c>
      <c r="D48">
        <f t="shared" si="1"/>
        <v>0.98899999999999999</v>
      </c>
      <c r="E48">
        <v>0.01</v>
      </c>
      <c r="F48">
        <v>1E-3</v>
      </c>
      <c r="H48" s="8">
        <f t="shared" si="2"/>
        <v>4.3401212496242456</v>
      </c>
      <c r="I48" s="8">
        <f t="shared" si="3"/>
        <v>4.3883935789931709E-2</v>
      </c>
      <c r="J48" s="8">
        <f t="shared" si="4"/>
        <v>4.3883935789931702E-3</v>
      </c>
    </row>
    <row r="49" spans="1:10">
      <c r="A49" t="s">
        <v>266</v>
      </c>
      <c r="B49" s="8">
        <v>0</v>
      </c>
      <c r="D49">
        <f t="shared" si="1"/>
        <v>0.98899999999999999</v>
      </c>
      <c r="E49">
        <v>0.01</v>
      </c>
      <c r="F49">
        <v>1E-3</v>
      </c>
      <c r="H49" s="8">
        <f t="shared" si="2"/>
        <v>0</v>
      </c>
      <c r="I49" s="8">
        <f t="shared" si="3"/>
        <v>0</v>
      </c>
      <c r="J49" s="8">
        <f t="shared" si="4"/>
        <v>0</v>
      </c>
    </row>
    <row r="50" spans="1:10">
      <c r="A50" t="s">
        <v>267</v>
      </c>
      <c r="B50" s="8">
        <v>5.3346175855680276</v>
      </c>
      <c r="D50">
        <f t="shared" si="1"/>
        <v>0.98899999999999999</v>
      </c>
      <c r="E50">
        <v>0.01</v>
      </c>
      <c r="F50">
        <v>1E-3</v>
      </c>
      <c r="H50" s="8">
        <f t="shared" si="2"/>
        <v>5.275936792126779</v>
      </c>
      <c r="I50" s="8">
        <f t="shared" si="3"/>
        <v>5.3346175855680279E-2</v>
      </c>
      <c r="J50" s="8">
        <f t="shared" si="4"/>
        <v>5.3346175855680279E-3</v>
      </c>
    </row>
    <row r="51" spans="1:10">
      <c r="A51" t="s">
        <v>268</v>
      </c>
      <c r="B51" s="8">
        <v>971.14736842105242</v>
      </c>
      <c r="D51">
        <f t="shared" si="1"/>
        <v>0.98899999999999999</v>
      </c>
      <c r="E51">
        <v>0.01</v>
      </c>
      <c r="F51">
        <v>1E-3</v>
      </c>
      <c r="H51" s="8">
        <f t="shared" si="2"/>
        <v>960.46474736842083</v>
      </c>
      <c r="I51" s="8">
        <f t="shared" si="3"/>
        <v>9.7114736842105245</v>
      </c>
      <c r="J51" s="8">
        <f t="shared" si="4"/>
        <v>0.97114736842105243</v>
      </c>
    </row>
    <row r="52" spans="1:10">
      <c r="A52" t="s">
        <v>269</v>
      </c>
      <c r="B52" s="8">
        <v>348.58351859808937</v>
      </c>
      <c r="D52">
        <f t="shared" si="1"/>
        <v>0.98899999999999999</v>
      </c>
      <c r="E52">
        <v>0.01</v>
      </c>
      <c r="F52">
        <v>1E-3</v>
      </c>
      <c r="H52" s="8">
        <f t="shared" si="2"/>
        <v>344.74909989351039</v>
      </c>
      <c r="I52" s="8">
        <f t="shared" si="3"/>
        <v>3.4858351859808936</v>
      </c>
      <c r="J52" s="8">
        <f t="shared" si="4"/>
        <v>0.34858351859808939</v>
      </c>
    </row>
    <row r="53" spans="1:10">
      <c r="A53" s="1" t="s">
        <v>42</v>
      </c>
      <c r="B53" s="37">
        <v>12.256386180329843</v>
      </c>
      <c r="D53">
        <f t="shared" si="1"/>
        <v>0.98899999999999999</v>
      </c>
      <c r="E53">
        <v>0.01</v>
      </c>
      <c r="F53">
        <v>1E-3</v>
      </c>
      <c r="H53" s="8">
        <f t="shared" si="2"/>
        <v>12.121565932346215</v>
      </c>
      <c r="I53" s="8">
        <f t="shared" si="3"/>
        <v>0.12256386180329842</v>
      </c>
      <c r="J53" s="8">
        <f t="shared" si="4"/>
        <v>1.2256386180329842E-2</v>
      </c>
    </row>
    <row r="54" spans="1:10">
      <c r="A54" s="1" t="s">
        <v>1014</v>
      </c>
      <c r="B54" s="37">
        <v>63637.387743452884</v>
      </c>
      <c r="D54">
        <f t="shared" si="1"/>
        <v>0.98899999999999999</v>
      </c>
      <c r="E54">
        <v>0.01</v>
      </c>
      <c r="F54">
        <v>1E-3</v>
      </c>
      <c r="H54" s="8">
        <f t="shared" si="2"/>
        <v>62937.376478274899</v>
      </c>
      <c r="I54" s="8">
        <f t="shared" si="3"/>
        <v>636.37387743452882</v>
      </c>
      <c r="J54" s="8">
        <f t="shared" si="4"/>
        <v>63.637387743452884</v>
      </c>
    </row>
    <row r="55" spans="1:10">
      <c r="A55" s="1" t="s">
        <v>43</v>
      </c>
      <c r="B55" s="37">
        <v>1.5320482725412303</v>
      </c>
      <c r="D55">
        <f t="shared" si="1"/>
        <v>0.98899999999999999</v>
      </c>
      <c r="E55">
        <v>0.01</v>
      </c>
      <c r="F55">
        <v>1E-3</v>
      </c>
      <c r="H55" s="8">
        <f t="shared" si="2"/>
        <v>1.5151957415432769</v>
      </c>
      <c r="I55" s="8">
        <f t="shared" si="3"/>
        <v>1.5320482725412303E-2</v>
      </c>
      <c r="J55" s="8">
        <f t="shared" si="4"/>
        <v>1.5320482725412303E-3</v>
      </c>
    </row>
    <row r="56" spans="1:10">
      <c r="A56" s="1" t="s">
        <v>221</v>
      </c>
      <c r="B56" s="37">
        <v>21212.462581150961</v>
      </c>
      <c r="D56">
        <f t="shared" si="1"/>
        <v>0.98899999999999999</v>
      </c>
      <c r="E56">
        <v>0.01</v>
      </c>
      <c r="F56">
        <v>1E-3</v>
      </c>
      <c r="H56" s="8">
        <f t="shared" si="2"/>
        <v>20979.1254927583</v>
      </c>
      <c r="I56" s="8">
        <f t="shared" si="3"/>
        <v>212.12462581150962</v>
      </c>
      <c r="J56" s="8">
        <f t="shared" si="4"/>
        <v>21.212462581150962</v>
      </c>
    </row>
    <row r="57" spans="1:10">
      <c r="A57" t="s">
        <v>270</v>
      </c>
      <c r="B57" s="8">
        <v>25226.067671020664</v>
      </c>
      <c r="D57">
        <f t="shared" si="1"/>
        <v>0.98899999999999999</v>
      </c>
      <c r="E57">
        <v>0.01</v>
      </c>
      <c r="F57">
        <v>1E-3</v>
      </c>
      <c r="H57" s="8">
        <f t="shared" si="2"/>
        <v>24948.580926639435</v>
      </c>
      <c r="I57" s="8">
        <f t="shared" si="3"/>
        <v>252.26067671020664</v>
      </c>
      <c r="J57" s="8">
        <f t="shared" si="4"/>
        <v>25.226067671020665</v>
      </c>
    </row>
    <row r="58" spans="1:10">
      <c r="A58" t="s">
        <v>271</v>
      </c>
      <c r="B58" s="8">
        <v>0</v>
      </c>
      <c r="D58">
        <f t="shared" si="1"/>
        <v>0.98899999999999999</v>
      </c>
      <c r="E58">
        <v>0.01</v>
      </c>
      <c r="F58">
        <v>1E-3</v>
      </c>
      <c r="H58" s="8">
        <f t="shared" si="2"/>
        <v>0</v>
      </c>
      <c r="I58" s="8">
        <f t="shared" si="3"/>
        <v>0</v>
      </c>
      <c r="J58" s="8">
        <f t="shared" si="4"/>
        <v>0</v>
      </c>
    </row>
    <row r="59" spans="1:10">
      <c r="A59" t="s">
        <v>272</v>
      </c>
      <c r="B59" s="8">
        <v>0</v>
      </c>
      <c r="D59">
        <f t="shared" si="1"/>
        <v>0.98899999999999999</v>
      </c>
      <c r="E59">
        <v>0.01</v>
      </c>
      <c r="F59">
        <v>1E-3</v>
      </c>
      <c r="H59" s="8">
        <f t="shared" si="2"/>
        <v>0</v>
      </c>
      <c r="I59" s="8">
        <f t="shared" si="3"/>
        <v>0</v>
      </c>
      <c r="J59" s="8">
        <f t="shared" si="4"/>
        <v>0</v>
      </c>
    </row>
    <row r="60" spans="1:10">
      <c r="A60" t="s">
        <v>273</v>
      </c>
      <c r="B60" s="8">
        <v>0</v>
      </c>
      <c r="D60">
        <f t="shared" si="1"/>
        <v>0.98899999999999999</v>
      </c>
      <c r="E60">
        <v>0.01</v>
      </c>
      <c r="F60">
        <v>1E-3</v>
      </c>
      <c r="H60" s="8">
        <f t="shared" si="2"/>
        <v>0</v>
      </c>
      <c r="I60" s="8">
        <f t="shared" si="3"/>
        <v>0</v>
      </c>
      <c r="J60" s="8">
        <f t="shared" si="4"/>
        <v>0</v>
      </c>
    </row>
    <row r="61" spans="1:10">
      <c r="A61" t="s">
        <v>274</v>
      </c>
      <c r="B61" s="8">
        <v>0</v>
      </c>
      <c r="D61">
        <f t="shared" si="1"/>
        <v>0.98899999999999999</v>
      </c>
      <c r="E61">
        <v>0.01</v>
      </c>
      <c r="F61">
        <v>1E-3</v>
      </c>
      <c r="H61" s="8">
        <f t="shared" si="2"/>
        <v>0</v>
      </c>
      <c r="I61" s="8">
        <f t="shared" si="3"/>
        <v>0</v>
      </c>
      <c r="J61" s="8">
        <f t="shared" si="4"/>
        <v>0</v>
      </c>
    </row>
    <row r="62" spans="1:10">
      <c r="A62" t="s">
        <v>275</v>
      </c>
      <c r="B62" s="8">
        <v>0</v>
      </c>
      <c r="D62">
        <f t="shared" si="1"/>
        <v>0.98899999999999999</v>
      </c>
      <c r="E62">
        <v>0.01</v>
      </c>
      <c r="F62">
        <v>1E-3</v>
      </c>
      <c r="H62" s="8">
        <f t="shared" si="2"/>
        <v>0</v>
      </c>
      <c r="I62" s="8">
        <f t="shared" si="3"/>
        <v>0</v>
      </c>
      <c r="J62" s="8">
        <f t="shared" si="4"/>
        <v>0</v>
      </c>
    </row>
    <row r="63" spans="1:10">
      <c r="A63" t="s">
        <v>276</v>
      </c>
      <c r="B63" s="8">
        <v>365.22869921667552</v>
      </c>
      <c r="D63">
        <f t="shared" si="1"/>
        <v>0.98899999999999999</v>
      </c>
      <c r="E63">
        <v>0.01</v>
      </c>
      <c r="F63">
        <v>1E-3</v>
      </c>
      <c r="H63" s="8">
        <f t="shared" si="2"/>
        <v>361.21118352529209</v>
      </c>
      <c r="I63" s="8">
        <f t="shared" si="3"/>
        <v>3.6522869921667551</v>
      </c>
      <c r="J63" s="8">
        <f t="shared" si="4"/>
        <v>0.36522869921667556</v>
      </c>
    </row>
    <row r="64" spans="1:10">
      <c r="A64" t="s">
        <v>277</v>
      </c>
      <c r="B64" s="8">
        <v>0</v>
      </c>
      <c r="D64">
        <f t="shared" si="1"/>
        <v>0.98899999999999999</v>
      </c>
      <c r="E64">
        <v>0.01</v>
      </c>
      <c r="F64">
        <v>1E-3</v>
      </c>
      <c r="H64" s="8">
        <f t="shared" si="2"/>
        <v>0</v>
      </c>
      <c r="I64" s="8">
        <f t="shared" si="3"/>
        <v>0</v>
      </c>
      <c r="J64" s="8">
        <f t="shared" si="4"/>
        <v>0</v>
      </c>
    </row>
    <row r="65" spans="1:10">
      <c r="A65" t="s">
        <v>278</v>
      </c>
      <c r="B65" s="8">
        <v>18.737229399751332</v>
      </c>
      <c r="D65">
        <f t="shared" si="1"/>
        <v>0.98899999999999999</v>
      </c>
      <c r="E65">
        <v>0.01</v>
      </c>
      <c r="F65">
        <v>1E-3</v>
      </c>
      <c r="H65" s="8">
        <f t="shared" si="2"/>
        <v>18.531119876354065</v>
      </c>
      <c r="I65" s="8">
        <f t="shared" si="3"/>
        <v>0.18737229399751332</v>
      </c>
      <c r="J65" s="8">
        <f t="shared" si="4"/>
        <v>1.8737229399751334E-2</v>
      </c>
    </row>
    <row r="66" spans="1:10">
      <c r="A66" t="s">
        <v>279</v>
      </c>
      <c r="B66" s="8">
        <v>0</v>
      </c>
      <c r="D66">
        <f t="shared" si="1"/>
        <v>0.98899999999999999</v>
      </c>
      <c r="E66">
        <v>0.01</v>
      </c>
      <c r="F66">
        <v>1E-3</v>
      </c>
      <c r="H66" s="8">
        <f t="shared" si="2"/>
        <v>0</v>
      </c>
      <c r="I66" s="8">
        <f t="shared" si="3"/>
        <v>0</v>
      </c>
      <c r="J66" s="8">
        <f t="shared" si="4"/>
        <v>0</v>
      </c>
    </row>
    <row r="67" spans="1:10">
      <c r="A67" t="s">
        <v>280</v>
      </c>
      <c r="B67" s="8">
        <v>0</v>
      </c>
      <c r="D67">
        <f t="shared" si="1"/>
        <v>0.98899999999999999</v>
      </c>
      <c r="E67">
        <v>0.01</v>
      </c>
      <c r="F67">
        <v>1E-3</v>
      </c>
      <c r="H67" s="8">
        <f t="shared" si="2"/>
        <v>0</v>
      </c>
      <c r="I67" s="8">
        <f t="shared" si="3"/>
        <v>0</v>
      </c>
      <c r="J67" s="8">
        <f t="shared" si="4"/>
        <v>0</v>
      </c>
    </row>
    <row r="68" spans="1:10">
      <c r="A68" t="s">
        <v>281</v>
      </c>
      <c r="B68" s="8">
        <v>100.24446164882535</v>
      </c>
      <c r="D68">
        <f t="shared" si="1"/>
        <v>0.98899999999999999</v>
      </c>
      <c r="E68">
        <v>0.01</v>
      </c>
      <c r="F68">
        <v>1E-3</v>
      </c>
      <c r="H68" s="8">
        <f t="shared" si="2"/>
        <v>99.141772570688275</v>
      </c>
      <c r="I68" s="8">
        <f t="shared" si="3"/>
        <v>1.0024446164882534</v>
      </c>
      <c r="J68" s="8">
        <f t="shared" si="4"/>
        <v>0.10024446164882535</v>
      </c>
    </row>
    <row r="69" spans="1:10">
      <c r="A69" t="s">
        <v>29</v>
      </c>
      <c r="B69" s="8">
        <v>0</v>
      </c>
      <c r="D69">
        <f t="shared" ref="D69:D132" si="5">1-E69-F69</f>
        <v>0.98899999999999999</v>
      </c>
      <c r="E69">
        <v>0.01</v>
      </c>
      <c r="F69">
        <v>1E-3</v>
      </c>
      <c r="H69" s="8">
        <f t="shared" ref="H69:H132" si="6">$B69*D69</f>
        <v>0</v>
      </c>
      <c r="I69" s="8">
        <f t="shared" ref="I69:I132" si="7">$B69*E69</f>
        <v>0</v>
      </c>
      <c r="J69" s="8">
        <f t="shared" ref="J69:J132" si="8">$B69*F69</f>
        <v>0</v>
      </c>
    </row>
    <row r="70" spans="1:10">
      <c r="A70" t="s">
        <v>282</v>
      </c>
      <c r="B70" s="8">
        <v>0</v>
      </c>
      <c r="D70">
        <f t="shared" si="5"/>
        <v>0.98899999999999999</v>
      </c>
      <c r="E70">
        <v>0.01</v>
      </c>
      <c r="F70">
        <v>1E-3</v>
      </c>
      <c r="H70" s="8">
        <f t="shared" si="6"/>
        <v>0</v>
      </c>
      <c r="I70" s="8">
        <f t="shared" si="7"/>
        <v>0</v>
      </c>
      <c r="J70" s="8">
        <f t="shared" si="8"/>
        <v>0</v>
      </c>
    </row>
    <row r="71" spans="1:10">
      <c r="A71" t="s">
        <v>283</v>
      </c>
      <c r="B71" s="8">
        <v>0</v>
      </c>
      <c r="D71">
        <f t="shared" si="5"/>
        <v>0.98899999999999999</v>
      </c>
      <c r="E71">
        <v>0.01</v>
      </c>
      <c r="F71">
        <v>1E-3</v>
      </c>
      <c r="H71" s="8">
        <f t="shared" si="6"/>
        <v>0</v>
      </c>
      <c r="I71" s="8">
        <f t="shared" si="7"/>
        <v>0</v>
      </c>
      <c r="J71" s="8">
        <f t="shared" si="8"/>
        <v>0</v>
      </c>
    </row>
    <row r="72" spans="1:10">
      <c r="A72" t="s">
        <v>284</v>
      </c>
      <c r="B72" s="8">
        <v>0</v>
      </c>
      <c r="D72">
        <f t="shared" si="5"/>
        <v>0.98899999999999999</v>
      </c>
      <c r="E72">
        <v>0.01</v>
      </c>
      <c r="F72">
        <v>1E-3</v>
      </c>
      <c r="H72" s="8">
        <f t="shared" si="6"/>
        <v>0</v>
      </c>
      <c r="I72" s="8">
        <f t="shared" si="7"/>
        <v>0</v>
      </c>
      <c r="J72" s="8">
        <f t="shared" si="8"/>
        <v>0</v>
      </c>
    </row>
    <row r="73" spans="1:10">
      <c r="A73" t="s">
        <v>285</v>
      </c>
      <c r="B73" s="8">
        <v>0</v>
      </c>
      <c r="D73">
        <f t="shared" si="5"/>
        <v>0.98899999999999999</v>
      </c>
      <c r="E73">
        <v>0.01</v>
      </c>
      <c r="F73">
        <v>1E-3</v>
      </c>
      <c r="H73" s="8">
        <f t="shared" si="6"/>
        <v>0</v>
      </c>
      <c r="I73" s="8">
        <f t="shared" si="7"/>
        <v>0</v>
      </c>
      <c r="J73" s="8">
        <f t="shared" si="8"/>
        <v>0</v>
      </c>
    </row>
    <row r="74" spans="1:10">
      <c r="A74" t="s">
        <v>286</v>
      </c>
      <c r="B74" s="8">
        <v>0</v>
      </c>
      <c r="D74">
        <f t="shared" si="5"/>
        <v>0.98899999999999999</v>
      </c>
      <c r="E74">
        <v>0.01</v>
      </c>
      <c r="F74">
        <v>1E-3</v>
      </c>
      <c r="H74" s="8">
        <f t="shared" si="6"/>
        <v>0</v>
      </c>
      <c r="I74" s="8">
        <f t="shared" si="7"/>
        <v>0</v>
      </c>
      <c r="J74" s="8">
        <f t="shared" si="8"/>
        <v>0</v>
      </c>
    </row>
    <row r="75" spans="1:10">
      <c r="A75" t="s">
        <v>287</v>
      </c>
      <c r="B75" s="8">
        <v>0</v>
      </c>
      <c r="D75">
        <f t="shared" si="5"/>
        <v>0.98899999999999999</v>
      </c>
      <c r="E75">
        <v>0.01</v>
      </c>
      <c r="F75">
        <v>1E-3</v>
      </c>
      <c r="H75" s="8">
        <f t="shared" si="6"/>
        <v>0</v>
      </c>
      <c r="I75" s="8">
        <f t="shared" si="7"/>
        <v>0</v>
      </c>
      <c r="J75" s="8">
        <f t="shared" si="8"/>
        <v>0</v>
      </c>
    </row>
    <row r="76" spans="1:10">
      <c r="A76" t="s">
        <v>288</v>
      </c>
      <c r="B76" s="8">
        <v>367.63188200154059</v>
      </c>
      <c r="D76">
        <f t="shared" si="5"/>
        <v>0.98899999999999999</v>
      </c>
      <c r="E76">
        <v>0.01</v>
      </c>
      <c r="F76">
        <v>1E-3</v>
      </c>
      <c r="H76" s="8">
        <f t="shared" si="6"/>
        <v>363.58793129952363</v>
      </c>
      <c r="I76" s="8">
        <f t="shared" si="7"/>
        <v>3.676318820015406</v>
      </c>
      <c r="J76" s="8">
        <f t="shared" si="8"/>
        <v>0.36763188200154062</v>
      </c>
    </row>
    <row r="77" spans="1:10">
      <c r="A77" t="s">
        <v>289</v>
      </c>
      <c r="B77" s="8">
        <v>0</v>
      </c>
      <c r="D77">
        <f t="shared" si="5"/>
        <v>0.98899999999999999</v>
      </c>
      <c r="E77">
        <v>0.01</v>
      </c>
      <c r="F77">
        <v>1E-3</v>
      </c>
      <c r="H77" s="8">
        <f t="shared" si="6"/>
        <v>0</v>
      </c>
      <c r="I77" s="8">
        <f t="shared" si="7"/>
        <v>0</v>
      </c>
      <c r="J77" s="8">
        <f t="shared" si="8"/>
        <v>0</v>
      </c>
    </row>
    <row r="78" spans="1:10">
      <c r="A78" t="s">
        <v>290</v>
      </c>
      <c r="B78" s="8">
        <v>0</v>
      </c>
      <c r="D78">
        <f t="shared" si="5"/>
        <v>0.98899999999999999</v>
      </c>
      <c r="E78">
        <v>0.01</v>
      </c>
      <c r="F78">
        <v>1E-3</v>
      </c>
      <c r="H78" s="8">
        <f t="shared" si="6"/>
        <v>0</v>
      </c>
      <c r="I78" s="8">
        <f t="shared" si="7"/>
        <v>0</v>
      </c>
      <c r="J78" s="8">
        <f t="shared" si="8"/>
        <v>0</v>
      </c>
    </row>
    <row r="79" spans="1:10">
      <c r="A79" t="s">
        <v>291</v>
      </c>
      <c r="B79" s="8">
        <v>0</v>
      </c>
      <c r="D79">
        <f t="shared" si="5"/>
        <v>0.98899999999999999</v>
      </c>
      <c r="E79">
        <v>0.01</v>
      </c>
      <c r="F79">
        <v>1E-3</v>
      </c>
      <c r="H79" s="8">
        <f t="shared" si="6"/>
        <v>0</v>
      </c>
      <c r="I79" s="8">
        <f t="shared" si="7"/>
        <v>0</v>
      </c>
      <c r="J79" s="8">
        <f t="shared" si="8"/>
        <v>0</v>
      </c>
    </row>
    <row r="80" spans="1:10">
      <c r="A80" t="s">
        <v>292</v>
      </c>
      <c r="B80" s="8">
        <v>0</v>
      </c>
      <c r="D80">
        <f t="shared" si="5"/>
        <v>0.98899999999999999</v>
      </c>
      <c r="E80">
        <v>0.01</v>
      </c>
      <c r="F80">
        <v>1E-3</v>
      </c>
      <c r="H80" s="8">
        <f t="shared" si="6"/>
        <v>0</v>
      </c>
      <c r="I80" s="8">
        <f t="shared" si="7"/>
        <v>0</v>
      </c>
      <c r="J80" s="8">
        <f t="shared" si="8"/>
        <v>0</v>
      </c>
    </row>
    <row r="81" spans="1:10">
      <c r="A81" t="s">
        <v>293</v>
      </c>
      <c r="B81" s="8">
        <v>5.3167657949869627</v>
      </c>
      <c r="D81">
        <f t="shared" si="5"/>
        <v>0.98899999999999999</v>
      </c>
      <c r="E81">
        <v>0.01</v>
      </c>
      <c r="F81">
        <v>1E-3</v>
      </c>
      <c r="H81" s="8">
        <f t="shared" si="6"/>
        <v>5.2582813712421057</v>
      </c>
      <c r="I81" s="8">
        <f t="shared" si="7"/>
        <v>5.3167657949869628E-2</v>
      </c>
      <c r="J81" s="8">
        <f t="shared" si="8"/>
        <v>5.3167657949869628E-3</v>
      </c>
    </row>
    <row r="82" spans="1:10">
      <c r="A82" t="s">
        <v>294</v>
      </c>
      <c r="B82" s="8">
        <v>0</v>
      </c>
      <c r="D82">
        <f t="shared" si="5"/>
        <v>0.98899999999999999</v>
      </c>
      <c r="E82">
        <v>0.01</v>
      </c>
      <c r="F82">
        <v>1E-3</v>
      </c>
      <c r="H82" s="8">
        <f t="shared" si="6"/>
        <v>0</v>
      </c>
      <c r="I82" s="8">
        <f t="shared" si="7"/>
        <v>0</v>
      </c>
      <c r="J82" s="8">
        <f t="shared" si="8"/>
        <v>0</v>
      </c>
    </row>
    <row r="83" spans="1:10">
      <c r="A83" t="s">
        <v>295</v>
      </c>
      <c r="B83" s="8">
        <v>0</v>
      </c>
      <c r="D83">
        <f t="shared" si="5"/>
        <v>0.98899999999999999</v>
      </c>
      <c r="E83">
        <v>0.01</v>
      </c>
      <c r="F83">
        <v>1E-3</v>
      </c>
      <c r="H83" s="8">
        <f t="shared" si="6"/>
        <v>0</v>
      </c>
      <c r="I83" s="8">
        <f t="shared" si="7"/>
        <v>0</v>
      </c>
      <c r="J83" s="8">
        <f t="shared" si="8"/>
        <v>0</v>
      </c>
    </row>
    <row r="84" spans="1:10">
      <c r="A84" t="s">
        <v>296</v>
      </c>
      <c r="B84" s="8">
        <v>0</v>
      </c>
      <c r="D84">
        <f t="shared" si="5"/>
        <v>0.98899999999999999</v>
      </c>
      <c r="E84">
        <v>0.01</v>
      </c>
      <c r="F84">
        <v>1E-3</v>
      </c>
      <c r="H84" s="8">
        <f t="shared" si="6"/>
        <v>0</v>
      </c>
      <c r="I84" s="8">
        <f t="shared" si="7"/>
        <v>0</v>
      </c>
      <c r="J84" s="8">
        <f t="shared" si="8"/>
        <v>0</v>
      </c>
    </row>
    <row r="85" spans="1:10">
      <c r="A85" t="s">
        <v>297</v>
      </c>
      <c r="B85" s="8">
        <v>0</v>
      </c>
      <c r="D85">
        <f t="shared" si="5"/>
        <v>0.98899999999999999</v>
      </c>
      <c r="E85">
        <v>0.01</v>
      </c>
      <c r="F85">
        <v>1E-3</v>
      </c>
      <c r="H85" s="8">
        <f t="shared" si="6"/>
        <v>0</v>
      </c>
      <c r="I85" s="8">
        <f t="shared" si="7"/>
        <v>0</v>
      </c>
      <c r="J85" s="8">
        <f t="shared" si="8"/>
        <v>0</v>
      </c>
    </row>
    <row r="86" spans="1:10">
      <c r="A86" t="s">
        <v>298</v>
      </c>
      <c r="B86" s="8">
        <v>0</v>
      </c>
      <c r="D86">
        <f t="shared" si="5"/>
        <v>0.98899999999999999</v>
      </c>
      <c r="E86">
        <v>0.01</v>
      </c>
      <c r="F86">
        <v>1E-3</v>
      </c>
      <c r="H86" s="8">
        <f t="shared" si="6"/>
        <v>0</v>
      </c>
      <c r="I86" s="8">
        <f t="shared" si="7"/>
        <v>0</v>
      </c>
      <c r="J86" s="8">
        <f t="shared" si="8"/>
        <v>0</v>
      </c>
    </row>
    <row r="87" spans="1:10">
      <c r="A87" t="s">
        <v>299</v>
      </c>
      <c r="B87" s="8">
        <v>0</v>
      </c>
      <c r="D87">
        <f t="shared" si="5"/>
        <v>0.98899999999999999</v>
      </c>
      <c r="E87">
        <v>0.01</v>
      </c>
      <c r="F87">
        <v>1E-3</v>
      </c>
      <c r="H87" s="8">
        <f t="shared" si="6"/>
        <v>0</v>
      </c>
      <c r="I87" s="8">
        <f t="shared" si="7"/>
        <v>0</v>
      </c>
      <c r="J87" s="8">
        <f t="shared" si="8"/>
        <v>0</v>
      </c>
    </row>
    <row r="88" spans="1:10">
      <c r="A88" t="s">
        <v>300</v>
      </c>
      <c r="B88" s="8">
        <v>0</v>
      </c>
      <c r="D88">
        <f t="shared" si="5"/>
        <v>0.98899999999999999</v>
      </c>
      <c r="E88">
        <v>0.01</v>
      </c>
      <c r="F88">
        <v>1E-3</v>
      </c>
      <c r="H88" s="8">
        <f t="shared" si="6"/>
        <v>0</v>
      </c>
      <c r="I88" s="8">
        <f t="shared" si="7"/>
        <v>0</v>
      </c>
      <c r="J88" s="8">
        <f t="shared" si="8"/>
        <v>0</v>
      </c>
    </row>
    <row r="89" spans="1:10">
      <c r="A89" t="s">
        <v>301</v>
      </c>
      <c r="B89" s="8">
        <v>0</v>
      </c>
      <c r="D89">
        <f t="shared" si="5"/>
        <v>0.98899999999999999</v>
      </c>
      <c r="E89">
        <v>0.01</v>
      </c>
      <c r="F89">
        <v>1E-3</v>
      </c>
      <c r="H89" s="8">
        <f t="shared" si="6"/>
        <v>0</v>
      </c>
      <c r="I89" s="8">
        <f t="shared" si="7"/>
        <v>0</v>
      </c>
      <c r="J89" s="8">
        <f t="shared" si="8"/>
        <v>0</v>
      </c>
    </row>
    <row r="90" spans="1:10">
      <c r="A90" t="s">
        <v>302</v>
      </c>
      <c r="B90" s="8">
        <v>0</v>
      </c>
      <c r="D90">
        <f t="shared" si="5"/>
        <v>0.98899999999999999</v>
      </c>
      <c r="E90">
        <v>0.01</v>
      </c>
      <c r="F90">
        <v>1E-3</v>
      </c>
      <c r="H90" s="8">
        <f t="shared" si="6"/>
        <v>0</v>
      </c>
      <c r="I90" s="8">
        <f t="shared" si="7"/>
        <v>0</v>
      </c>
      <c r="J90" s="8">
        <f t="shared" si="8"/>
        <v>0</v>
      </c>
    </row>
    <row r="91" spans="1:10">
      <c r="A91" t="s">
        <v>303</v>
      </c>
      <c r="B91" s="8">
        <v>2.6814355841825908</v>
      </c>
      <c r="D91">
        <f t="shared" si="5"/>
        <v>0.98899999999999999</v>
      </c>
      <c r="E91">
        <v>0.01</v>
      </c>
      <c r="F91">
        <v>1E-3</v>
      </c>
      <c r="H91" s="8">
        <f t="shared" si="6"/>
        <v>2.6519397927565822</v>
      </c>
      <c r="I91" s="8">
        <f t="shared" si="7"/>
        <v>2.6814355841825909E-2</v>
      </c>
      <c r="J91" s="8">
        <f t="shared" si="8"/>
        <v>2.681435584182591E-3</v>
      </c>
    </row>
    <row r="92" spans="1:10">
      <c r="A92" t="s">
        <v>86</v>
      </c>
      <c r="B92" s="8">
        <v>733.24725557378167</v>
      </c>
      <c r="D92">
        <f t="shared" si="5"/>
        <v>0.98899999999999999</v>
      </c>
      <c r="E92">
        <v>0.01</v>
      </c>
      <c r="F92">
        <v>1E-3</v>
      </c>
      <c r="H92" s="8">
        <f t="shared" si="6"/>
        <v>725.18153576247005</v>
      </c>
      <c r="I92" s="8">
        <f t="shared" si="7"/>
        <v>7.3324725557378168</v>
      </c>
      <c r="J92" s="8">
        <f t="shared" si="8"/>
        <v>0.73324725557378168</v>
      </c>
    </row>
    <row r="93" spans="1:10">
      <c r="A93" s="1" t="s">
        <v>149</v>
      </c>
      <c r="B93" s="37">
        <v>15.514747716207905</v>
      </c>
      <c r="D93">
        <f t="shared" si="5"/>
        <v>0.98899999999999999</v>
      </c>
      <c r="E93">
        <v>0.01</v>
      </c>
      <c r="F93">
        <v>1E-3</v>
      </c>
      <c r="H93" s="8">
        <f t="shared" si="6"/>
        <v>15.344085491329619</v>
      </c>
      <c r="I93" s="8">
        <f t="shared" si="7"/>
        <v>0.15514747716207905</v>
      </c>
      <c r="J93" s="8">
        <f t="shared" si="8"/>
        <v>1.5514747716207906E-2</v>
      </c>
    </row>
    <row r="94" spans="1:10">
      <c r="A94" s="1" t="s">
        <v>150</v>
      </c>
      <c r="B94" s="37">
        <v>0</v>
      </c>
      <c r="D94">
        <f t="shared" si="5"/>
        <v>0.98899999999999999</v>
      </c>
      <c r="E94">
        <v>0.01</v>
      </c>
      <c r="F94">
        <v>1E-3</v>
      </c>
      <c r="H94" s="8">
        <f t="shared" si="6"/>
        <v>0</v>
      </c>
      <c r="I94" s="8">
        <f t="shared" si="7"/>
        <v>0</v>
      </c>
      <c r="J94" s="8">
        <f t="shared" si="8"/>
        <v>0</v>
      </c>
    </row>
    <row r="95" spans="1:10">
      <c r="A95" s="1" t="s">
        <v>985</v>
      </c>
      <c r="B95" s="37">
        <v>0</v>
      </c>
      <c r="D95">
        <f t="shared" si="5"/>
        <v>0.98899999999999999</v>
      </c>
      <c r="E95">
        <v>0.01</v>
      </c>
      <c r="F95">
        <v>1E-3</v>
      </c>
      <c r="H95" s="8">
        <f t="shared" si="6"/>
        <v>0</v>
      </c>
      <c r="I95" s="8">
        <f t="shared" si="7"/>
        <v>0</v>
      </c>
      <c r="J95" s="8">
        <f t="shared" si="8"/>
        <v>0</v>
      </c>
    </row>
    <row r="96" spans="1:10">
      <c r="A96" s="1" t="s">
        <v>986</v>
      </c>
      <c r="B96" s="37">
        <v>19.284450374706115</v>
      </c>
      <c r="D96">
        <f t="shared" si="5"/>
        <v>0.98899999999999999</v>
      </c>
      <c r="E96">
        <v>0.01</v>
      </c>
      <c r="F96">
        <v>1E-3</v>
      </c>
      <c r="H96" s="8">
        <f t="shared" si="6"/>
        <v>19.072321420584348</v>
      </c>
      <c r="I96" s="8">
        <f t="shared" si="7"/>
        <v>0.19284450374706116</v>
      </c>
      <c r="J96" s="8">
        <f t="shared" si="8"/>
        <v>1.9284450374706115E-2</v>
      </c>
    </row>
    <row r="97" spans="1:10">
      <c r="A97" t="s">
        <v>304</v>
      </c>
      <c r="B97" s="8">
        <v>453.12232743139458</v>
      </c>
      <c r="D97">
        <f t="shared" si="5"/>
        <v>0.98899999999999999</v>
      </c>
      <c r="E97">
        <v>0.01</v>
      </c>
      <c r="F97">
        <v>1E-3</v>
      </c>
      <c r="H97" s="8">
        <f t="shared" si="6"/>
        <v>448.13798182964922</v>
      </c>
      <c r="I97" s="8">
        <f t="shared" si="7"/>
        <v>4.5312232743139456</v>
      </c>
      <c r="J97" s="8">
        <f t="shared" si="8"/>
        <v>0.45312232743139458</v>
      </c>
    </row>
    <row r="98" spans="1:10">
      <c r="A98" t="s">
        <v>305</v>
      </c>
      <c r="B98" s="8">
        <v>0</v>
      </c>
      <c r="D98">
        <f t="shared" si="5"/>
        <v>0.98899999999999999</v>
      </c>
      <c r="E98">
        <v>0.01</v>
      </c>
      <c r="F98">
        <v>1E-3</v>
      </c>
      <c r="H98" s="8">
        <f t="shared" si="6"/>
        <v>0</v>
      </c>
      <c r="I98" s="8">
        <f t="shared" si="7"/>
        <v>0</v>
      </c>
      <c r="J98" s="8">
        <f t="shared" si="8"/>
        <v>0</v>
      </c>
    </row>
    <row r="99" spans="1:10">
      <c r="A99" t="s">
        <v>306</v>
      </c>
      <c r="B99" s="8">
        <v>0</v>
      </c>
      <c r="D99">
        <f t="shared" si="5"/>
        <v>0.98899999999999999</v>
      </c>
      <c r="E99">
        <v>0.01</v>
      </c>
      <c r="F99">
        <v>1E-3</v>
      </c>
      <c r="H99" s="8">
        <f t="shared" si="6"/>
        <v>0</v>
      </c>
      <c r="I99" s="8">
        <f t="shared" si="7"/>
        <v>0</v>
      </c>
      <c r="J99" s="8">
        <f t="shared" si="8"/>
        <v>0</v>
      </c>
    </row>
    <row r="100" spans="1:10">
      <c r="A100" t="s">
        <v>307</v>
      </c>
      <c r="B100" s="8">
        <v>27.646280628803943</v>
      </c>
      <c r="D100">
        <f t="shared" si="5"/>
        <v>0.98899999999999999</v>
      </c>
      <c r="E100">
        <v>0.01</v>
      </c>
      <c r="F100">
        <v>1E-3</v>
      </c>
      <c r="H100" s="8">
        <f t="shared" si="6"/>
        <v>27.342171541887101</v>
      </c>
      <c r="I100" s="8">
        <f t="shared" si="7"/>
        <v>0.27646280628803943</v>
      </c>
      <c r="J100" s="8">
        <f t="shared" si="8"/>
        <v>2.7646280628803945E-2</v>
      </c>
    </row>
    <row r="101" spans="1:10">
      <c r="A101" t="s">
        <v>308</v>
      </c>
      <c r="B101" s="8">
        <v>0</v>
      </c>
      <c r="D101">
        <f t="shared" si="5"/>
        <v>0.98899999999999999</v>
      </c>
      <c r="E101">
        <v>0.01</v>
      </c>
      <c r="F101">
        <v>1E-3</v>
      </c>
      <c r="H101" s="8">
        <f t="shared" si="6"/>
        <v>0</v>
      </c>
      <c r="I101" s="8">
        <f t="shared" si="7"/>
        <v>0</v>
      </c>
      <c r="J101" s="8">
        <f t="shared" si="8"/>
        <v>0</v>
      </c>
    </row>
    <row r="102" spans="1:10">
      <c r="A102" t="s">
        <v>91</v>
      </c>
      <c r="B102" s="8">
        <v>20903.375180591618</v>
      </c>
      <c r="D102">
        <f t="shared" si="5"/>
        <v>0.98899999999999999</v>
      </c>
      <c r="E102">
        <v>0.01</v>
      </c>
      <c r="F102">
        <v>1E-3</v>
      </c>
      <c r="H102" s="8">
        <f t="shared" si="6"/>
        <v>20673.43805360511</v>
      </c>
      <c r="I102" s="8">
        <f t="shared" si="7"/>
        <v>209.03375180591618</v>
      </c>
      <c r="J102" s="8">
        <f t="shared" si="8"/>
        <v>20.903375180591617</v>
      </c>
    </row>
    <row r="103" spans="1:10">
      <c r="A103" s="1" t="s">
        <v>1064</v>
      </c>
      <c r="B103" s="37">
        <v>4694.7458344927345</v>
      </c>
      <c r="D103">
        <f t="shared" si="5"/>
        <v>0.98899999999999999</v>
      </c>
      <c r="E103">
        <v>0.01</v>
      </c>
      <c r="F103">
        <v>1E-3</v>
      </c>
      <c r="H103" s="8">
        <f t="shared" si="6"/>
        <v>4643.1036303133142</v>
      </c>
      <c r="I103" s="8">
        <f t="shared" si="7"/>
        <v>46.947458344927348</v>
      </c>
      <c r="J103" s="8">
        <f t="shared" si="8"/>
        <v>4.6947458344927346</v>
      </c>
    </row>
    <row r="104" spans="1:10">
      <c r="A104" s="1" t="s">
        <v>161</v>
      </c>
      <c r="B104" s="37">
        <v>0</v>
      </c>
      <c r="D104">
        <f t="shared" si="5"/>
        <v>0.98899999999999999</v>
      </c>
      <c r="E104">
        <v>0.01</v>
      </c>
      <c r="F104">
        <v>1E-3</v>
      </c>
      <c r="H104" s="8">
        <f t="shared" si="6"/>
        <v>0</v>
      </c>
      <c r="I104" s="8">
        <f t="shared" si="7"/>
        <v>0</v>
      </c>
      <c r="J104" s="8">
        <f t="shared" si="8"/>
        <v>0</v>
      </c>
    </row>
    <row r="105" spans="1:10">
      <c r="A105" t="s">
        <v>309</v>
      </c>
      <c r="B105" s="8">
        <v>0</v>
      </c>
      <c r="D105">
        <f t="shared" si="5"/>
        <v>0.98899999999999999</v>
      </c>
      <c r="E105">
        <v>0.01</v>
      </c>
      <c r="F105">
        <v>1E-3</v>
      </c>
      <c r="H105" s="8">
        <f t="shared" si="6"/>
        <v>0</v>
      </c>
      <c r="I105" s="8">
        <f t="shared" si="7"/>
        <v>0</v>
      </c>
      <c r="J105" s="8">
        <f t="shared" si="8"/>
        <v>0</v>
      </c>
    </row>
    <row r="106" spans="1:10">
      <c r="A106" t="s">
        <v>93</v>
      </c>
      <c r="B106" s="8">
        <v>121.76059481017359</v>
      </c>
      <c r="D106">
        <f t="shared" si="5"/>
        <v>0.98899999999999999</v>
      </c>
      <c r="E106">
        <v>0.01</v>
      </c>
      <c r="F106">
        <v>1E-3</v>
      </c>
      <c r="H106" s="8">
        <f t="shared" si="6"/>
        <v>120.42122826726168</v>
      </c>
      <c r="I106" s="8">
        <f t="shared" si="7"/>
        <v>1.2176059481017358</v>
      </c>
      <c r="J106" s="8">
        <f t="shared" si="8"/>
        <v>0.12176059481017359</v>
      </c>
    </row>
    <row r="107" spans="1:10">
      <c r="A107" t="s">
        <v>36</v>
      </c>
      <c r="B107" s="8">
        <v>39.911898821302586</v>
      </c>
      <c r="D107">
        <f t="shared" si="5"/>
        <v>0.98899999999999999</v>
      </c>
      <c r="E107">
        <v>0.01</v>
      </c>
      <c r="F107">
        <v>1E-3</v>
      </c>
      <c r="H107" s="8">
        <f t="shared" si="6"/>
        <v>39.472867934268258</v>
      </c>
      <c r="I107" s="8">
        <f t="shared" si="7"/>
        <v>0.39911898821302588</v>
      </c>
      <c r="J107" s="8">
        <f t="shared" si="8"/>
        <v>3.991189882130259E-2</v>
      </c>
    </row>
    <row r="108" spans="1:10">
      <c r="A108" t="s">
        <v>310</v>
      </c>
      <c r="B108" s="8">
        <v>799.03245785361844</v>
      </c>
      <c r="D108">
        <f t="shared" si="5"/>
        <v>0.98899999999999999</v>
      </c>
      <c r="E108">
        <v>0.01</v>
      </c>
      <c r="F108">
        <v>1E-3</v>
      </c>
      <c r="H108" s="8">
        <f t="shared" si="6"/>
        <v>790.24310081722865</v>
      </c>
      <c r="I108" s="8">
        <f t="shared" si="7"/>
        <v>7.9903245785361845</v>
      </c>
      <c r="J108" s="8">
        <f t="shared" si="8"/>
        <v>0.79903245785361843</v>
      </c>
    </row>
    <row r="109" spans="1:10">
      <c r="A109" t="s">
        <v>311</v>
      </c>
      <c r="B109" s="8">
        <v>45.772867460472376</v>
      </c>
      <c r="D109">
        <f t="shared" si="5"/>
        <v>0.98899999999999999</v>
      </c>
      <c r="E109">
        <v>0.01</v>
      </c>
      <c r="F109">
        <v>1E-3</v>
      </c>
      <c r="H109" s="8">
        <f t="shared" si="6"/>
        <v>45.269365918407182</v>
      </c>
      <c r="I109" s="8">
        <f t="shared" si="7"/>
        <v>0.45772867460472377</v>
      </c>
      <c r="J109" s="8">
        <f t="shared" si="8"/>
        <v>4.5772867460472377E-2</v>
      </c>
    </row>
    <row r="110" spans="1:10">
      <c r="A110" t="s">
        <v>312</v>
      </c>
      <c r="B110" s="8">
        <v>22.850474326155702</v>
      </c>
      <c r="D110">
        <f t="shared" si="5"/>
        <v>0.98899999999999999</v>
      </c>
      <c r="E110">
        <v>0.01</v>
      </c>
      <c r="F110">
        <v>1E-3</v>
      </c>
      <c r="H110" s="8">
        <f t="shared" si="6"/>
        <v>22.59911910856799</v>
      </c>
      <c r="I110" s="8">
        <f t="shared" si="7"/>
        <v>0.22850474326155701</v>
      </c>
      <c r="J110" s="8">
        <f t="shared" si="8"/>
        <v>2.2850474326155702E-2</v>
      </c>
    </row>
    <row r="111" spans="1:10">
      <c r="A111" t="s">
        <v>313</v>
      </c>
      <c r="B111" s="8">
        <v>0</v>
      </c>
      <c r="D111">
        <f t="shared" si="5"/>
        <v>0.98899999999999999</v>
      </c>
      <c r="E111">
        <v>0.01</v>
      </c>
      <c r="F111">
        <v>1E-3</v>
      </c>
      <c r="H111" s="8">
        <f t="shared" si="6"/>
        <v>0</v>
      </c>
      <c r="I111" s="8">
        <f t="shared" si="7"/>
        <v>0</v>
      </c>
      <c r="J111" s="8">
        <f t="shared" si="8"/>
        <v>0</v>
      </c>
    </row>
    <row r="112" spans="1:10">
      <c r="A112" t="s">
        <v>314</v>
      </c>
      <c r="B112" s="8">
        <v>0</v>
      </c>
      <c r="D112">
        <f t="shared" si="5"/>
        <v>0.98899999999999999</v>
      </c>
      <c r="E112">
        <v>0.01</v>
      </c>
      <c r="F112">
        <v>1E-3</v>
      </c>
      <c r="H112" s="8">
        <f t="shared" si="6"/>
        <v>0</v>
      </c>
      <c r="I112" s="8">
        <f t="shared" si="7"/>
        <v>0</v>
      </c>
      <c r="J112" s="8">
        <f t="shared" si="8"/>
        <v>0</v>
      </c>
    </row>
    <row r="113" spans="1:10">
      <c r="A113" t="s">
        <v>315</v>
      </c>
      <c r="B113" s="8">
        <v>0</v>
      </c>
      <c r="D113">
        <f t="shared" si="5"/>
        <v>0.98899999999999999</v>
      </c>
      <c r="E113">
        <v>0.01</v>
      </c>
      <c r="F113">
        <v>1E-3</v>
      </c>
      <c r="H113" s="8">
        <f t="shared" si="6"/>
        <v>0</v>
      </c>
      <c r="I113" s="8">
        <f t="shared" si="7"/>
        <v>0</v>
      </c>
      <c r="J113" s="8">
        <f t="shared" si="8"/>
        <v>0</v>
      </c>
    </row>
    <row r="114" spans="1:10">
      <c r="A114" t="s">
        <v>316</v>
      </c>
      <c r="B114" s="8">
        <v>186.07198463056631</v>
      </c>
      <c r="D114">
        <f t="shared" si="5"/>
        <v>0.98899999999999999</v>
      </c>
      <c r="E114">
        <v>0.01</v>
      </c>
      <c r="F114">
        <v>1E-3</v>
      </c>
      <c r="H114" s="8">
        <f t="shared" si="6"/>
        <v>184.02519279963008</v>
      </c>
      <c r="I114" s="8">
        <f t="shared" si="7"/>
        <v>1.8607198463056631</v>
      </c>
      <c r="J114" s="8">
        <f t="shared" si="8"/>
        <v>0.18607198463056632</v>
      </c>
    </row>
    <row r="115" spans="1:10">
      <c r="A115" t="s">
        <v>100</v>
      </c>
      <c r="B115" s="8">
        <v>48.334415207952937</v>
      </c>
      <c r="D115">
        <f t="shared" si="5"/>
        <v>0.98899999999999999</v>
      </c>
      <c r="E115">
        <v>0.01</v>
      </c>
      <c r="F115">
        <v>1E-3</v>
      </c>
      <c r="H115" s="8">
        <f t="shared" si="6"/>
        <v>47.802736640665451</v>
      </c>
      <c r="I115" s="8">
        <f t="shared" si="7"/>
        <v>0.48334415207952935</v>
      </c>
      <c r="J115" s="8">
        <f t="shared" si="8"/>
        <v>4.8334415207952938E-2</v>
      </c>
    </row>
    <row r="116" spans="1:10">
      <c r="A116" t="s">
        <v>101</v>
      </c>
      <c r="B116" s="8">
        <v>3272.411361409047</v>
      </c>
      <c r="D116">
        <f t="shared" si="5"/>
        <v>0.98899999999999999</v>
      </c>
      <c r="E116">
        <v>0.01</v>
      </c>
      <c r="F116">
        <v>1E-3</v>
      </c>
      <c r="H116" s="8">
        <f t="shared" si="6"/>
        <v>3236.4148364335474</v>
      </c>
      <c r="I116" s="8">
        <f t="shared" si="7"/>
        <v>32.72411361409047</v>
      </c>
      <c r="J116" s="8">
        <f t="shared" si="8"/>
        <v>3.2724113614090471</v>
      </c>
    </row>
    <row r="117" spans="1:10">
      <c r="A117" t="s">
        <v>317</v>
      </c>
      <c r="B117" s="8">
        <v>211.76127432058411</v>
      </c>
      <c r="D117">
        <f t="shared" si="5"/>
        <v>0.98899999999999999</v>
      </c>
      <c r="E117">
        <v>0.01</v>
      </c>
      <c r="F117">
        <v>1E-3</v>
      </c>
      <c r="H117" s="8">
        <f t="shared" si="6"/>
        <v>209.43190030305769</v>
      </c>
      <c r="I117" s="8">
        <f t="shared" si="7"/>
        <v>2.1176127432058411</v>
      </c>
      <c r="J117" s="8">
        <f t="shared" si="8"/>
        <v>0.21176127432058411</v>
      </c>
    </row>
    <row r="118" spans="1:10">
      <c r="A118" t="s">
        <v>318</v>
      </c>
      <c r="B118" s="8">
        <v>0</v>
      </c>
      <c r="D118">
        <f t="shared" si="5"/>
        <v>0.98899999999999999</v>
      </c>
      <c r="E118">
        <v>0.01</v>
      </c>
      <c r="F118">
        <v>1E-3</v>
      </c>
      <c r="H118" s="8">
        <f t="shared" si="6"/>
        <v>0</v>
      </c>
      <c r="I118" s="8">
        <f t="shared" si="7"/>
        <v>0</v>
      </c>
      <c r="J118" s="8">
        <f t="shared" si="8"/>
        <v>0</v>
      </c>
    </row>
    <row r="119" spans="1:10">
      <c r="A119" t="s">
        <v>319</v>
      </c>
      <c r="B119" s="8">
        <v>6551.1986199772746</v>
      </c>
      <c r="D119">
        <f t="shared" si="5"/>
        <v>0.98899999999999999</v>
      </c>
      <c r="E119">
        <v>0.01</v>
      </c>
      <c r="F119">
        <v>1E-3</v>
      </c>
      <c r="H119" s="8">
        <f t="shared" si="6"/>
        <v>6479.1354351575246</v>
      </c>
      <c r="I119" s="8">
        <f t="shared" si="7"/>
        <v>65.51198619977275</v>
      </c>
      <c r="J119" s="8">
        <f t="shared" si="8"/>
        <v>6.5511986199772752</v>
      </c>
    </row>
    <row r="120" spans="1:10">
      <c r="A120" t="s">
        <v>320</v>
      </c>
      <c r="B120" s="8">
        <v>0</v>
      </c>
      <c r="D120">
        <f t="shared" si="5"/>
        <v>0.98899999999999999</v>
      </c>
      <c r="E120">
        <v>0.01</v>
      </c>
      <c r="F120">
        <v>1E-3</v>
      </c>
      <c r="H120" s="8">
        <f t="shared" si="6"/>
        <v>0</v>
      </c>
      <c r="I120" s="8">
        <f t="shared" si="7"/>
        <v>0</v>
      </c>
      <c r="J120" s="8">
        <f t="shared" si="8"/>
        <v>0</v>
      </c>
    </row>
    <row r="121" spans="1:10">
      <c r="A121" t="s">
        <v>321</v>
      </c>
      <c r="B121" s="8">
        <v>132.85517657594517</v>
      </c>
      <c r="D121">
        <f t="shared" si="5"/>
        <v>0.98899999999999999</v>
      </c>
      <c r="E121">
        <v>0.01</v>
      </c>
      <c r="F121">
        <v>1E-3</v>
      </c>
      <c r="H121" s="8">
        <f t="shared" si="6"/>
        <v>131.39376963360976</v>
      </c>
      <c r="I121" s="8">
        <f t="shared" si="7"/>
        <v>1.3285517657594517</v>
      </c>
      <c r="J121" s="8">
        <f t="shared" si="8"/>
        <v>0.13285517657594517</v>
      </c>
    </row>
    <row r="122" spans="1:10">
      <c r="A122" t="s">
        <v>322</v>
      </c>
      <c r="B122" s="8">
        <v>290.71842296325087</v>
      </c>
      <c r="D122">
        <f t="shared" si="5"/>
        <v>0.98899999999999999</v>
      </c>
      <c r="E122">
        <v>0.01</v>
      </c>
      <c r="F122">
        <v>1E-3</v>
      </c>
      <c r="H122" s="8">
        <f t="shared" si="6"/>
        <v>287.52052031065512</v>
      </c>
      <c r="I122" s="8">
        <f t="shared" si="7"/>
        <v>2.907184229632509</v>
      </c>
      <c r="J122" s="8">
        <f t="shared" si="8"/>
        <v>0.2907184229632509</v>
      </c>
    </row>
    <row r="123" spans="1:10">
      <c r="A123" t="s">
        <v>323</v>
      </c>
      <c r="B123" s="8">
        <v>267.72692528186514</v>
      </c>
      <c r="D123">
        <f t="shared" si="5"/>
        <v>0.98899999999999999</v>
      </c>
      <c r="E123">
        <v>0.01</v>
      </c>
      <c r="F123">
        <v>1E-3</v>
      </c>
      <c r="H123" s="8">
        <f t="shared" si="6"/>
        <v>264.78192910376464</v>
      </c>
      <c r="I123" s="8">
        <f t="shared" si="7"/>
        <v>2.6772692528186512</v>
      </c>
      <c r="J123" s="8">
        <f t="shared" si="8"/>
        <v>0.26772692528186515</v>
      </c>
    </row>
    <row r="124" spans="1:10">
      <c r="A124" t="s">
        <v>324</v>
      </c>
      <c r="B124" s="8">
        <v>263.42714449792874</v>
      </c>
      <c r="D124">
        <f t="shared" si="5"/>
        <v>0.98899999999999999</v>
      </c>
      <c r="E124">
        <v>0.01</v>
      </c>
      <c r="F124">
        <v>1E-3</v>
      </c>
      <c r="H124" s="8">
        <f t="shared" si="6"/>
        <v>260.52944590845152</v>
      </c>
      <c r="I124" s="8">
        <f t="shared" si="7"/>
        <v>2.6342714449792872</v>
      </c>
      <c r="J124" s="8">
        <f t="shared" si="8"/>
        <v>0.26342714449792876</v>
      </c>
    </row>
    <row r="125" spans="1:10">
      <c r="A125" t="s">
        <v>325</v>
      </c>
      <c r="B125" s="8">
        <v>35.157660700213889</v>
      </c>
      <c r="D125">
        <f t="shared" si="5"/>
        <v>0.98899999999999999</v>
      </c>
      <c r="E125">
        <v>0.01</v>
      </c>
      <c r="F125">
        <v>1E-3</v>
      </c>
      <c r="H125" s="8">
        <f t="shared" si="6"/>
        <v>34.770926432511537</v>
      </c>
      <c r="I125" s="8">
        <f t="shared" si="7"/>
        <v>0.35157660700213889</v>
      </c>
      <c r="J125" s="8">
        <f t="shared" si="8"/>
        <v>3.5157660700213887E-2</v>
      </c>
    </row>
    <row r="126" spans="1:10">
      <c r="A126" t="s">
        <v>326</v>
      </c>
      <c r="B126" s="8">
        <v>136.93590057685026</v>
      </c>
      <c r="D126">
        <f t="shared" si="5"/>
        <v>0.98899999999999999</v>
      </c>
      <c r="E126">
        <v>0.01</v>
      </c>
      <c r="F126">
        <v>1E-3</v>
      </c>
      <c r="H126" s="8">
        <f t="shared" si="6"/>
        <v>135.42960567050491</v>
      </c>
      <c r="I126" s="8">
        <f t="shared" si="7"/>
        <v>1.3693590057685026</v>
      </c>
      <c r="J126" s="8">
        <f t="shared" si="8"/>
        <v>0.13693590057685026</v>
      </c>
    </row>
    <row r="127" spans="1:10">
      <c r="A127" t="s">
        <v>327</v>
      </c>
      <c r="B127" s="8">
        <v>0</v>
      </c>
      <c r="D127">
        <f t="shared" si="5"/>
        <v>0.98899999999999999</v>
      </c>
      <c r="E127">
        <v>0.01</v>
      </c>
      <c r="F127">
        <v>1E-3</v>
      </c>
      <c r="H127" s="8">
        <f t="shared" si="6"/>
        <v>0</v>
      </c>
      <c r="I127" s="8">
        <f t="shared" si="7"/>
        <v>0</v>
      </c>
      <c r="J127" s="8">
        <f t="shared" si="8"/>
        <v>0</v>
      </c>
    </row>
    <row r="128" spans="1:10">
      <c r="A128" t="s">
        <v>328</v>
      </c>
      <c r="B128" s="8">
        <v>0</v>
      </c>
      <c r="D128">
        <f t="shared" si="5"/>
        <v>0.98899999999999999</v>
      </c>
      <c r="E128">
        <v>0.01</v>
      </c>
      <c r="F128">
        <v>1E-3</v>
      </c>
      <c r="H128" s="8">
        <f t="shared" si="6"/>
        <v>0</v>
      </c>
      <c r="I128" s="8">
        <f t="shared" si="7"/>
        <v>0</v>
      </c>
      <c r="J128" s="8">
        <f t="shared" si="8"/>
        <v>0</v>
      </c>
    </row>
    <row r="129" spans="1:10">
      <c r="A129" t="s">
        <v>110</v>
      </c>
      <c r="B129" s="8">
        <v>0</v>
      </c>
      <c r="D129">
        <f t="shared" si="5"/>
        <v>0.98899999999999999</v>
      </c>
      <c r="E129">
        <v>0.01</v>
      </c>
      <c r="F129">
        <v>1E-3</v>
      </c>
      <c r="H129" s="8">
        <f t="shared" si="6"/>
        <v>0</v>
      </c>
      <c r="I129" s="8">
        <f t="shared" si="7"/>
        <v>0</v>
      </c>
      <c r="J129" s="8">
        <f t="shared" si="8"/>
        <v>0</v>
      </c>
    </row>
    <row r="130" spans="1:10">
      <c r="A130" t="s">
        <v>111</v>
      </c>
      <c r="B130" s="8">
        <v>11.691706049619206</v>
      </c>
      <c r="D130">
        <f t="shared" si="5"/>
        <v>0.98899999999999999</v>
      </c>
      <c r="E130">
        <v>0.01</v>
      </c>
      <c r="F130">
        <v>1E-3</v>
      </c>
      <c r="H130" s="8">
        <f t="shared" si="6"/>
        <v>11.563097283073395</v>
      </c>
      <c r="I130" s="8">
        <f t="shared" si="7"/>
        <v>0.11691706049619206</v>
      </c>
      <c r="J130" s="8">
        <f t="shared" si="8"/>
        <v>1.1691706049619206E-2</v>
      </c>
    </row>
    <row r="131" spans="1:10">
      <c r="A131" t="s">
        <v>112</v>
      </c>
      <c r="B131" s="8">
        <v>0</v>
      </c>
      <c r="D131">
        <f t="shared" si="5"/>
        <v>0.98899999999999999</v>
      </c>
      <c r="E131">
        <v>0.01</v>
      </c>
      <c r="F131">
        <v>1E-3</v>
      </c>
      <c r="H131" s="8">
        <f t="shared" si="6"/>
        <v>0</v>
      </c>
      <c r="I131" s="8">
        <f t="shared" si="7"/>
        <v>0</v>
      </c>
      <c r="J131" s="8">
        <f t="shared" si="8"/>
        <v>0</v>
      </c>
    </row>
    <row r="132" spans="1:10">
      <c r="A132" t="s">
        <v>113</v>
      </c>
      <c r="B132" s="8">
        <v>0</v>
      </c>
      <c r="D132">
        <f t="shared" si="5"/>
        <v>0.98899999999999999</v>
      </c>
      <c r="E132">
        <v>0.01</v>
      </c>
      <c r="F132">
        <v>1E-3</v>
      </c>
      <c r="H132" s="8">
        <f t="shared" si="6"/>
        <v>0</v>
      </c>
      <c r="I132" s="8">
        <f t="shared" si="7"/>
        <v>0</v>
      </c>
      <c r="J132" s="8">
        <f t="shared" si="8"/>
        <v>0</v>
      </c>
    </row>
    <row r="133" spans="1:10">
      <c r="A133" t="s">
        <v>329</v>
      </c>
      <c r="B133" s="8">
        <v>0</v>
      </c>
      <c r="D133">
        <f t="shared" ref="D133:D162" si="9">1-E133-F133</f>
        <v>0.98899999999999999</v>
      </c>
      <c r="E133">
        <v>0.01</v>
      </c>
      <c r="F133">
        <v>1E-3</v>
      </c>
      <c r="H133" s="8">
        <f t="shared" ref="H133:H162" si="10">$B133*D133</f>
        <v>0</v>
      </c>
      <c r="I133" s="8">
        <f t="shared" ref="I133:I162" si="11">$B133*E133</f>
        <v>0</v>
      </c>
      <c r="J133" s="8">
        <f t="shared" ref="J133:J162" si="12">$B133*F133</f>
        <v>0</v>
      </c>
    </row>
    <row r="134" spans="1:10">
      <c r="A134" t="s">
        <v>330</v>
      </c>
      <c r="B134" s="8">
        <v>159</v>
      </c>
      <c r="D134">
        <f t="shared" si="9"/>
        <v>0.98899999999999999</v>
      </c>
      <c r="E134">
        <v>0.01</v>
      </c>
      <c r="F134">
        <v>1E-3</v>
      </c>
      <c r="H134" s="8">
        <f t="shared" si="10"/>
        <v>157.251</v>
      </c>
      <c r="I134" s="8">
        <f t="shared" si="11"/>
        <v>1.59</v>
      </c>
      <c r="J134" s="8">
        <f t="shared" si="12"/>
        <v>0.159</v>
      </c>
    </row>
    <row r="135" spans="1:10">
      <c r="A135" t="s">
        <v>331</v>
      </c>
      <c r="B135" s="8">
        <v>0</v>
      </c>
      <c r="D135">
        <f t="shared" si="9"/>
        <v>0.98899999999999999</v>
      </c>
      <c r="E135">
        <v>0.01</v>
      </c>
      <c r="F135">
        <v>1E-3</v>
      </c>
      <c r="H135" s="8">
        <f t="shared" si="10"/>
        <v>0</v>
      </c>
      <c r="I135" s="8">
        <f t="shared" si="11"/>
        <v>0</v>
      </c>
      <c r="J135" s="8">
        <f t="shared" si="12"/>
        <v>0</v>
      </c>
    </row>
    <row r="136" spans="1:10">
      <c r="A136" t="s">
        <v>332</v>
      </c>
      <c r="B136" s="8">
        <v>0</v>
      </c>
      <c r="D136">
        <f t="shared" si="9"/>
        <v>0.98899999999999999</v>
      </c>
      <c r="E136">
        <v>0.01</v>
      </c>
      <c r="F136">
        <v>1E-3</v>
      </c>
      <c r="H136" s="8">
        <f t="shared" si="10"/>
        <v>0</v>
      </c>
      <c r="I136" s="8">
        <f t="shared" si="11"/>
        <v>0</v>
      </c>
      <c r="J136" s="8">
        <f t="shared" si="12"/>
        <v>0</v>
      </c>
    </row>
    <row r="137" spans="1:10">
      <c r="A137" t="s">
        <v>116</v>
      </c>
      <c r="B137" s="8">
        <v>0</v>
      </c>
      <c r="D137">
        <f t="shared" si="9"/>
        <v>0.98899999999999999</v>
      </c>
      <c r="E137">
        <v>0.01</v>
      </c>
      <c r="F137">
        <v>1E-3</v>
      </c>
      <c r="H137" s="8">
        <f t="shared" si="10"/>
        <v>0</v>
      </c>
      <c r="I137" s="8">
        <f t="shared" si="11"/>
        <v>0</v>
      </c>
      <c r="J137" s="8">
        <f t="shared" si="12"/>
        <v>0</v>
      </c>
    </row>
    <row r="138" spans="1:10">
      <c r="A138" t="s">
        <v>333</v>
      </c>
      <c r="B138" s="8">
        <v>297031.52543557453</v>
      </c>
      <c r="D138">
        <f t="shared" si="9"/>
        <v>0.98899999999999999</v>
      </c>
      <c r="E138">
        <v>0.01</v>
      </c>
      <c r="F138">
        <v>1E-3</v>
      </c>
      <c r="H138" s="8">
        <f t="shared" si="10"/>
        <v>293764.17865578318</v>
      </c>
      <c r="I138" s="8">
        <f t="shared" si="11"/>
        <v>2970.3152543557453</v>
      </c>
      <c r="J138" s="8">
        <f t="shared" si="12"/>
        <v>297.03152543557451</v>
      </c>
    </row>
    <row r="139" spans="1:10">
      <c r="A139" t="s">
        <v>334</v>
      </c>
      <c r="B139" s="8">
        <v>57051.904708318987</v>
      </c>
      <c r="D139">
        <v>0.75</v>
      </c>
      <c r="E139">
        <v>0.1</v>
      </c>
      <c r="F139">
        <v>0.15</v>
      </c>
      <c r="H139" s="8">
        <f t="shared" si="10"/>
        <v>42788.928531239239</v>
      </c>
      <c r="I139" s="8">
        <f t="shared" si="11"/>
        <v>5705.1904708318989</v>
      </c>
      <c r="J139" s="8">
        <f t="shared" si="12"/>
        <v>8557.785706247847</v>
      </c>
    </row>
    <row r="140" spans="1:10">
      <c r="A140" t="s">
        <v>335</v>
      </c>
      <c r="B140" s="8">
        <v>159.776382415483</v>
      </c>
      <c r="D140">
        <v>0.75</v>
      </c>
      <c r="E140">
        <v>0.1</v>
      </c>
      <c r="F140">
        <v>0.15</v>
      </c>
      <c r="H140" s="8">
        <f t="shared" si="10"/>
        <v>119.83228681161225</v>
      </c>
      <c r="I140" s="8">
        <f t="shared" si="11"/>
        <v>15.9776382415483</v>
      </c>
      <c r="J140" s="8">
        <f t="shared" si="12"/>
        <v>23.966457362322448</v>
      </c>
    </row>
    <row r="141" spans="1:10">
      <c r="A141" t="s">
        <v>336</v>
      </c>
      <c r="B141" s="8">
        <v>8931.2716296960916</v>
      </c>
      <c r="D141">
        <v>0.75</v>
      </c>
      <c r="E141">
        <v>0.1</v>
      </c>
      <c r="F141">
        <v>0.15</v>
      </c>
      <c r="H141" s="8">
        <f t="shared" si="10"/>
        <v>6698.4537222720683</v>
      </c>
      <c r="I141" s="8">
        <f t="shared" si="11"/>
        <v>893.12716296960923</v>
      </c>
      <c r="J141" s="8">
        <f t="shared" si="12"/>
        <v>1339.6907444544138</v>
      </c>
    </row>
    <row r="142" spans="1:10">
      <c r="A142" t="s">
        <v>337</v>
      </c>
      <c r="B142" s="8">
        <v>0</v>
      </c>
      <c r="D142">
        <v>0.75</v>
      </c>
      <c r="E142">
        <v>0.1</v>
      </c>
      <c r="F142">
        <v>0.15</v>
      </c>
      <c r="H142" s="8">
        <f t="shared" si="10"/>
        <v>0</v>
      </c>
      <c r="I142" s="8">
        <f t="shared" si="11"/>
        <v>0</v>
      </c>
      <c r="J142" s="8">
        <f t="shared" si="12"/>
        <v>0</v>
      </c>
    </row>
    <row r="143" spans="1:10">
      <c r="A143" t="s">
        <v>338</v>
      </c>
      <c r="B143" s="8">
        <v>100.00713694709732</v>
      </c>
      <c r="D143">
        <v>0.75</v>
      </c>
      <c r="E143">
        <v>0.1</v>
      </c>
      <c r="F143">
        <v>0.15</v>
      </c>
      <c r="H143" s="8">
        <f t="shared" si="10"/>
        <v>75.005352710322995</v>
      </c>
      <c r="I143" s="8">
        <f t="shared" si="11"/>
        <v>10.000713694709733</v>
      </c>
      <c r="J143" s="8">
        <f t="shared" si="12"/>
        <v>15.001070542064598</v>
      </c>
    </row>
    <row r="144" spans="1:10">
      <c r="A144" t="s">
        <v>337</v>
      </c>
      <c r="B144" s="8">
        <v>0</v>
      </c>
      <c r="D144">
        <v>0.75</v>
      </c>
      <c r="E144">
        <v>0.1</v>
      </c>
      <c r="F144">
        <v>0.15</v>
      </c>
      <c r="H144" s="8">
        <f t="shared" si="10"/>
        <v>0</v>
      </c>
      <c r="I144" s="8">
        <f t="shared" si="11"/>
        <v>0</v>
      </c>
      <c r="J144" s="8">
        <f t="shared" si="12"/>
        <v>0</v>
      </c>
    </row>
    <row r="145" spans="1:10">
      <c r="A145" t="s">
        <v>339</v>
      </c>
      <c r="B145" s="8">
        <v>41890.514707047878</v>
      </c>
      <c r="D145">
        <v>0.65</v>
      </c>
      <c r="E145">
        <v>0.1</v>
      </c>
      <c r="F145">
        <v>0.25</v>
      </c>
      <c r="H145" s="8">
        <f t="shared" si="10"/>
        <v>27228.834559581122</v>
      </c>
      <c r="I145" s="8">
        <f t="shared" si="11"/>
        <v>4189.0514707047878</v>
      </c>
      <c r="J145" s="8">
        <f t="shared" si="12"/>
        <v>10472.628676761969</v>
      </c>
    </row>
    <row r="146" spans="1:10">
      <c r="A146" t="s">
        <v>337</v>
      </c>
      <c r="B146" s="8">
        <v>0</v>
      </c>
      <c r="D146">
        <v>0.75</v>
      </c>
      <c r="E146">
        <v>0.1</v>
      </c>
      <c r="F146">
        <v>0.15</v>
      </c>
      <c r="H146" s="8">
        <f t="shared" si="10"/>
        <v>0</v>
      </c>
      <c r="I146" s="8">
        <f t="shared" si="11"/>
        <v>0</v>
      </c>
      <c r="J146" s="8">
        <f t="shared" si="12"/>
        <v>0</v>
      </c>
    </row>
    <row r="147" spans="1:10">
      <c r="A147" t="s">
        <v>340</v>
      </c>
      <c r="B147" s="8">
        <v>405165.00000000012</v>
      </c>
      <c r="D147">
        <f t="shared" si="9"/>
        <v>0.98899999999999999</v>
      </c>
      <c r="E147">
        <v>0.01</v>
      </c>
      <c r="F147">
        <v>1E-3</v>
      </c>
      <c r="H147" s="8">
        <f t="shared" si="10"/>
        <v>400708.18500000011</v>
      </c>
      <c r="I147" s="8">
        <f t="shared" si="11"/>
        <v>4051.6500000000015</v>
      </c>
      <c r="J147" s="8">
        <f t="shared" si="12"/>
        <v>405.16500000000013</v>
      </c>
    </row>
    <row r="148" spans="1:10">
      <c r="A148" t="s">
        <v>341</v>
      </c>
      <c r="B148" s="8">
        <v>8892</v>
      </c>
      <c r="D148">
        <f t="shared" si="9"/>
        <v>0.98699999999999999</v>
      </c>
      <c r="E148">
        <v>0.01</v>
      </c>
      <c r="F148">
        <v>3.0000000000000001E-3</v>
      </c>
      <c r="H148" s="8">
        <f t="shared" si="10"/>
        <v>8776.4040000000005</v>
      </c>
      <c r="I148" s="8">
        <f t="shared" si="11"/>
        <v>88.92</v>
      </c>
      <c r="J148" s="8">
        <f t="shared" si="12"/>
        <v>26.676000000000002</v>
      </c>
    </row>
    <row r="149" spans="1:10">
      <c r="A149" t="s">
        <v>342</v>
      </c>
      <c r="B149" s="8">
        <v>6243</v>
      </c>
      <c r="D149">
        <f t="shared" si="9"/>
        <v>0.98699999999999999</v>
      </c>
      <c r="E149">
        <v>0.01</v>
      </c>
      <c r="F149">
        <v>3.0000000000000001E-3</v>
      </c>
      <c r="H149" s="8">
        <f t="shared" si="10"/>
        <v>6161.8410000000003</v>
      </c>
      <c r="I149" s="8">
        <f t="shared" si="11"/>
        <v>62.43</v>
      </c>
      <c r="J149" s="8">
        <f t="shared" si="12"/>
        <v>18.728999999999999</v>
      </c>
    </row>
    <row r="150" spans="1:10">
      <c r="A150" t="s">
        <v>343</v>
      </c>
      <c r="B150" s="8">
        <v>2649</v>
      </c>
      <c r="D150">
        <f t="shared" si="9"/>
        <v>0.98699999999999999</v>
      </c>
      <c r="E150">
        <v>0.01</v>
      </c>
      <c r="F150">
        <v>3.0000000000000001E-3</v>
      </c>
      <c r="H150" s="8">
        <f t="shared" si="10"/>
        <v>2614.5630000000001</v>
      </c>
      <c r="I150" s="8">
        <f t="shared" si="11"/>
        <v>26.490000000000002</v>
      </c>
      <c r="J150" s="8">
        <f t="shared" si="12"/>
        <v>7.9470000000000001</v>
      </c>
    </row>
    <row r="151" spans="1:10">
      <c r="A151" t="s">
        <v>344</v>
      </c>
      <c r="B151" s="8">
        <v>1877</v>
      </c>
      <c r="D151">
        <f t="shared" si="9"/>
        <v>0.98699999999999999</v>
      </c>
      <c r="E151">
        <v>0.01</v>
      </c>
      <c r="F151">
        <v>3.0000000000000001E-3</v>
      </c>
      <c r="H151" s="8">
        <f t="shared" si="10"/>
        <v>1852.5989999999999</v>
      </c>
      <c r="I151" s="8">
        <f t="shared" si="11"/>
        <v>18.77</v>
      </c>
      <c r="J151" s="8">
        <f t="shared" si="12"/>
        <v>5.6310000000000002</v>
      </c>
    </row>
    <row r="152" spans="1:10">
      <c r="A152" t="s">
        <v>345</v>
      </c>
      <c r="B152" s="8">
        <v>772</v>
      </c>
      <c r="D152">
        <f t="shared" si="9"/>
        <v>0.98699999999999999</v>
      </c>
      <c r="E152">
        <v>0.01</v>
      </c>
      <c r="F152">
        <v>3.0000000000000001E-3</v>
      </c>
      <c r="H152" s="8">
        <f t="shared" si="10"/>
        <v>761.96399999999994</v>
      </c>
      <c r="I152" s="8">
        <f t="shared" si="11"/>
        <v>7.72</v>
      </c>
      <c r="J152" s="8">
        <f t="shared" si="12"/>
        <v>2.3159999999999998</v>
      </c>
    </row>
    <row r="153" spans="1:10">
      <c r="A153" t="s">
        <v>346</v>
      </c>
      <c r="B153" s="8">
        <v>0</v>
      </c>
      <c r="D153">
        <f t="shared" si="9"/>
        <v>0.98699999999999999</v>
      </c>
      <c r="E153">
        <v>0.01</v>
      </c>
      <c r="F153">
        <v>3.0000000000000001E-3</v>
      </c>
      <c r="H153" s="8">
        <f t="shared" si="10"/>
        <v>0</v>
      </c>
      <c r="I153" s="8">
        <f t="shared" si="11"/>
        <v>0</v>
      </c>
      <c r="J153" s="8">
        <f t="shared" si="12"/>
        <v>0</v>
      </c>
    </row>
    <row r="154" spans="1:10">
      <c r="A154" t="s">
        <v>347</v>
      </c>
      <c r="B154" s="8">
        <v>32249</v>
      </c>
      <c r="D154">
        <v>0.85</v>
      </c>
      <c r="E154">
        <v>0.1</v>
      </c>
      <c r="F154">
        <v>0.05</v>
      </c>
      <c r="H154" s="8">
        <f t="shared" si="10"/>
        <v>27411.649999999998</v>
      </c>
      <c r="I154" s="8">
        <f t="shared" si="11"/>
        <v>3224.9</v>
      </c>
      <c r="J154" s="8">
        <f t="shared" si="12"/>
        <v>1612.45</v>
      </c>
    </row>
    <row r="155" spans="1:10">
      <c r="A155" t="s">
        <v>348</v>
      </c>
      <c r="B155" s="8">
        <v>0</v>
      </c>
      <c r="D155">
        <v>0.85</v>
      </c>
      <c r="E155">
        <v>0.1</v>
      </c>
      <c r="F155">
        <v>0.05</v>
      </c>
      <c r="H155" s="8">
        <f t="shared" si="10"/>
        <v>0</v>
      </c>
      <c r="I155" s="8">
        <f t="shared" si="11"/>
        <v>0</v>
      </c>
      <c r="J155" s="8">
        <f t="shared" si="12"/>
        <v>0</v>
      </c>
    </row>
    <row r="156" spans="1:10">
      <c r="A156" t="s">
        <v>349</v>
      </c>
      <c r="B156" s="8">
        <v>32249</v>
      </c>
      <c r="D156">
        <v>0.85</v>
      </c>
      <c r="E156">
        <v>0.1</v>
      </c>
      <c r="F156">
        <v>0.05</v>
      </c>
      <c r="H156" s="8">
        <f t="shared" si="10"/>
        <v>27411.649999999998</v>
      </c>
      <c r="I156" s="8">
        <f t="shared" si="11"/>
        <v>3224.9</v>
      </c>
      <c r="J156" s="8">
        <f t="shared" si="12"/>
        <v>1612.45</v>
      </c>
    </row>
    <row r="157" spans="1:10">
      <c r="A157" t="s">
        <v>350</v>
      </c>
      <c r="B157" s="8">
        <v>41141</v>
      </c>
      <c r="D157">
        <f t="shared" si="9"/>
        <v>0.98899999999999999</v>
      </c>
      <c r="E157">
        <v>0.01</v>
      </c>
      <c r="F157">
        <v>1E-3</v>
      </c>
      <c r="H157" s="8">
        <f t="shared" si="10"/>
        <v>40688.449000000001</v>
      </c>
      <c r="I157" s="8">
        <f t="shared" si="11"/>
        <v>411.41</v>
      </c>
      <c r="J157" s="8">
        <f t="shared" si="12"/>
        <v>41.140999999999998</v>
      </c>
    </row>
    <row r="158" spans="1:10">
      <c r="A158" t="s">
        <v>351</v>
      </c>
      <c r="B158" s="8">
        <v>1345</v>
      </c>
      <c r="D158">
        <f t="shared" si="9"/>
        <v>0.98899999999999999</v>
      </c>
      <c r="E158">
        <v>0.01</v>
      </c>
      <c r="F158">
        <v>1E-3</v>
      </c>
      <c r="H158" s="8">
        <f t="shared" si="10"/>
        <v>1330.2049999999999</v>
      </c>
      <c r="I158" s="8">
        <f t="shared" si="11"/>
        <v>13.450000000000001</v>
      </c>
      <c r="J158" s="8">
        <f t="shared" si="12"/>
        <v>1.345</v>
      </c>
    </row>
    <row r="159" spans="1:10">
      <c r="A159" t="s">
        <v>352</v>
      </c>
      <c r="B159" s="8">
        <v>-150</v>
      </c>
      <c r="D159">
        <f t="shared" si="9"/>
        <v>0.98899999999999999</v>
      </c>
      <c r="E159">
        <v>0.01</v>
      </c>
      <c r="F159">
        <v>1E-3</v>
      </c>
      <c r="H159" s="8">
        <f t="shared" si="10"/>
        <v>-148.35</v>
      </c>
      <c r="I159" s="8">
        <f t="shared" si="11"/>
        <v>-1.5</v>
      </c>
      <c r="J159" s="8">
        <f t="shared" si="12"/>
        <v>-0.15</v>
      </c>
    </row>
    <row r="160" spans="1:10">
      <c r="A160" t="s">
        <v>353</v>
      </c>
      <c r="B160" s="8">
        <v>42336</v>
      </c>
      <c r="D160">
        <f t="shared" si="9"/>
        <v>0.98899999999999999</v>
      </c>
      <c r="E160">
        <v>0.01</v>
      </c>
      <c r="F160">
        <v>1E-3</v>
      </c>
      <c r="H160" s="8">
        <f t="shared" si="10"/>
        <v>41870.303999999996</v>
      </c>
      <c r="I160" s="8">
        <f t="shared" si="11"/>
        <v>423.36</v>
      </c>
      <c r="J160" s="8">
        <f t="shared" si="12"/>
        <v>42.335999999999999</v>
      </c>
    </row>
    <row r="161" spans="1:13">
      <c r="A161" t="s">
        <v>354</v>
      </c>
      <c r="B161" s="8">
        <v>447501</v>
      </c>
      <c r="D161">
        <f t="shared" si="9"/>
        <v>0.98899999999999999</v>
      </c>
      <c r="E161">
        <v>0.01</v>
      </c>
      <c r="F161">
        <v>1E-3</v>
      </c>
      <c r="H161" s="8">
        <f t="shared" si="10"/>
        <v>442578.489</v>
      </c>
      <c r="I161" s="8">
        <f t="shared" si="11"/>
        <v>4475.01</v>
      </c>
      <c r="J161" s="8">
        <f t="shared" si="12"/>
        <v>447.50100000000003</v>
      </c>
    </row>
    <row r="162" spans="1:13">
      <c r="A162" t="s">
        <v>355</v>
      </c>
      <c r="B162" s="8">
        <v>21721</v>
      </c>
      <c r="D162">
        <f t="shared" si="9"/>
        <v>0.98699999999999999</v>
      </c>
      <c r="E162" s="9">
        <v>0.01</v>
      </c>
      <c r="F162">
        <v>3.0000000000000001E-3</v>
      </c>
      <c r="H162" s="8">
        <f t="shared" si="10"/>
        <v>21438.627</v>
      </c>
      <c r="I162" s="8">
        <f t="shared" si="11"/>
        <v>217.21</v>
      </c>
      <c r="J162" s="8">
        <f t="shared" si="12"/>
        <v>65.162999999999997</v>
      </c>
      <c r="M162" s="8"/>
    </row>
  </sheetData>
  <mergeCells count="3">
    <mergeCell ref="A1:B1"/>
    <mergeCell ref="D1:F1"/>
    <mergeCell ref="H1:J1"/>
  </mergeCells>
  <pageMargins left="0.511811024" right="0.511811024" top="0.78740157499999996" bottom="0.78740157499999996" header="0.31496062000000002" footer="0.3149606200000000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3534-424B-41BC-8FBD-D88D626483BF}">
  <sheetPr>
    <tabColor rgb="FFFF0000"/>
  </sheetPr>
  <dimension ref="A1:Z176"/>
  <sheetViews>
    <sheetView topLeftCell="A40" zoomScale="70" zoomScaleNormal="70" workbookViewId="0">
      <selection activeCell="CY3" sqref="CY3:CZ3"/>
    </sheetView>
  </sheetViews>
  <sheetFormatPr defaultRowHeight="12.75"/>
  <cols>
    <col min="5" max="5" width="22.140625" customWidth="1"/>
    <col min="11" max="11" width="11.7109375" bestFit="1" customWidth="1"/>
    <col min="14" max="14" width="10.42578125" customWidth="1"/>
    <col min="17" max="17" width="10.140625" customWidth="1"/>
  </cols>
  <sheetData>
    <row r="1" spans="1:26" s="33" customFormat="1" ht="61.5" customHeight="1">
      <c r="A1" s="172" t="s">
        <v>1065</v>
      </c>
      <c r="B1" s="172"/>
      <c r="E1" s="172" t="s">
        <v>1066</v>
      </c>
      <c r="F1" s="172"/>
      <c r="G1" s="172"/>
      <c r="I1" s="172" t="s">
        <v>1067</v>
      </c>
      <c r="J1" s="172"/>
      <c r="L1" s="172" t="s">
        <v>1068</v>
      </c>
      <c r="M1" s="172"/>
      <c r="O1" s="172" t="s">
        <v>1069</v>
      </c>
      <c r="P1" s="172"/>
      <c r="Q1" s="172"/>
      <c r="S1" s="172" t="s">
        <v>1070</v>
      </c>
      <c r="T1" s="172"/>
      <c r="U1" s="172"/>
      <c r="W1" s="172" t="s">
        <v>1071</v>
      </c>
      <c r="X1" s="172"/>
      <c r="Y1" s="172"/>
      <c r="Z1" s="172"/>
    </row>
    <row r="3" spans="1:26" ht="14.25" customHeight="1">
      <c r="B3" s="2" t="s">
        <v>1072</v>
      </c>
      <c r="F3" s="2" t="s">
        <v>362</v>
      </c>
      <c r="G3" s="2" t="s">
        <v>138</v>
      </c>
      <c r="I3" s="2" t="s">
        <v>362</v>
      </c>
      <c r="J3" s="2" t="s">
        <v>138</v>
      </c>
      <c r="L3" s="2" t="s">
        <v>362</v>
      </c>
      <c r="M3" s="2" t="s">
        <v>138</v>
      </c>
      <c r="N3" s="26"/>
      <c r="O3" s="39" t="s">
        <v>149</v>
      </c>
      <c r="P3" s="39" t="s">
        <v>150</v>
      </c>
      <c r="Q3" s="40" t="s">
        <v>156</v>
      </c>
      <c r="S3" s="27" t="s">
        <v>149</v>
      </c>
      <c r="T3" s="27" t="s">
        <v>150</v>
      </c>
      <c r="U3" s="11" t="s">
        <v>156</v>
      </c>
      <c r="W3" s="27" t="s">
        <v>149</v>
      </c>
      <c r="X3" s="27" t="s">
        <v>150</v>
      </c>
      <c r="Y3" s="11" t="s">
        <v>156</v>
      </c>
      <c r="Z3" s="2" t="s">
        <v>138</v>
      </c>
    </row>
    <row r="4" spans="1:26">
      <c r="A4" t="s">
        <v>222</v>
      </c>
      <c r="B4" s="8">
        <v>0</v>
      </c>
      <c r="D4">
        <v>0</v>
      </c>
      <c r="E4" t="s">
        <v>222</v>
      </c>
      <c r="F4">
        <v>0</v>
      </c>
      <c r="G4">
        <v>0</v>
      </c>
      <c r="I4">
        <v>1</v>
      </c>
      <c r="J4">
        <v>0</v>
      </c>
      <c r="K4" s="8"/>
      <c r="L4" s="8">
        <f>$B4*I4</f>
        <v>0</v>
      </c>
      <c r="M4" s="8">
        <f>$B4*J4</f>
        <v>0</v>
      </c>
      <c r="O4">
        <f>1-P4-Q4</f>
        <v>1</v>
      </c>
      <c r="P4">
        <v>0</v>
      </c>
      <c r="Q4">
        <v>0</v>
      </c>
      <c r="S4" s="8">
        <f>$L4*O4</f>
        <v>0</v>
      </c>
      <c r="T4" s="8">
        <f t="shared" ref="T4:U4" si="0">$L4*P4</f>
        <v>0</v>
      </c>
      <c r="U4" s="8">
        <f t="shared" si="0"/>
        <v>0</v>
      </c>
      <c r="W4" s="8">
        <f>S4</f>
        <v>0</v>
      </c>
      <c r="X4" s="8">
        <f t="shared" ref="X4:Y4" si="1">T4</f>
        <v>0</v>
      </c>
      <c r="Y4" s="8">
        <f t="shared" si="1"/>
        <v>0</v>
      </c>
      <c r="Z4" s="8">
        <f>M4</f>
        <v>0</v>
      </c>
    </row>
    <row r="5" spans="1:26">
      <c r="A5" t="s">
        <v>223</v>
      </c>
      <c r="B5" s="8">
        <v>0</v>
      </c>
      <c r="D5">
        <v>0</v>
      </c>
      <c r="E5" t="s">
        <v>223</v>
      </c>
      <c r="F5">
        <v>0</v>
      </c>
      <c r="G5">
        <v>0</v>
      </c>
      <c r="I5">
        <v>1</v>
      </c>
      <c r="J5">
        <v>0</v>
      </c>
      <c r="K5" s="8"/>
      <c r="L5" s="8">
        <f t="shared" ref="L5:L68" si="2">$B5*I5</f>
        <v>0</v>
      </c>
      <c r="M5" s="8">
        <f t="shared" ref="M5:M68" si="3">$B5*J5</f>
        <v>0</v>
      </c>
      <c r="O5">
        <f t="shared" ref="O5:O68" si="4">1-P5-Q5</f>
        <v>1</v>
      </c>
      <c r="P5">
        <v>0</v>
      </c>
      <c r="Q5">
        <v>0</v>
      </c>
      <c r="S5" s="8">
        <f t="shared" ref="S5:S68" si="5">$L5*O5</f>
        <v>0</v>
      </c>
      <c r="T5" s="8">
        <f t="shared" ref="T5:T68" si="6">$L5*P5</f>
        <v>0</v>
      </c>
      <c r="U5" s="8">
        <f t="shared" ref="U5:U68" si="7">$L5*Q5</f>
        <v>0</v>
      </c>
      <c r="W5" s="8">
        <f t="shared" ref="W5:W68" si="8">S5</f>
        <v>0</v>
      </c>
      <c r="X5" s="8">
        <f t="shared" ref="X5:X68" si="9">T5</f>
        <v>0</v>
      </c>
      <c r="Y5" s="8">
        <f t="shared" ref="Y5:Y68" si="10">U5</f>
        <v>0</v>
      </c>
      <c r="Z5" s="8">
        <f t="shared" ref="Z5:Z52" si="11">M5</f>
        <v>0</v>
      </c>
    </row>
    <row r="6" spans="1:26">
      <c r="A6" t="s">
        <v>224</v>
      </c>
      <c r="B6" s="8">
        <v>0</v>
      </c>
      <c r="D6">
        <v>0</v>
      </c>
      <c r="E6" t="s">
        <v>224</v>
      </c>
      <c r="F6">
        <v>0</v>
      </c>
      <c r="G6">
        <v>0</v>
      </c>
      <c r="I6">
        <v>1</v>
      </c>
      <c r="J6">
        <v>0</v>
      </c>
      <c r="K6" s="8"/>
      <c r="L6" s="8">
        <f t="shared" si="2"/>
        <v>0</v>
      </c>
      <c r="M6" s="8">
        <f t="shared" si="3"/>
        <v>0</v>
      </c>
      <c r="O6">
        <f t="shared" si="4"/>
        <v>1</v>
      </c>
      <c r="P6">
        <v>0</v>
      </c>
      <c r="Q6">
        <v>0</v>
      </c>
      <c r="S6" s="8">
        <f t="shared" si="5"/>
        <v>0</v>
      </c>
      <c r="T6" s="8">
        <f t="shared" si="6"/>
        <v>0</v>
      </c>
      <c r="U6" s="8">
        <f t="shared" si="7"/>
        <v>0</v>
      </c>
      <c r="W6" s="8">
        <f t="shared" si="8"/>
        <v>0</v>
      </c>
      <c r="X6" s="8">
        <f t="shared" si="9"/>
        <v>0</v>
      </c>
      <c r="Y6" s="8">
        <f t="shared" si="10"/>
        <v>0</v>
      </c>
      <c r="Z6" s="8">
        <f t="shared" si="11"/>
        <v>0</v>
      </c>
    </row>
    <row r="7" spans="1:26">
      <c r="A7" t="s">
        <v>225</v>
      </c>
      <c r="B7" s="8">
        <v>0</v>
      </c>
      <c r="D7">
        <v>0</v>
      </c>
      <c r="E7" t="s">
        <v>225</v>
      </c>
      <c r="F7">
        <v>0</v>
      </c>
      <c r="G7">
        <v>0</v>
      </c>
      <c r="I7">
        <v>1</v>
      </c>
      <c r="J7">
        <v>0</v>
      </c>
      <c r="K7" s="8"/>
      <c r="L7" s="8">
        <f t="shared" si="2"/>
        <v>0</v>
      </c>
      <c r="M7" s="8">
        <f t="shared" si="3"/>
        <v>0</v>
      </c>
      <c r="O7">
        <f t="shared" si="4"/>
        <v>1</v>
      </c>
      <c r="P7">
        <v>0</v>
      </c>
      <c r="Q7">
        <v>0</v>
      </c>
      <c r="S7" s="8">
        <f t="shared" si="5"/>
        <v>0</v>
      </c>
      <c r="T7" s="8">
        <f t="shared" si="6"/>
        <v>0</v>
      </c>
      <c r="U7" s="8">
        <f t="shared" si="7"/>
        <v>0</v>
      </c>
      <c r="W7" s="8">
        <f t="shared" si="8"/>
        <v>0</v>
      </c>
      <c r="X7" s="8">
        <f t="shared" si="9"/>
        <v>0</v>
      </c>
      <c r="Y7" s="8">
        <f t="shared" si="10"/>
        <v>0</v>
      </c>
      <c r="Z7" s="8">
        <f t="shared" si="11"/>
        <v>0</v>
      </c>
    </row>
    <row r="8" spans="1:26">
      <c r="A8" t="s">
        <v>226</v>
      </c>
      <c r="B8" s="8">
        <v>0</v>
      </c>
      <c r="D8">
        <v>0</v>
      </c>
      <c r="E8" t="s">
        <v>226</v>
      </c>
      <c r="F8">
        <v>0</v>
      </c>
      <c r="G8">
        <v>0</v>
      </c>
      <c r="I8">
        <v>1</v>
      </c>
      <c r="J8">
        <v>0</v>
      </c>
      <c r="K8" s="8"/>
      <c r="L8" s="8">
        <f t="shared" si="2"/>
        <v>0</v>
      </c>
      <c r="M8" s="8">
        <f t="shared" si="3"/>
        <v>0</v>
      </c>
      <c r="O8">
        <f t="shared" si="4"/>
        <v>1</v>
      </c>
      <c r="P8">
        <v>0</v>
      </c>
      <c r="Q8">
        <v>0</v>
      </c>
      <c r="S8" s="8">
        <f t="shared" si="5"/>
        <v>0</v>
      </c>
      <c r="T8" s="8">
        <f t="shared" si="6"/>
        <v>0</v>
      </c>
      <c r="U8" s="8">
        <f t="shared" si="7"/>
        <v>0</v>
      </c>
      <c r="W8" s="8">
        <f t="shared" si="8"/>
        <v>0</v>
      </c>
      <c r="X8" s="8">
        <f t="shared" si="9"/>
        <v>0</v>
      </c>
      <c r="Y8" s="8">
        <f t="shared" si="10"/>
        <v>0</v>
      </c>
      <c r="Z8" s="8">
        <f t="shared" si="11"/>
        <v>0</v>
      </c>
    </row>
    <row r="9" spans="1:26">
      <c r="A9" t="s">
        <v>227</v>
      </c>
      <c r="B9" s="8">
        <v>0</v>
      </c>
      <c r="D9">
        <v>0</v>
      </c>
      <c r="E9" t="s">
        <v>227</v>
      </c>
      <c r="F9">
        <v>0</v>
      </c>
      <c r="G9">
        <v>0</v>
      </c>
      <c r="I9">
        <v>1</v>
      </c>
      <c r="J9">
        <v>0</v>
      </c>
      <c r="K9" s="8"/>
      <c r="L9" s="8">
        <f t="shared" si="2"/>
        <v>0</v>
      </c>
      <c r="M9" s="8">
        <f t="shared" si="3"/>
        <v>0</v>
      </c>
      <c r="O9">
        <f t="shared" si="4"/>
        <v>1</v>
      </c>
      <c r="P9">
        <v>0</v>
      </c>
      <c r="Q9">
        <v>0</v>
      </c>
      <c r="S9" s="8">
        <f t="shared" si="5"/>
        <v>0</v>
      </c>
      <c r="T9" s="8">
        <f t="shared" si="6"/>
        <v>0</v>
      </c>
      <c r="U9" s="8">
        <f t="shared" si="7"/>
        <v>0</v>
      </c>
      <c r="W9" s="8">
        <f t="shared" si="8"/>
        <v>0</v>
      </c>
      <c r="X9" s="8">
        <f t="shared" si="9"/>
        <v>0</v>
      </c>
      <c r="Y9" s="8">
        <f t="shared" si="10"/>
        <v>0</v>
      </c>
      <c r="Z9" s="8">
        <f t="shared" si="11"/>
        <v>0</v>
      </c>
    </row>
    <row r="10" spans="1:26">
      <c r="A10" t="s">
        <v>228</v>
      </c>
      <c r="B10" s="8">
        <v>0</v>
      </c>
      <c r="D10">
        <v>0</v>
      </c>
      <c r="E10" t="s">
        <v>228</v>
      </c>
      <c r="F10">
        <v>0</v>
      </c>
      <c r="G10">
        <v>0</v>
      </c>
      <c r="I10">
        <v>1</v>
      </c>
      <c r="J10">
        <v>0</v>
      </c>
      <c r="K10" s="8"/>
      <c r="L10" s="8">
        <f t="shared" si="2"/>
        <v>0</v>
      </c>
      <c r="M10" s="8">
        <f t="shared" si="3"/>
        <v>0</v>
      </c>
      <c r="O10">
        <f t="shared" si="4"/>
        <v>1</v>
      </c>
      <c r="P10">
        <v>0</v>
      </c>
      <c r="Q10">
        <v>0</v>
      </c>
      <c r="S10" s="8">
        <f t="shared" si="5"/>
        <v>0</v>
      </c>
      <c r="T10" s="8">
        <f t="shared" si="6"/>
        <v>0</v>
      </c>
      <c r="U10" s="8">
        <f t="shared" si="7"/>
        <v>0</v>
      </c>
      <c r="W10" s="8">
        <f t="shared" si="8"/>
        <v>0</v>
      </c>
      <c r="X10" s="8">
        <f t="shared" si="9"/>
        <v>0</v>
      </c>
      <c r="Y10" s="8">
        <f t="shared" si="10"/>
        <v>0</v>
      </c>
      <c r="Z10" s="8">
        <f t="shared" si="11"/>
        <v>0</v>
      </c>
    </row>
    <row r="11" spans="1:26">
      <c r="A11" t="s">
        <v>229</v>
      </c>
      <c r="B11" s="8">
        <v>0</v>
      </c>
      <c r="D11">
        <v>0</v>
      </c>
      <c r="E11" t="s">
        <v>229</v>
      </c>
      <c r="F11">
        <v>0</v>
      </c>
      <c r="G11">
        <v>0</v>
      </c>
      <c r="I11">
        <v>1</v>
      </c>
      <c r="J11">
        <v>0</v>
      </c>
      <c r="K11" s="8"/>
      <c r="L11" s="8">
        <f t="shared" si="2"/>
        <v>0</v>
      </c>
      <c r="M11" s="8">
        <f t="shared" si="3"/>
        <v>0</v>
      </c>
      <c r="O11">
        <f t="shared" si="4"/>
        <v>1</v>
      </c>
      <c r="P11">
        <v>0</v>
      </c>
      <c r="Q11">
        <v>0</v>
      </c>
      <c r="S11" s="8">
        <f t="shared" si="5"/>
        <v>0</v>
      </c>
      <c r="T11" s="8">
        <f t="shared" si="6"/>
        <v>0</v>
      </c>
      <c r="U11" s="8">
        <f t="shared" si="7"/>
        <v>0</v>
      </c>
      <c r="W11" s="8">
        <f t="shared" si="8"/>
        <v>0</v>
      </c>
      <c r="X11" s="8">
        <f t="shared" si="9"/>
        <v>0</v>
      </c>
      <c r="Y11" s="8">
        <f t="shared" si="10"/>
        <v>0</v>
      </c>
      <c r="Z11" s="8">
        <f t="shared" si="11"/>
        <v>0</v>
      </c>
    </row>
    <row r="12" spans="1:26">
      <c r="A12" t="s">
        <v>230</v>
      </c>
      <c r="B12" s="8">
        <v>0</v>
      </c>
      <c r="D12">
        <v>0</v>
      </c>
      <c r="E12" t="s">
        <v>230</v>
      </c>
      <c r="F12">
        <v>0</v>
      </c>
      <c r="G12">
        <v>0</v>
      </c>
      <c r="I12">
        <v>1</v>
      </c>
      <c r="J12">
        <v>0</v>
      </c>
      <c r="K12" s="8"/>
      <c r="L12" s="8">
        <f t="shared" si="2"/>
        <v>0</v>
      </c>
      <c r="M12" s="8">
        <f t="shared" si="3"/>
        <v>0</v>
      </c>
      <c r="O12">
        <f t="shared" si="4"/>
        <v>1</v>
      </c>
      <c r="P12">
        <v>0</v>
      </c>
      <c r="Q12">
        <v>0</v>
      </c>
      <c r="S12" s="8">
        <f t="shared" si="5"/>
        <v>0</v>
      </c>
      <c r="T12" s="8">
        <f t="shared" si="6"/>
        <v>0</v>
      </c>
      <c r="U12" s="8">
        <f t="shared" si="7"/>
        <v>0</v>
      </c>
      <c r="W12" s="8">
        <f t="shared" si="8"/>
        <v>0</v>
      </c>
      <c r="X12" s="8">
        <f t="shared" si="9"/>
        <v>0</v>
      </c>
      <c r="Y12" s="8">
        <f t="shared" si="10"/>
        <v>0</v>
      </c>
      <c r="Z12" s="8">
        <f t="shared" si="11"/>
        <v>0</v>
      </c>
    </row>
    <row r="13" spans="1:26">
      <c r="A13" t="s">
        <v>231</v>
      </c>
      <c r="B13" s="8">
        <v>0</v>
      </c>
      <c r="D13">
        <v>0</v>
      </c>
      <c r="E13" t="s">
        <v>231</v>
      </c>
      <c r="F13">
        <v>0</v>
      </c>
      <c r="G13">
        <v>0</v>
      </c>
      <c r="I13">
        <v>1</v>
      </c>
      <c r="J13">
        <v>0</v>
      </c>
      <c r="K13" s="8"/>
      <c r="L13" s="8">
        <f t="shared" si="2"/>
        <v>0</v>
      </c>
      <c r="M13" s="8">
        <f t="shared" si="3"/>
        <v>0</v>
      </c>
      <c r="O13">
        <f t="shared" si="4"/>
        <v>1</v>
      </c>
      <c r="P13">
        <v>0</v>
      </c>
      <c r="Q13">
        <v>0</v>
      </c>
      <c r="S13" s="8">
        <f t="shared" si="5"/>
        <v>0</v>
      </c>
      <c r="T13" s="8">
        <f t="shared" si="6"/>
        <v>0</v>
      </c>
      <c r="U13" s="8">
        <f t="shared" si="7"/>
        <v>0</v>
      </c>
      <c r="W13" s="8">
        <f t="shared" si="8"/>
        <v>0</v>
      </c>
      <c r="X13" s="8">
        <f t="shared" si="9"/>
        <v>0</v>
      </c>
      <c r="Y13" s="8">
        <f t="shared" si="10"/>
        <v>0</v>
      </c>
      <c r="Z13" s="8">
        <f t="shared" si="11"/>
        <v>0</v>
      </c>
    </row>
    <row r="14" spans="1:26">
      <c r="A14" t="s">
        <v>232</v>
      </c>
      <c r="B14" s="8">
        <v>0</v>
      </c>
      <c r="D14">
        <v>0</v>
      </c>
      <c r="E14" t="s">
        <v>232</v>
      </c>
      <c r="F14">
        <v>0</v>
      </c>
      <c r="G14">
        <v>0</v>
      </c>
      <c r="I14">
        <v>1</v>
      </c>
      <c r="J14">
        <v>0</v>
      </c>
      <c r="K14" s="8"/>
      <c r="L14" s="8">
        <f t="shared" si="2"/>
        <v>0</v>
      </c>
      <c r="M14" s="8">
        <f t="shared" si="3"/>
        <v>0</v>
      </c>
      <c r="O14">
        <f t="shared" si="4"/>
        <v>1</v>
      </c>
      <c r="P14">
        <v>0</v>
      </c>
      <c r="Q14">
        <v>0</v>
      </c>
      <c r="S14" s="8">
        <f t="shared" si="5"/>
        <v>0</v>
      </c>
      <c r="T14" s="8">
        <f t="shared" si="6"/>
        <v>0</v>
      </c>
      <c r="U14" s="8">
        <f t="shared" si="7"/>
        <v>0</v>
      </c>
      <c r="W14" s="8">
        <f t="shared" si="8"/>
        <v>0</v>
      </c>
      <c r="X14" s="8">
        <f t="shared" si="9"/>
        <v>0</v>
      </c>
      <c r="Y14" s="8">
        <f t="shared" si="10"/>
        <v>0</v>
      </c>
      <c r="Z14" s="8">
        <f t="shared" si="11"/>
        <v>0</v>
      </c>
    </row>
    <row r="15" spans="1:26">
      <c r="A15" t="s">
        <v>233</v>
      </c>
      <c r="B15" s="8">
        <v>0</v>
      </c>
      <c r="D15">
        <v>0</v>
      </c>
      <c r="E15" t="s">
        <v>233</v>
      </c>
      <c r="F15">
        <v>0</v>
      </c>
      <c r="G15">
        <v>0</v>
      </c>
      <c r="I15">
        <v>1</v>
      </c>
      <c r="J15">
        <v>0</v>
      </c>
      <c r="K15" s="8"/>
      <c r="L15" s="8">
        <f t="shared" si="2"/>
        <v>0</v>
      </c>
      <c r="M15" s="8">
        <f t="shared" si="3"/>
        <v>0</v>
      </c>
      <c r="O15">
        <f t="shared" si="4"/>
        <v>1</v>
      </c>
      <c r="P15">
        <v>0</v>
      </c>
      <c r="Q15">
        <v>0</v>
      </c>
      <c r="S15" s="8">
        <f t="shared" si="5"/>
        <v>0</v>
      </c>
      <c r="T15" s="8">
        <f t="shared" si="6"/>
        <v>0</v>
      </c>
      <c r="U15" s="8">
        <f t="shared" si="7"/>
        <v>0</v>
      </c>
      <c r="W15" s="8">
        <f t="shared" si="8"/>
        <v>0</v>
      </c>
      <c r="X15" s="8">
        <f t="shared" si="9"/>
        <v>0</v>
      </c>
      <c r="Y15" s="8">
        <f t="shared" si="10"/>
        <v>0</v>
      </c>
      <c r="Z15" s="8">
        <f t="shared" si="11"/>
        <v>0</v>
      </c>
    </row>
    <row r="16" spans="1:26">
      <c r="A16" t="s">
        <v>234</v>
      </c>
      <c r="B16" s="8">
        <v>0</v>
      </c>
      <c r="D16">
        <v>0</v>
      </c>
      <c r="E16" t="s">
        <v>234</v>
      </c>
      <c r="F16">
        <v>0</v>
      </c>
      <c r="G16">
        <v>0</v>
      </c>
      <c r="I16">
        <v>1</v>
      </c>
      <c r="J16">
        <v>0</v>
      </c>
      <c r="K16" s="8"/>
      <c r="L16" s="8">
        <f t="shared" si="2"/>
        <v>0</v>
      </c>
      <c r="M16" s="8">
        <f t="shared" si="3"/>
        <v>0</v>
      </c>
      <c r="O16">
        <f t="shared" si="4"/>
        <v>1</v>
      </c>
      <c r="P16">
        <v>0</v>
      </c>
      <c r="Q16">
        <v>0</v>
      </c>
      <c r="S16" s="8">
        <f t="shared" si="5"/>
        <v>0</v>
      </c>
      <c r="T16" s="8">
        <f t="shared" si="6"/>
        <v>0</v>
      </c>
      <c r="U16" s="8">
        <f t="shared" si="7"/>
        <v>0</v>
      </c>
      <c r="W16" s="8">
        <f t="shared" si="8"/>
        <v>0</v>
      </c>
      <c r="X16" s="8">
        <f t="shared" si="9"/>
        <v>0</v>
      </c>
      <c r="Y16" s="8">
        <f t="shared" si="10"/>
        <v>0</v>
      </c>
      <c r="Z16" s="8">
        <f t="shared" si="11"/>
        <v>0</v>
      </c>
    </row>
    <row r="17" spans="1:26">
      <c r="A17" t="s">
        <v>235</v>
      </c>
      <c r="B17" s="8">
        <v>0</v>
      </c>
      <c r="D17">
        <v>0</v>
      </c>
      <c r="E17" t="s">
        <v>235</v>
      </c>
      <c r="F17">
        <v>0</v>
      </c>
      <c r="G17">
        <v>0</v>
      </c>
      <c r="I17">
        <v>1</v>
      </c>
      <c r="J17">
        <v>0</v>
      </c>
      <c r="K17" s="8"/>
      <c r="L17" s="8">
        <f t="shared" si="2"/>
        <v>0</v>
      </c>
      <c r="M17" s="8">
        <f t="shared" si="3"/>
        <v>0</v>
      </c>
      <c r="O17">
        <f t="shared" si="4"/>
        <v>1</v>
      </c>
      <c r="P17">
        <v>0</v>
      </c>
      <c r="Q17">
        <v>0</v>
      </c>
      <c r="S17" s="8">
        <f t="shared" si="5"/>
        <v>0</v>
      </c>
      <c r="T17" s="8">
        <f t="shared" si="6"/>
        <v>0</v>
      </c>
      <c r="U17" s="8">
        <f t="shared" si="7"/>
        <v>0</v>
      </c>
      <c r="W17" s="8">
        <f t="shared" si="8"/>
        <v>0</v>
      </c>
      <c r="X17" s="8">
        <f t="shared" si="9"/>
        <v>0</v>
      </c>
      <c r="Y17" s="8">
        <f t="shared" si="10"/>
        <v>0</v>
      </c>
      <c r="Z17" s="8">
        <f t="shared" si="11"/>
        <v>0</v>
      </c>
    </row>
    <row r="18" spans="1:26">
      <c r="A18" t="s">
        <v>236</v>
      </c>
      <c r="B18" s="8">
        <v>0</v>
      </c>
      <c r="D18">
        <v>0</v>
      </c>
      <c r="E18" t="s">
        <v>236</v>
      </c>
      <c r="F18">
        <v>0</v>
      </c>
      <c r="G18">
        <v>0</v>
      </c>
      <c r="I18">
        <v>1</v>
      </c>
      <c r="J18">
        <v>0</v>
      </c>
      <c r="K18" s="8"/>
      <c r="L18" s="8">
        <f t="shared" si="2"/>
        <v>0</v>
      </c>
      <c r="M18" s="8">
        <f t="shared" si="3"/>
        <v>0</v>
      </c>
      <c r="O18">
        <f t="shared" si="4"/>
        <v>1</v>
      </c>
      <c r="P18">
        <v>0</v>
      </c>
      <c r="Q18">
        <v>0</v>
      </c>
      <c r="S18" s="8">
        <f t="shared" si="5"/>
        <v>0</v>
      </c>
      <c r="T18" s="8">
        <f t="shared" si="6"/>
        <v>0</v>
      </c>
      <c r="U18" s="8">
        <f t="shared" si="7"/>
        <v>0</v>
      </c>
      <c r="W18" s="8">
        <f t="shared" si="8"/>
        <v>0</v>
      </c>
      <c r="X18" s="8">
        <f t="shared" si="9"/>
        <v>0</v>
      </c>
      <c r="Y18" s="8">
        <f t="shared" si="10"/>
        <v>0</v>
      </c>
      <c r="Z18" s="8">
        <f t="shared" si="11"/>
        <v>0</v>
      </c>
    </row>
    <row r="19" spans="1:26">
      <c r="A19" t="s">
        <v>237</v>
      </c>
      <c r="B19" s="8">
        <v>193.94532049589728</v>
      </c>
      <c r="D19">
        <v>1</v>
      </c>
      <c r="E19" t="s">
        <v>237</v>
      </c>
      <c r="F19">
        <v>1</v>
      </c>
      <c r="G19">
        <v>0</v>
      </c>
      <c r="I19">
        <v>1</v>
      </c>
      <c r="J19">
        <v>0</v>
      </c>
      <c r="K19" s="8"/>
      <c r="L19" s="8">
        <f t="shared" si="2"/>
        <v>193.94532049589728</v>
      </c>
      <c r="M19" s="8">
        <f t="shared" si="3"/>
        <v>0</v>
      </c>
      <c r="O19">
        <f t="shared" si="4"/>
        <v>1</v>
      </c>
      <c r="P19">
        <v>0</v>
      </c>
      <c r="Q19">
        <v>0</v>
      </c>
      <c r="S19" s="8">
        <f t="shared" si="5"/>
        <v>193.94532049589728</v>
      </c>
      <c r="T19" s="8">
        <f t="shared" si="6"/>
        <v>0</v>
      </c>
      <c r="U19" s="8">
        <f t="shared" si="7"/>
        <v>0</v>
      </c>
      <c r="W19" s="8">
        <f t="shared" si="8"/>
        <v>193.94532049589728</v>
      </c>
      <c r="X19" s="8">
        <f t="shared" si="9"/>
        <v>0</v>
      </c>
      <c r="Y19" s="8">
        <f t="shared" si="10"/>
        <v>0</v>
      </c>
      <c r="Z19" s="8">
        <f t="shared" si="11"/>
        <v>0</v>
      </c>
    </row>
    <row r="20" spans="1:26">
      <c r="A20" t="s">
        <v>238</v>
      </c>
      <c r="B20" s="8">
        <v>0</v>
      </c>
      <c r="D20" s="7">
        <v>0</v>
      </c>
      <c r="E20" s="7" t="s">
        <v>238</v>
      </c>
      <c r="F20">
        <v>0</v>
      </c>
      <c r="G20">
        <v>0</v>
      </c>
      <c r="I20">
        <v>1</v>
      </c>
      <c r="J20">
        <v>0</v>
      </c>
      <c r="K20" s="8"/>
      <c r="L20" s="8">
        <f t="shared" si="2"/>
        <v>0</v>
      </c>
      <c r="M20" s="8">
        <f t="shared" si="3"/>
        <v>0</v>
      </c>
      <c r="O20">
        <f t="shared" si="4"/>
        <v>1</v>
      </c>
      <c r="P20">
        <v>0</v>
      </c>
      <c r="Q20">
        <v>0</v>
      </c>
      <c r="S20" s="8">
        <f t="shared" si="5"/>
        <v>0</v>
      </c>
      <c r="T20" s="8">
        <f t="shared" si="6"/>
        <v>0</v>
      </c>
      <c r="U20" s="8">
        <f t="shared" si="7"/>
        <v>0</v>
      </c>
      <c r="W20" s="8">
        <f t="shared" si="8"/>
        <v>0</v>
      </c>
      <c r="X20" s="8">
        <f t="shared" si="9"/>
        <v>0</v>
      </c>
      <c r="Y20" s="8">
        <f t="shared" si="10"/>
        <v>0</v>
      </c>
      <c r="Z20" s="8">
        <f t="shared" si="11"/>
        <v>0</v>
      </c>
    </row>
    <row r="21" spans="1:26">
      <c r="A21" t="s">
        <v>239</v>
      </c>
      <c r="B21" s="8">
        <v>9178.1380359858031</v>
      </c>
      <c r="D21" s="7">
        <v>1</v>
      </c>
      <c r="E21" s="7" t="s">
        <v>239</v>
      </c>
      <c r="F21">
        <v>1</v>
      </c>
      <c r="G21">
        <v>1</v>
      </c>
      <c r="I21">
        <v>0.15</v>
      </c>
      <c r="J21">
        <v>0.85</v>
      </c>
      <c r="K21" s="8"/>
      <c r="L21" s="8">
        <f t="shared" si="2"/>
        <v>1376.7207053978705</v>
      </c>
      <c r="M21" s="8">
        <f t="shared" si="3"/>
        <v>7801.4173305879322</v>
      </c>
      <c r="O21">
        <f t="shared" si="4"/>
        <v>1</v>
      </c>
      <c r="P21">
        <v>0</v>
      </c>
      <c r="Q21">
        <v>0</v>
      </c>
      <c r="S21" s="8">
        <f t="shared" si="5"/>
        <v>1376.7207053978705</v>
      </c>
      <c r="T21" s="8">
        <f t="shared" si="6"/>
        <v>0</v>
      </c>
      <c r="U21" s="8">
        <f t="shared" si="7"/>
        <v>0</v>
      </c>
      <c r="W21" s="8">
        <f t="shared" si="8"/>
        <v>1376.7207053978705</v>
      </c>
      <c r="X21" s="8">
        <f t="shared" si="9"/>
        <v>0</v>
      </c>
      <c r="Y21" s="8">
        <f t="shared" si="10"/>
        <v>0</v>
      </c>
      <c r="Z21" s="8">
        <f t="shared" si="11"/>
        <v>7801.4173305879322</v>
      </c>
    </row>
    <row r="22" spans="1:26">
      <c r="A22" t="s">
        <v>240</v>
      </c>
      <c r="B22" s="8">
        <v>0</v>
      </c>
      <c r="D22" s="7">
        <v>0</v>
      </c>
      <c r="E22" s="7" t="s">
        <v>240</v>
      </c>
      <c r="F22">
        <v>0</v>
      </c>
      <c r="G22">
        <v>0</v>
      </c>
      <c r="I22">
        <v>1</v>
      </c>
      <c r="J22">
        <v>0</v>
      </c>
      <c r="K22" s="8"/>
      <c r="L22" s="8">
        <f t="shared" si="2"/>
        <v>0</v>
      </c>
      <c r="M22" s="8">
        <f t="shared" si="3"/>
        <v>0</v>
      </c>
      <c r="O22">
        <f t="shared" si="4"/>
        <v>1</v>
      </c>
      <c r="P22">
        <v>0</v>
      </c>
      <c r="Q22">
        <v>0</v>
      </c>
      <c r="S22" s="8">
        <f t="shared" si="5"/>
        <v>0</v>
      </c>
      <c r="T22" s="8">
        <f t="shared" si="6"/>
        <v>0</v>
      </c>
      <c r="U22" s="8">
        <f t="shared" si="7"/>
        <v>0</v>
      </c>
      <c r="W22" s="8">
        <f t="shared" si="8"/>
        <v>0</v>
      </c>
      <c r="X22" s="8">
        <f t="shared" si="9"/>
        <v>0</v>
      </c>
      <c r="Y22" s="8">
        <f t="shared" si="10"/>
        <v>0</v>
      </c>
      <c r="Z22" s="8">
        <f t="shared" si="11"/>
        <v>0</v>
      </c>
    </row>
    <row r="23" spans="1:26">
      <c r="A23" t="s">
        <v>241</v>
      </c>
      <c r="B23" s="8">
        <v>0</v>
      </c>
      <c r="D23" s="7">
        <v>0</v>
      </c>
      <c r="E23" s="7" t="s">
        <v>241</v>
      </c>
      <c r="F23">
        <v>0</v>
      </c>
      <c r="G23">
        <v>0</v>
      </c>
      <c r="I23">
        <v>1</v>
      </c>
      <c r="J23">
        <v>0</v>
      </c>
      <c r="K23" s="8"/>
      <c r="L23" s="8">
        <f t="shared" si="2"/>
        <v>0</v>
      </c>
      <c r="M23" s="8">
        <f t="shared" si="3"/>
        <v>0</v>
      </c>
      <c r="O23">
        <f t="shared" si="4"/>
        <v>1</v>
      </c>
      <c r="P23">
        <v>0</v>
      </c>
      <c r="Q23">
        <v>0</v>
      </c>
      <c r="S23" s="8">
        <f t="shared" si="5"/>
        <v>0</v>
      </c>
      <c r="T23" s="8">
        <f t="shared" si="6"/>
        <v>0</v>
      </c>
      <c r="U23" s="8">
        <f t="shared" si="7"/>
        <v>0</v>
      </c>
      <c r="W23" s="8">
        <f t="shared" si="8"/>
        <v>0</v>
      </c>
      <c r="X23" s="8">
        <f t="shared" si="9"/>
        <v>0</v>
      </c>
      <c r="Y23" s="8">
        <f t="shared" si="10"/>
        <v>0</v>
      </c>
      <c r="Z23" s="8">
        <f t="shared" si="11"/>
        <v>0</v>
      </c>
    </row>
    <row r="24" spans="1:26">
      <c r="A24" t="s">
        <v>242</v>
      </c>
      <c r="B24" s="8">
        <v>0</v>
      </c>
      <c r="D24" s="7">
        <v>0</v>
      </c>
      <c r="E24" s="7" t="s">
        <v>242</v>
      </c>
      <c r="F24">
        <v>0</v>
      </c>
      <c r="G24">
        <v>0</v>
      </c>
      <c r="I24">
        <v>1</v>
      </c>
      <c r="J24">
        <v>0</v>
      </c>
      <c r="K24" s="8"/>
      <c r="L24" s="8">
        <f t="shared" si="2"/>
        <v>0</v>
      </c>
      <c r="M24" s="8">
        <f t="shared" si="3"/>
        <v>0</v>
      </c>
      <c r="O24">
        <f t="shared" si="4"/>
        <v>1</v>
      </c>
      <c r="P24">
        <v>0</v>
      </c>
      <c r="Q24">
        <v>0</v>
      </c>
      <c r="S24" s="8">
        <f t="shared" si="5"/>
        <v>0</v>
      </c>
      <c r="T24" s="8">
        <f t="shared" si="6"/>
        <v>0</v>
      </c>
      <c r="U24" s="8">
        <f t="shared" si="7"/>
        <v>0</v>
      </c>
      <c r="W24" s="8">
        <f t="shared" si="8"/>
        <v>0</v>
      </c>
      <c r="X24" s="8">
        <f t="shared" si="9"/>
        <v>0</v>
      </c>
      <c r="Y24" s="8">
        <f t="shared" si="10"/>
        <v>0</v>
      </c>
      <c r="Z24" s="8">
        <f t="shared" si="11"/>
        <v>0</v>
      </c>
    </row>
    <row r="25" spans="1:26">
      <c r="A25" t="s">
        <v>243</v>
      </c>
      <c r="B25" s="8">
        <v>0</v>
      </c>
      <c r="D25" s="7">
        <v>0</v>
      </c>
      <c r="E25" s="7" t="s">
        <v>243</v>
      </c>
      <c r="F25">
        <v>0</v>
      </c>
      <c r="G25">
        <v>0</v>
      </c>
      <c r="I25">
        <v>1</v>
      </c>
      <c r="J25">
        <v>0</v>
      </c>
      <c r="K25" s="8"/>
      <c r="L25" s="8">
        <f t="shared" si="2"/>
        <v>0</v>
      </c>
      <c r="M25" s="8">
        <f t="shared" si="3"/>
        <v>0</v>
      </c>
      <c r="O25">
        <f t="shared" si="4"/>
        <v>1</v>
      </c>
      <c r="P25">
        <v>0</v>
      </c>
      <c r="Q25">
        <v>0</v>
      </c>
      <c r="S25" s="8">
        <f t="shared" si="5"/>
        <v>0</v>
      </c>
      <c r="T25" s="8">
        <f t="shared" si="6"/>
        <v>0</v>
      </c>
      <c r="U25" s="8">
        <f t="shared" si="7"/>
        <v>0</v>
      </c>
      <c r="W25" s="8">
        <f t="shared" si="8"/>
        <v>0</v>
      </c>
      <c r="X25" s="8">
        <f t="shared" si="9"/>
        <v>0</v>
      </c>
      <c r="Y25" s="8">
        <f t="shared" si="10"/>
        <v>0</v>
      </c>
      <c r="Z25" s="8">
        <f t="shared" si="11"/>
        <v>0</v>
      </c>
    </row>
    <row r="26" spans="1:26">
      <c r="A26" t="s">
        <v>244</v>
      </c>
      <c r="B26" s="8">
        <v>0</v>
      </c>
      <c r="D26" s="7">
        <v>0</v>
      </c>
      <c r="E26" s="7" t="s">
        <v>244</v>
      </c>
      <c r="F26">
        <v>0</v>
      </c>
      <c r="G26">
        <v>0</v>
      </c>
      <c r="I26">
        <v>1</v>
      </c>
      <c r="J26">
        <v>0</v>
      </c>
      <c r="K26" s="8"/>
      <c r="L26" s="8">
        <f t="shared" si="2"/>
        <v>0</v>
      </c>
      <c r="M26" s="8">
        <f t="shared" si="3"/>
        <v>0</v>
      </c>
      <c r="O26">
        <f t="shared" si="4"/>
        <v>1</v>
      </c>
      <c r="P26">
        <v>0</v>
      </c>
      <c r="Q26">
        <v>0</v>
      </c>
      <c r="S26" s="8">
        <f t="shared" si="5"/>
        <v>0</v>
      </c>
      <c r="T26" s="8">
        <f t="shared" si="6"/>
        <v>0</v>
      </c>
      <c r="U26" s="8">
        <f t="shared" si="7"/>
        <v>0</v>
      </c>
      <c r="W26" s="8">
        <f t="shared" si="8"/>
        <v>0</v>
      </c>
      <c r="X26" s="8">
        <f t="shared" si="9"/>
        <v>0</v>
      </c>
      <c r="Y26" s="8">
        <f t="shared" si="10"/>
        <v>0</v>
      </c>
      <c r="Z26" s="8">
        <f t="shared" si="11"/>
        <v>0</v>
      </c>
    </row>
    <row r="27" spans="1:26">
      <c r="A27" t="s">
        <v>245</v>
      </c>
      <c r="B27" s="8">
        <v>0</v>
      </c>
      <c r="D27" s="7">
        <v>0</v>
      </c>
      <c r="E27" s="7" t="s">
        <v>245</v>
      </c>
      <c r="F27">
        <v>0</v>
      </c>
      <c r="G27">
        <v>0</v>
      </c>
      <c r="I27">
        <v>1</v>
      </c>
      <c r="J27">
        <v>0</v>
      </c>
      <c r="K27" s="8"/>
      <c r="L27" s="8">
        <f t="shared" si="2"/>
        <v>0</v>
      </c>
      <c r="M27" s="8">
        <f t="shared" si="3"/>
        <v>0</v>
      </c>
      <c r="O27">
        <f t="shared" si="4"/>
        <v>1</v>
      </c>
      <c r="P27">
        <v>0</v>
      </c>
      <c r="Q27">
        <v>0</v>
      </c>
      <c r="S27" s="8">
        <f t="shared" si="5"/>
        <v>0</v>
      </c>
      <c r="T27" s="8">
        <f t="shared" si="6"/>
        <v>0</v>
      </c>
      <c r="U27" s="8">
        <f t="shared" si="7"/>
        <v>0</v>
      </c>
      <c r="W27" s="8">
        <f t="shared" si="8"/>
        <v>0</v>
      </c>
      <c r="X27" s="8">
        <f t="shared" si="9"/>
        <v>0</v>
      </c>
      <c r="Y27" s="8">
        <f t="shared" si="10"/>
        <v>0</v>
      </c>
      <c r="Z27" s="8">
        <f t="shared" si="11"/>
        <v>0</v>
      </c>
    </row>
    <row r="28" spans="1:26">
      <c r="A28" t="s">
        <v>246</v>
      </c>
      <c r="B28" s="8">
        <v>0</v>
      </c>
      <c r="D28" s="7">
        <v>0</v>
      </c>
      <c r="E28" s="7" t="s">
        <v>246</v>
      </c>
      <c r="F28">
        <v>0</v>
      </c>
      <c r="G28">
        <v>0</v>
      </c>
      <c r="I28">
        <v>1</v>
      </c>
      <c r="J28">
        <v>0</v>
      </c>
      <c r="K28" s="8"/>
      <c r="L28" s="8">
        <f t="shared" si="2"/>
        <v>0</v>
      </c>
      <c r="M28" s="8">
        <f t="shared" si="3"/>
        <v>0</v>
      </c>
      <c r="O28">
        <f t="shared" si="4"/>
        <v>1</v>
      </c>
      <c r="P28">
        <v>0</v>
      </c>
      <c r="Q28">
        <v>0</v>
      </c>
      <c r="S28" s="8">
        <f t="shared" si="5"/>
        <v>0</v>
      </c>
      <c r="T28" s="8">
        <f t="shared" si="6"/>
        <v>0</v>
      </c>
      <c r="U28" s="8">
        <f t="shared" si="7"/>
        <v>0</v>
      </c>
      <c r="W28" s="8">
        <f t="shared" si="8"/>
        <v>0</v>
      </c>
      <c r="X28" s="8">
        <f t="shared" si="9"/>
        <v>0</v>
      </c>
      <c r="Y28" s="8">
        <f t="shared" si="10"/>
        <v>0</v>
      </c>
      <c r="Z28" s="8">
        <f t="shared" si="11"/>
        <v>0</v>
      </c>
    </row>
    <row r="29" spans="1:26">
      <c r="A29" t="s">
        <v>247</v>
      </c>
      <c r="B29" s="8">
        <v>0</v>
      </c>
      <c r="D29" s="7">
        <v>0</v>
      </c>
      <c r="E29" s="7" t="s">
        <v>247</v>
      </c>
      <c r="F29">
        <v>0</v>
      </c>
      <c r="G29">
        <v>0</v>
      </c>
      <c r="I29">
        <v>1</v>
      </c>
      <c r="J29">
        <v>0</v>
      </c>
      <c r="K29" s="8"/>
      <c r="L29" s="8">
        <f t="shared" si="2"/>
        <v>0</v>
      </c>
      <c r="M29" s="8">
        <f t="shared" si="3"/>
        <v>0</v>
      </c>
      <c r="O29">
        <f t="shared" si="4"/>
        <v>1</v>
      </c>
      <c r="P29">
        <v>0</v>
      </c>
      <c r="Q29">
        <v>0</v>
      </c>
      <c r="S29" s="8">
        <f t="shared" si="5"/>
        <v>0</v>
      </c>
      <c r="T29" s="8">
        <f t="shared" si="6"/>
        <v>0</v>
      </c>
      <c r="U29" s="8">
        <f t="shared" si="7"/>
        <v>0</v>
      </c>
      <c r="W29" s="8">
        <f t="shared" si="8"/>
        <v>0</v>
      </c>
      <c r="X29" s="8">
        <f t="shared" si="9"/>
        <v>0</v>
      </c>
      <c r="Y29" s="8">
        <f t="shared" si="10"/>
        <v>0</v>
      </c>
      <c r="Z29" s="8">
        <f t="shared" si="11"/>
        <v>0</v>
      </c>
    </row>
    <row r="30" spans="1:26">
      <c r="A30" t="s">
        <v>248</v>
      </c>
      <c r="B30" s="8">
        <v>0</v>
      </c>
      <c r="D30" s="7">
        <v>0</v>
      </c>
      <c r="E30" s="7" t="s">
        <v>248</v>
      </c>
      <c r="F30">
        <v>0</v>
      </c>
      <c r="G30">
        <v>0</v>
      </c>
      <c r="I30">
        <v>1</v>
      </c>
      <c r="J30">
        <v>0</v>
      </c>
      <c r="K30" s="8"/>
      <c r="L30" s="8">
        <f t="shared" si="2"/>
        <v>0</v>
      </c>
      <c r="M30" s="8">
        <f t="shared" si="3"/>
        <v>0</v>
      </c>
      <c r="O30">
        <f t="shared" si="4"/>
        <v>1</v>
      </c>
      <c r="P30">
        <v>0</v>
      </c>
      <c r="Q30">
        <v>0</v>
      </c>
      <c r="S30" s="8">
        <f t="shared" si="5"/>
        <v>0</v>
      </c>
      <c r="T30" s="8">
        <f t="shared" si="6"/>
        <v>0</v>
      </c>
      <c r="U30" s="8">
        <f t="shared" si="7"/>
        <v>0</v>
      </c>
      <c r="W30" s="8">
        <f t="shared" si="8"/>
        <v>0</v>
      </c>
      <c r="X30" s="8">
        <f t="shared" si="9"/>
        <v>0</v>
      </c>
      <c r="Y30" s="8">
        <f t="shared" si="10"/>
        <v>0</v>
      </c>
      <c r="Z30" s="8">
        <f t="shared" si="11"/>
        <v>0</v>
      </c>
    </row>
    <row r="31" spans="1:26">
      <c r="A31" t="s">
        <v>249</v>
      </c>
      <c r="B31" s="8">
        <v>0</v>
      </c>
      <c r="D31" s="7">
        <v>0</v>
      </c>
      <c r="E31" s="7" t="s">
        <v>249</v>
      </c>
      <c r="F31">
        <v>0</v>
      </c>
      <c r="G31">
        <v>0</v>
      </c>
      <c r="I31">
        <v>1</v>
      </c>
      <c r="J31">
        <v>0</v>
      </c>
      <c r="K31" s="8"/>
      <c r="L31" s="8">
        <f t="shared" si="2"/>
        <v>0</v>
      </c>
      <c r="M31" s="8">
        <f t="shared" si="3"/>
        <v>0</v>
      </c>
      <c r="O31">
        <f t="shared" si="4"/>
        <v>1</v>
      </c>
      <c r="P31">
        <v>0</v>
      </c>
      <c r="Q31">
        <v>0</v>
      </c>
      <c r="S31" s="8">
        <f t="shared" si="5"/>
        <v>0</v>
      </c>
      <c r="T31" s="8">
        <f t="shared" si="6"/>
        <v>0</v>
      </c>
      <c r="U31" s="8">
        <f t="shared" si="7"/>
        <v>0</v>
      </c>
      <c r="W31" s="8">
        <f t="shared" si="8"/>
        <v>0</v>
      </c>
      <c r="X31" s="8">
        <f t="shared" si="9"/>
        <v>0</v>
      </c>
      <c r="Y31" s="8">
        <f t="shared" si="10"/>
        <v>0</v>
      </c>
      <c r="Z31" s="8">
        <f t="shared" si="11"/>
        <v>0</v>
      </c>
    </row>
    <row r="32" spans="1:26">
      <c r="A32" t="s">
        <v>250</v>
      </c>
      <c r="B32" s="8">
        <v>0</v>
      </c>
      <c r="D32" s="7">
        <v>0</v>
      </c>
      <c r="E32" s="7" t="s">
        <v>250</v>
      </c>
      <c r="F32">
        <v>0</v>
      </c>
      <c r="G32">
        <v>0</v>
      </c>
      <c r="I32">
        <v>1</v>
      </c>
      <c r="J32">
        <v>0</v>
      </c>
      <c r="K32" s="8"/>
      <c r="L32" s="8">
        <f t="shared" si="2"/>
        <v>0</v>
      </c>
      <c r="M32" s="8">
        <f t="shared" si="3"/>
        <v>0</v>
      </c>
      <c r="O32">
        <f t="shared" si="4"/>
        <v>1</v>
      </c>
      <c r="P32">
        <v>0</v>
      </c>
      <c r="Q32">
        <v>0</v>
      </c>
      <c r="S32" s="8">
        <f t="shared" si="5"/>
        <v>0</v>
      </c>
      <c r="T32" s="8">
        <f t="shared" si="6"/>
        <v>0</v>
      </c>
      <c r="U32" s="8">
        <f t="shared" si="7"/>
        <v>0</v>
      </c>
      <c r="W32" s="8">
        <f t="shared" si="8"/>
        <v>0</v>
      </c>
      <c r="X32" s="8">
        <f t="shared" si="9"/>
        <v>0</v>
      </c>
      <c r="Y32" s="8">
        <f t="shared" si="10"/>
        <v>0</v>
      </c>
      <c r="Z32" s="8">
        <f t="shared" si="11"/>
        <v>0</v>
      </c>
    </row>
    <row r="33" spans="1:26">
      <c r="A33" t="s">
        <v>251</v>
      </c>
      <c r="B33" s="8">
        <v>0</v>
      </c>
      <c r="D33" s="7">
        <v>0</v>
      </c>
      <c r="E33" s="7" t="s">
        <v>251</v>
      </c>
      <c r="F33">
        <v>0</v>
      </c>
      <c r="G33">
        <v>0</v>
      </c>
      <c r="I33">
        <v>1</v>
      </c>
      <c r="J33">
        <v>0</v>
      </c>
      <c r="K33" s="8"/>
      <c r="L33" s="8">
        <f t="shared" si="2"/>
        <v>0</v>
      </c>
      <c r="M33" s="8">
        <f t="shared" si="3"/>
        <v>0</v>
      </c>
      <c r="O33">
        <f t="shared" si="4"/>
        <v>1</v>
      </c>
      <c r="P33">
        <v>0</v>
      </c>
      <c r="Q33">
        <v>0</v>
      </c>
      <c r="S33" s="8">
        <f t="shared" si="5"/>
        <v>0</v>
      </c>
      <c r="T33" s="8">
        <f t="shared" si="6"/>
        <v>0</v>
      </c>
      <c r="U33" s="8">
        <f t="shared" si="7"/>
        <v>0</v>
      </c>
      <c r="W33" s="8">
        <f t="shared" si="8"/>
        <v>0</v>
      </c>
      <c r="X33" s="8">
        <f t="shared" si="9"/>
        <v>0</v>
      </c>
      <c r="Y33" s="8">
        <f t="shared" si="10"/>
        <v>0</v>
      </c>
      <c r="Z33" s="8">
        <f t="shared" si="11"/>
        <v>0</v>
      </c>
    </row>
    <row r="34" spans="1:26">
      <c r="A34" t="s">
        <v>252</v>
      </c>
      <c r="B34" s="8">
        <v>0</v>
      </c>
      <c r="D34" s="7">
        <v>0</v>
      </c>
      <c r="E34" s="7" t="s">
        <v>252</v>
      </c>
      <c r="F34">
        <v>0</v>
      </c>
      <c r="G34">
        <v>0</v>
      </c>
      <c r="I34">
        <v>1</v>
      </c>
      <c r="J34">
        <v>0</v>
      </c>
      <c r="K34" s="8"/>
      <c r="L34" s="8">
        <f t="shared" si="2"/>
        <v>0</v>
      </c>
      <c r="M34" s="8">
        <f t="shared" si="3"/>
        <v>0</v>
      </c>
      <c r="O34">
        <f t="shared" si="4"/>
        <v>1</v>
      </c>
      <c r="P34">
        <v>0</v>
      </c>
      <c r="Q34">
        <v>0</v>
      </c>
      <c r="S34" s="8">
        <f t="shared" si="5"/>
        <v>0</v>
      </c>
      <c r="T34" s="8">
        <f t="shared" si="6"/>
        <v>0</v>
      </c>
      <c r="U34" s="8">
        <f t="shared" si="7"/>
        <v>0</v>
      </c>
      <c r="W34" s="8">
        <f t="shared" si="8"/>
        <v>0</v>
      </c>
      <c r="X34" s="8">
        <f t="shared" si="9"/>
        <v>0</v>
      </c>
      <c r="Y34" s="8">
        <f t="shared" si="10"/>
        <v>0</v>
      </c>
      <c r="Z34" s="8">
        <f t="shared" si="11"/>
        <v>0</v>
      </c>
    </row>
    <row r="35" spans="1:26">
      <c r="A35" t="s">
        <v>253</v>
      </c>
      <c r="B35" s="8">
        <v>0</v>
      </c>
      <c r="D35" s="7">
        <v>0</v>
      </c>
      <c r="E35" s="7" t="s">
        <v>253</v>
      </c>
      <c r="F35">
        <v>0</v>
      </c>
      <c r="G35">
        <v>0</v>
      </c>
      <c r="I35">
        <v>1</v>
      </c>
      <c r="J35">
        <v>0</v>
      </c>
      <c r="K35" s="8"/>
      <c r="L35" s="8">
        <f t="shared" si="2"/>
        <v>0</v>
      </c>
      <c r="M35" s="8">
        <f t="shared" si="3"/>
        <v>0</v>
      </c>
      <c r="O35">
        <f t="shared" si="4"/>
        <v>1</v>
      </c>
      <c r="P35">
        <v>0</v>
      </c>
      <c r="Q35">
        <v>0</v>
      </c>
      <c r="S35" s="8">
        <f t="shared" si="5"/>
        <v>0</v>
      </c>
      <c r="T35" s="8">
        <f t="shared" si="6"/>
        <v>0</v>
      </c>
      <c r="U35" s="8">
        <f t="shared" si="7"/>
        <v>0</v>
      </c>
      <c r="W35" s="8">
        <f t="shared" si="8"/>
        <v>0</v>
      </c>
      <c r="X35" s="8">
        <f t="shared" si="9"/>
        <v>0</v>
      </c>
      <c r="Y35" s="8">
        <f t="shared" si="10"/>
        <v>0</v>
      </c>
      <c r="Z35" s="8">
        <f t="shared" si="11"/>
        <v>0</v>
      </c>
    </row>
    <row r="36" spans="1:26">
      <c r="A36" t="s">
        <v>254</v>
      </c>
      <c r="B36" s="8">
        <v>0</v>
      </c>
      <c r="D36" s="7">
        <v>0</v>
      </c>
      <c r="E36" s="7" t="s">
        <v>254</v>
      </c>
      <c r="F36">
        <v>0</v>
      </c>
      <c r="G36">
        <v>0</v>
      </c>
      <c r="I36">
        <v>1</v>
      </c>
      <c r="J36">
        <v>0</v>
      </c>
      <c r="K36" s="8"/>
      <c r="L36" s="8">
        <f t="shared" si="2"/>
        <v>0</v>
      </c>
      <c r="M36" s="8">
        <f t="shared" si="3"/>
        <v>0</v>
      </c>
      <c r="O36">
        <f t="shared" si="4"/>
        <v>1</v>
      </c>
      <c r="P36">
        <v>0</v>
      </c>
      <c r="Q36">
        <v>0</v>
      </c>
      <c r="S36" s="8">
        <f t="shared" si="5"/>
        <v>0</v>
      </c>
      <c r="T36" s="8">
        <f t="shared" si="6"/>
        <v>0</v>
      </c>
      <c r="U36" s="8">
        <f t="shared" si="7"/>
        <v>0</v>
      </c>
      <c r="W36" s="8">
        <f t="shared" si="8"/>
        <v>0</v>
      </c>
      <c r="X36" s="8">
        <f t="shared" si="9"/>
        <v>0</v>
      </c>
      <c r="Y36" s="8">
        <f t="shared" si="10"/>
        <v>0</v>
      </c>
      <c r="Z36" s="8">
        <f t="shared" si="11"/>
        <v>0</v>
      </c>
    </row>
    <row r="37" spans="1:26">
      <c r="A37" t="s">
        <v>59</v>
      </c>
      <c r="B37" s="8">
        <v>0</v>
      </c>
      <c r="D37" s="7">
        <v>0</v>
      </c>
      <c r="E37" s="7" t="s">
        <v>59</v>
      </c>
      <c r="F37">
        <v>0</v>
      </c>
      <c r="G37">
        <v>0</v>
      </c>
      <c r="I37">
        <v>1</v>
      </c>
      <c r="J37">
        <v>0</v>
      </c>
      <c r="K37" s="8"/>
      <c r="L37" s="8">
        <f t="shared" si="2"/>
        <v>0</v>
      </c>
      <c r="M37" s="8">
        <f t="shared" si="3"/>
        <v>0</v>
      </c>
      <c r="O37">
        <f t="shared" si="4"/>
        <v>1</v>
      </c>
      <c r="P37">
        <v>0</v>
      </c>
      <c r="Q37">
        <v>0</v>
      </c>
      <c r="S37" s="8">
        <f t="shared" si="5"/>
        <v>0</v>
      </c>
      <c r="T37" s="8">
        <f t="shared" si="6"/>
        <v>0</v>
      </c>
      <c r="U37" s="8">
        <f t="shared" si="7"/>
        <v>0</v>
      </c>
      <c r="W37" s="8">
        <f t="shared" si="8"/>
        <v>0</v>
      </c>
      <c r="X37" s="8">
        <f t="shared" si="9"/>
        <v>0</v>
      </c>
      <c r="Y37" s="8">
        <f t="shared" si="10"/>
        <v>0</v>
      </c>
      <c r="Z37" s="8">
        <f t="shared" si="11"/>
        <v>0</v>
      </c>
    </row>
    <row r="38" spans="1:26">
      <c r="A38" t="s">
        <v>255</v>
      </c>
      <c r="B38" s="8">
        <v>0</v>
      </c>
      <c r="D38" s="7">
        <v>0</v>
      </c>
      <c r="E38" s="7" t="s">
        <v>255</v>
      </c>
      <c r="F38">
        <v>0</v>
      </c>
      <c r="G38">
        <v>0</v>
      </c>
      <c r="I38">
        <v>1</v>
      </c>
      <c r="J38">
        <v>0</v>
      </c>
      <c r="K38" s="8"/>
      <c r="L38" s="8">
        <f t="shared" si="2"/>
        <v>0</v>
      </c>
      <c r="M38" s="8">
        <f t="shared" si="3"/>
        <v>0</v>
      </c>
      <c r="O38">
        <f t="shared" si="4"/>
        <v>1</v>
      </c>
      <c r="P38">
        <v>0</v>
      </c>
      <c r="Q38">
        <v>0</v>
      </c>
      <c r="S38" s="8">
        <f t="shared" si="5"/>
        <v>0</v>
      </c>
      <c r="T38" s="8">
        <f t="shared" si="6"/>
        <v>0</v>
      </c>
      <c r="U38" s="8">
        <f t="shared" si="7"/>
        <v>0</v>
      </c>
      <c r="W38" s="8">
        <f t="shared" si="8"/>
        <v>0</v>
      </c>
      <c r="X38" s="8">
        <f t="shared" si="9"/>
        <v>0</v>
      </c>
      <c r="Y38" s="8">
        <f t="shared" si="10"/>
        <v>0</v>
      </c>
      <c r="Z38" s="8">
        <f t="shared" si="11"/>
        <v>0</v>
      </c>
    </row>
    <row r="39" spans="1:26">
      <c r="A39" t="s">
        <v>256</v>
      </c>
      <c r="B39" s="8">
        <v>0</v>
      </c>
      <c r="D39" s="7">
        <v>0</v>
      </c>
      <c r="E39" s="7" t="s">
        <v>256</v>
      </c>
      <c r="F39">
        <v>0</v>
      </c>
      <c r="G39">
        <v>0</v>
      </c>
      <c r="I39">
        <v>1</v>
      </c>
      <c r="J39">
        <v>0</v>
      </c>
      <c r="K39" s="8"/>
      <c r="L39" s="8">
        <f t="shared" si="2"/>
        <v>0</v>
      </c>
      <c r="M39" s="8">
        <f t="shared" si="3"/>
        <v>0</v>
      </c>
      <c r="O39">
        <f t="shared" si="4"/>
        <v>1</v>
      </c>
      <c r="P39">
        <v>0</v>
      </c>
      <c r="Q39">
        <v>0</v>
      </c>
      <c r="S39" s="8">
        <f t="shared" si="5"/>
        <v>0</v>
      </c>
      <c r="T39" s="8">
        <f t="shared" si="6"/>
        <v>0</v>
      </c>
      <c r="U39" s="8">
        <f t="shared" si="7"/>
        <v>0</v>
      </c>
      <c r="W39" s="8">
        <f t="shared" si="8"/>
        <v>0</v>
      </c>
      <c r="X39" s="8">
        <f t="shared" si="9"/>
        <v>0</v>
      </c>
      <c r="Y39" s="8">
        <f t="shared" si="10"/>
        <v>0</v>
      </c>
      <c r="Z39" s="8">
        <f t="shared" si="11"/>
        <v>0</v>
      </c>
    </row>
    <row r="40" spans="1:26">
      <c r="A40" t="s">
        <v>257</v>
      </c>
      <c r="B40" s="8">
        <v>0</v>
      </c>
      <c r="D40" s="7">
        <v>0</v>
      </c>
      <c r="E40" s="7" t="s">
        <v>257</v>
      </c>
      <c r="F40">
        <v>0</v>
      </c>
      <c r="G40">
        <v>0</v>
      </c>
      <c r="I40">
        <v>1</v>
      </c>
      <c r="J40">
        <v>0</v>
      </c>
      <c r="K40" s="8"/>
      <c r="L40" s="8">
        <f t="shared" si="2"/>
        <v>0</v>
      </c>
      <c r="M40" s="8">
        <f t="shared" si="3"/>
        <v>0</v>
      </c>
      <c r="O40">
        <f t="shared" si="4"/>
        <v>1</v>
      </c>
      <c r="P40">
        <v>0</v>
      </c>
      <c r="Q40">
        <v>0</v>
      </c>
      <c r="S40" s="8">
        <f t="shared" si="5"/>
        <v>0</v>
      </c>
      <c r="T40" s="8">
        <f t="shared" si="6"/>
        <v>0</v>
      </c>
      <c r="U40" s="8">
        <f t="shared" si="7"/>
        <v>0</v>
      </c>
      <c r="W40" s="8">
        <f t="shared" si="8"/>
        <v>0</v>
      </c>
      <c r="X40" s="8">
        <f t="shared" si="9"/>
        <v>0</v>
      </c>
      <c r="Y40" s="8">
        <f t="shared" si="10"/>
        <v>0</v>
      </c>
      <c r="Z40" s="8">
        <f t="shared" si="11"/>
        <v>0</v>
      </c>
    </row>
    <row r="41" spans="1:26">
      <c r="A41" t="s">
        <v>258</v>
      </c>
      <c r="B41" s="8">
        <v>0</v>
      </c>
      <c r="D41" s="7">
        <v>0</v>
      </c>
      <c r="E41" s="7" t="s">
        <v>258</v>
      </c>
      <c r="F41">
        <v>0</v>
      </c>
      <c r="G41">
        <v>0</v>
      </c>
      <c r="I41">
        <v>1</v>
      </c>
      <c r="J41">
        <v>0</v>
      </c>
      <c r="K41" s="8"/>
      <c r="L41" s="8">
        <f t="shared" si="2"/>
        <v>0</v>
      </c>
      <c r="M41" s="8">
        <f t="shared" si="3"/>
        <v>0</v>
      </c>
      <c r="O41">
        <f t="shared" si="4"/>
        <v>1</v>
      </c>
      <c r="P41">
        <v>0</v>
      </c>
      <c r="Q41">
        <v>0</v>
      </c>
      <c r="S41" s="8">
        <f t="shared" si="5"/>
        <v>0</v>
      </c>
      <c r="T41" s="8">
        <f t="shared" si="6"/>
        <v>0</v>
      </c>
      <c r="U41" s="8">
        <f t="shared" si="7"/>
        <v>0</v>
      </c>
      <c r="W41" s="8">
        <f t="shared" si="8"/>
        <v>0</v>
      </c>
      <c r="X41" s="8">
        <f t="shared" si="9"/>
        <v>0</v>
      </c>
      <c r="Y41" s="8">
        <f t="shared" si="10"/>
        <v>0</v>
      </c>
      <c r="Z41" s="8">
        <f t="shared" si="11"/>
        <v>0</v>
      </c>
    </row>
    <row r="42" spans="1:26">
      <c r="A42" t="s">
        <v>259</v>
      </c>
      <c r="B42" s="8">
        <v>19.675159053006386</v>
      </c>
      <c r="D42" s="7">
        <v>1</v>
      </c>
      <c r="E42" s="7" t="s">
        <v>259</v>
      </c>
      <c r="F42">
        <v>0</v>
      </c>
      <c r="G42">
        <v>0</v>
      </c>
      <c r="I42">
        <v>0.8</v>
      </c>
      <c r="J42">
        <v>0.2</v>
      </c>
      <c r="K42" s="8"/>
      <c r="L42" s="8">
        <f t="shared" si="2"/>
        <v>15.740127242405109</v>
      </c>
      <c r="M42" s="8">
        <f t="shared" si="3"/>
        <v>3.9350318106012772</v>
      </c>
      <c r="O42">
        <f t="shared" si="4"/>
        <v>0.78</v>
      </c>
      <c r="P42">
        <v>0.12</v>
      </c>
      <c r="Q42">
        <v>0.1</v>
      </c>
      <c r="S42" s="8">
        <f t="shared" si="5"/>
        <v>12.277299249075986</v>
      </c>
      <c r="T42" s="8">
        <f t="shared" si="6"/>
        <v>1.8888152690886129</v>
      </c>
      <c r="U42" s="8">
        <f t="shared" si="7"/>
        <v>1.5740127242405109</v>
      </c>
      <c r="W42" s="8">
        <f t="shared" si="8"/>
        <v>12.277299249075986</v>
      </c>
      <c r="X42" s="8">
        <f t="shared" si="9"/>
        <v>1.8888152690886129</v>
      </c>
      <c r="Y42" s="8">
        <f t="shared" si="10"/>
        <v>1.5740127242405109</v>
      </c>
      <c r="Z42" s="8">
        <f t="shared" si="11"/>
        <v>3.9350318106012772</v>
      </c>
    </row>
    <row r="43" spans="1:26">
      <c r="A43" t="s">
        <v>260</v>
      </c>
      <c r="B43" s="8">
        <v>91.582096725064417</v>
      </c>
      <c r="D43" s="7">
        <v>1</v>
      </c>
      <c r="E43" s="7" t="s">
        <v>260</v>
      </c>
      <c r="F43">
        <v>0</v>
      </c>
      <c r="G43">
        <v>0</v>
      </c>
      <c r="I43">
        <v>0.8</v>
      </c>
      <c r="J43">
        <v>0.2</v>
      </c>
      <c r="K43" s="8"/>
      <c r="L43" s="8">
        <f t="shared" si="2"/>
        <v>73.265677380051542</v>
      </c>
      <c r="M43" s="8">
        <f t="shared" si="3"/>
        <v>18.316419345012886</v>
      </c>
      <c r="O43">
        <f t="shared" si="4"/>
        <v>0.78</v>
      </c>
      <c r="P43">
        <v>0.12</v>
      </c>
      <c r="Q43">
        <v>0.1</v>
      </c>
      <c r="S43" s="8">
        <f t="shared" si="5"/>
        <v>57.147228356440202</v>
      </c>
      <c r="T43" s="8">
        <f t="shared" si="6"/>
        <v>8.7918812856061841</v>
      </c>
      <c r="U43" s="8">
        <f t="shared" si="7"/>
        <v>7.3265677380051546</v>
      </c>
      <c r="W43" s="8">
        <f t="shared" si="8"/>
        <v>57.147228356440202</v>
      </c>
      <c r="X43" s="8">
        <f t="shared" si="9"/>
        <v>8.7918812856061841</v>
      </c>
      <c r="Y43" s="8">
        <f t="shared" si="10"/>
        <v>7.3265677380051546</v>
      </c>
      <c r="Z43" s="8">
        <f t="shared" si="11"/>
        <v>18.316419345012886</v>
      </c>
    </row>
    <row r="44" spans="1:26">
      <c r="A44" t="s">
        <v>261</v>
      </c>
      <c r="B44" s="8">
        <v>125.08670453117763</v>
      </c>
      <c r="D44" s="7">
        <v>1</v>
      </c>
      <c r="E44" s="7" t="s">
        <v>261</v>
      </c>
      <c r="F44">
        <v>0</v>
      </c>
      <c r="G44">
        <v>0</v>
      </c>
      <c r="I44">
        <v>0.8</v>
      </c>
      <c r="J44">
        <v>0.2</v>
      </c>
      <c r="K44" s="8"/>
      <c r="L44" s="8">
        <f t="shared" si="2"/>
        <v>100.06936362494211</v>
      </c>
      <c r="M44" s="8">
        <f t="shared" si="3"/>
        <v>25.017340906235528</v>
      </c>
      <c r="O44">
        <f t="shared" si="4"/>
        <v>0.78</v>
      </c>
      <c r="P44">
        <v>0.12</v>
      </c>
      <c r="Q44">
        <v>0.1</v>
      </c>
      <c r="S44" s="8">
        <f t="shared" si="5"/>
        <v>78.05410362745485</v>
      </c>
      <c r="T44" s="8">
        <f t="shared" si="6"/>
        <v>12.008323634993053</v>
      </c>
      <c r="U44" s="8">
        <f t="shared" si="7"/>
        <v>10.006936362494212</v>
      </c>
      <c r="W44" s="8">
        <f t="shared" si="8"/>
        <v>78.05410362745485</v>
      </c>
      <c r="X44" s="8">
        <f t="shared" si="9"/>
        <v>12.008323634993053</v>
      </c>
      <c r="Y44" s="8">
        <f t="shared" si="10"/>
        <v>10.006936362494212</v>
      </c>
      <c r="Z44" s="8">
        <f t="shared" si="11"/>
        <v>25.017340906235528</v>
      </c>
    </row>
    <row r="45" spans="1:26">
      <c r="A45" t="s">
        <v>262</v>
      </c>
      <c r="B45" s="8">
        <v>416.80904576807723</v>
      </c>
      <c r="D45" s="7">
        <v>1</v>
      </c>
      <c r="E45" s="7" t="s">
        <v>262</v>
      </c>
      <c r="F45">
        <v>0</v>
      </c>
      <c r="G45">
        <v>0</v>
      </c>
      <c r="I45">
        <v>0.75</v>
      </c>
      <c r="J45">
        <v>0.25</v>
      </c>
      <c r="K45" s="8"/>
      <c r="L45" s="8">
        <f t="shared" si="2"/>
        <v>312.60678432605789</v>
      </c>
      <c r="M45" s="8">
        <f t="shared" si="3"/>
        <v>104.20226144201931</v>
      </c>
      <c r="O45">
        <f t="shared" si="4"/>
        <v>1</v>
      </c>
      <c r="P45">
        <v>0</v>
      </c>
      <c r="Q45">
        <v>0</v>
      </c>
      <c r="S45" s="8">
        <f t="shared" si="5"/>
        <v>312.60678432605789</v>
      </c>
      <c r="T45" s="8">
        <f t="shared" si="6"/>
        <v>0</v>
      </c>
      <c r="U45" s="8">
        <f t="shared" si="7"/>
        <v>0</v>
      </c>
      <c r="W45" s="8">
        <f t="shared" si="8"/>
        <v>312.60678432605789</v>
      </c>
      <c r="X45" s="8">
        <f t="shared" si="9"/>
        <v>0</v>
      </c>
      <c r="Y45" s="8">
        <f t="shared" si="10"/>
        <v>0</v>
      </c>
      <c r="Z45" s="8">
        <f t="shared" si="11"/>
        <v>104.20226144201931</v>
      </c>
    </row>
    <row r="46" spans="1:26">
      <c r="A46" t="s">
        <v>263</v>
      </c>
      <c r="B46" s="8">
        <v>0</v>
      </c>
      <c r="D46" s="7">
        <v>0</v>
      </c>
      <c r="E46" s="7" t="s">
        <v>263</v>
      </c>
      <c r="F46">
        <v>0</v>
      </c>
      <c r="G46">
        <v>0</v>
      </c>
      <c r="I46">
        <v>1</v>
      </c>
      <c r="J46">
        <v>0</v>
      </c>
      <c r="K46" s="8"/>
      <c r="L46" s="8">
        <f t="shared" si="2"/>
        <v>0</v>
      </c>
      <c r="M46" s="8">
        <f t="shared" si="3"/>
        <v>0</v>
      </c>
      <c r="O46">
        <f t="shared" si="4"/>
        <v>1</v>
      </c>
      <c r="P46">
        <v>0</v>
      </c>
      <c r="Q46">
        <v>0</v>
      </c>
      <c r="S46" s="8">
        <f t="shared" si="5"/>
        <v>0</v>
      </c>
      <c r="T46" s="8">
        <f t="shared" si="6"/>
        <v>0</v>
      </c>
      <c r="U46" s="8">
        <f t="shared" si="7"/>
        <v>0</v>
      </c>
      <c r="W46" s="8">
        <f t="shared" si="8"/>
        <v>0</v>
      </c>
      <c r="X46" s="8">
        <f t="shared" si="9"/>
        <v>0</v>
      </c>
      <c r="Y46" s="8">
        <f t="shared" si="10"/>
        <v>0</v>
      </c>
      <c r="Z46" s="8">
        <f t="shared" si="11"/>
        <v>0</v>
      </c>
    </row>
    <row r="47" spans="1:26">
      <c r="A47" t="s">
        <v>264</v>
      </c>
      <c r="B47" s="8">
        <v>65.052690399290412</v>
      </c>
      <c r="D47" s="7">
        <v>1</v>
      </c>
      <c r="E47" s="7" t="s">
        <v>264</v>
      </c>
      <c r="F47">
        <v>0</v>
      </c>
      <c r="G47">
        <v>0</v>
      </c>
      <c r="I47">
        <v>1</v>
      </c>
      <c r="J47">
        <v>0</v>
      </c>
      <c r="K47" s="8"/>
      <c r="L47" s="8">
        <f t="shared" si="2"/>
        <v>65.052690399290412</v>
      </c>
      <c r="M47" s="8">
        <f t="shared" si="3"/>
        <v>0</v>
      </c>
      <c r="O47">
        <f t="shared" si="4"/>
        <v>1</v>
      </c>
      <c r="P47">
        <v>0</v>
      </c>
      <c r="Q47">
        <v>0</v>
      </c>
      <c r="S47" s="8">
        <f t="shared" si="5"/>
        <v>65.052690399290412</v>
      </c>
      <c r="T47" s="8">
        <f t="shared" si="6"/>
        <v>0</v>
      </c>
      <c r="U47" s="8">
        <f t="shared" si="7"/>
        <v>0</v>
      </c>
      <c r="W47" s="8">
        <f t="shared" si="8"/>
        <v>65.052690399290412</v>
      </c>
      <c r="X47" s="8">
        <f t="shared" si="9"/>
        <v>0</v>
      </c>
      <c r="Y47" s="8">
        <f t="shared" si="10"/>
        <v>0</v>
      </c>
      <c r="Z47" s="8">
        <f t="shared" si="11"/>
        <v>0</v>
      </c>
    </row>
    <row r="48" spans="1:26">
      <c r="A48" t="s">
        <v>265</v>
      </c>
      <c r="B48" s="8">
        <v>26.878910671333166</v>
      </c>
      <c r="D48" s="7">
        <v>1</v>
      </c>
      <c r="E48" s="7" t="s">
        <v>265</v>
      </c>
      <c r="F48">
        <v>0</v>
      </c>
      <c r="G48">
        <v>0</v>
      </c>
      <c r="I48">
        <v>1</v>
      </c>
      <c r="J48">
        <v>0</v>
      </c>
      <c r="K48" s="8"/>
      <c r="L48" s="8">
        <f t="shared" si="2"/>
        <v>26.878910671333166</v>
      </c>
      <c r="M48" s="8">
        <f t="shared" si="3"/>
        <v>0</v>
      </c>
      <c r="O48">
        <f t="shared" si="4"/>
        <v>1</v>
      </c>
      <c r="P48">
        <v>0</v>
      </c>
      <c r="Q48">
        <v>0</v>
      </c>
      <c r="S48" s="8">
        <f t="shared" si="5"/>
        <v>26.878910671333166</v>
      </c>
      <c r="T48" s="8">
        <f t="shared" si="6"/>
        <v>0</v>
      </c>
      <c r="U48" s="8">
        <f t="shared" si="7"/>
        <v>0</v>
      </c>
      <c r="W48" s="8">
        <f t="shared" si="8"/>
        <v>26.878910671333166</v>
      </c>
      <c r="X48" s="8">
        <f t="shared" si="9"/>
        <v>0</v>
      </c>
      <c r="Y48" s="8">
        <f t="shared" si="10"/>
        <v>0</v>
      </c>
      <c r="Z48" s="8">
        <f t="shared" si="11"/>
        <v>0</v>
      </c>
    </row>
    <row r="49" spans="1:26">
      <c r="A49" t="s">
        <v>266</v>
      </c>
      <c r="B49" s="8">
        <v>0</v>
      </c>
      <c r="D49" s="7">
        <v>0</v>
      </c>
      <c r="E49" s="7" t="s">
        <v>266</v>
      </c>
      <c r="F49">
        <v>0</v>
      </c>
      <c r="G49">
        <v>0</v>
      </c>
      <c r="I49">
        <v>0.6</v>
      </c>
      <c r="J49">
        <v>0.4</v>
      </c>
      <c r="K49" s="8"/>
      <c r="L49" s="8">
        <f t="shared" si="2"/>
        <v>0</v>
      </c>
      <c r="M49" s="8">
        <f t="shared" si="3"/>
        <v>0</v>
      </c>
      <c r="O49">
        <f t="shared" si="4"/>
        <v>1</v>
      </c>
      <c r="P49">
        <v>0</v>
      </c>
      <c r="Q49">
        <v>0</v>
      </c>
      <c r="S49" s="8">
        <f t="shared" si="5"/>
        <v>0</v>
      </c>
      <c r="T49" s="8">
        <f t="shared" si="6"/>
        <v>0</v>
      </c>
      <c r="U49" s="8">
        <f t="shared" si="7"/>
        <v>0</v>
      </c>
      <c r="W49" s="8">
        <f t="shared" si="8"/>
        <v>0</v>
      </c>
      <c r="X49" s="8">
        <f t="shared" si="9"/>
        <v>0</v>
      </c>
      <c r="Y49" s="8">
        <f t="shared" si="10"/>
        <v>0</v>
      </c>
      <c r="Z49" s="8">
        <f t="shared" si="11"/>
        <v>0</v>
      </c>
    </row>
    <row r="50" spans="1:26">
      <c r="A50" t="s">
        <v>267</v>
      </c>
      <c r="B50" s="8">
        <v>30.822234938837486</v>
      </c>
      <c r="D50" s="7">
        <v>1</v>
      </c>
      <c r="E50" s="7" t="s">
        <v>267</v>
      </c>
      <c r="F50">
        <v>0</v>
      </c>
      <c r="G50">
        <v>0</v>
      </c>
      <c r="I50">
        <v>0.6</v>
      </c>
      <c r="J50">
        <v>0.4</v>
      </c>
      <c r="K50" s="8"/>
      <c r="L50" s="8">
        <f t="shared" si="2"/>
        <v>18.49334096330249</v>
      </c>
      <c r="M50" s="8">
        <f t="shared" si="3"/>
        <v>12.328893975534996</v>
      </c>
      <c r="O50">
        <f t="shared" si="4"/>
        <v>1</v>
      </c>
      <c r="P50">
        <v>0</v>
      </c>
      <c r="Q50">
        <v>0</v>
      </c>
      <c r="S50" s="8">
        <f t="shared" si="5"/>
        <v>18.49334096330249</v>
      </c>
      <c r="T50" s="8">
        <f t="shared" si="6"/>
        <v>0</v>
      </c>
      <c r="U50" s="8">
        <f t="shared" si="7"/>
        <v>0</v>
      </c>
      <c r="W50" s="8">
        <f t="shared" si="8"/>
        <v>18.49334096330249</v>
      </c>
      <c r="X50" s="8">
        <f t="shared" si="9"/>
        <v>0</v>
      </c>
      <c r="Y50" s="8">
        <f t="shared" si="10"/>
        <v>0</v>
      </c>
      <c r="Z50" s="8">
        <f t="shared" si="11"/>
        <v>12.328893975534996</v>
      </c>
    </row>
    <row r="51" spans="1:26">
      <c r="A51" t="s">
        <v>268</v>
      </c>
      <c r="B51" s="8">
        <v>0</v>
      </c>
      <c r="D51" s="7">
        <v>0</v>
      </c>
      <c r="E51" s="7" t="s">
        <v>268</v>
      </c>
      <c r="F51">
        <v>0</v>
      </c>
      <c r="G51">
        <v>0</v>
      </c>
      <c r="I51">
        <v>0.6</v>
      </c>
      <c r="J51">
        <v>0.4</v>
      </c>
      <c r="K51" s="8"/>
      <c r="L51" s="8">
        <f t="shared" si="2"/>
        <v>0</v>
      </c>
      <c r="M51" s="8">
        <f t="shared" si="3"/>
        <v>0</v>
      </c>
      <c r="O51">
        <f t="shared" si="4"/>
        <v>1</v>
      </c>
      <c r="P51">
        <v>0</v>
      </c>
      <c r="Q51">
        <v>0</v>
      </c>
      <c r="S51" s="8">
        <f t="shared" si="5"/>
        <v>0</v>
      </c>
      <c r="T51" s="8">
        <f t="shared" si="6"/>
        <v>0</v>
      </c>
      <c r="U51" s="8">
        <f t="shared" si="7"/>
        <v>0</v>
      </c>
      <c r="W51" s="8">
        <f t="shared" si="8"/>
        <v>0</v>
      </c>
      <c r="X51" s="8">
        <f t="shared" si="9"/>
        <v>0</v>
      </c>
      <c r="Y51" s="8">
        <f t="shared" si="10"/>
        <v>0</v>
      </c>
      <c r="Z51" s="8">
        <f t="shared" si="11"/>
        <v>0</v>
      </c>
    </row>
    <row r="52" spans="1:26">
      <c r="A52" t="s">
        <v>269</v>
      </c>
      <c r="B52" s="8">
        <v>1068.9894570341405</v>
      </c>
      <c r="D52" s="7">
        <v>1</v>
      </c>
      <c r="E52" s="7" t="s">
        <v>269</v>
      </c>
      <c r="F52">
        <v>1</v>
      </c>
      <c r="G52">
        <v>0</v>
      </c>
      <c r="I52">
        <v>0.6</v>
      </c>
      <c r="J52">
        <v>0.4</v>
      </c>
      <c r="K52" s="8"/>
      <c r="L52" s="8">
        <f t="shared" si="2"/>
        <v>641.39367422048429</v>
      </c>
      <c r="M52" s="8">
        <f t="shared" si="3"/>
        <v>427.59578281365623</v>
      </c>
      <c r="O52">
        <f t="shared" si="4"/>
        <v>1</v>
      </c>
      <c r="P52">
        <v>0</v>
      </c>
      <c r="Q52">
        <v>0</v>
      </c>
      <c r="S52" s="8">
        <f t="shared" si="5"/>
        <v>641.39367422048429</v>
      </c>
      <c r="T52" s="8">
        <f t="shared" si="6"/>
        <v>0</v>
      </c>
      <c r="U52" s="8">
        <f t="shared" si="7"/>
        <v>0</v>
      </c>
      <c r="W52" s="8">
        <f t="shared" si="8"/>
        <v>641.39367422048429</v>
      </c>
      <c r="X52" s="8">
        <f t="shared" si="9"/>
        <v>0</v>
      </c>
      <c r="Y52" s="8">
        <f t="shared" si="10"/>
        <v>0</v>
      </c>
      <c r="Z52" s="8">
        <f t="shared" si="11"/>
        <v>427.59578281365623</v>
      </c>
    </row>
    <row r="53" spans="1:26">
      <c r="A53" s="1" t="s">
        <v>42</v>
      </c>
      <c r="B53" s="37">
        <v>1677.1750270855903</v>
      </c>
      <c r="D53" s="7">
        <v>1</v>
      </c>
      <c r="E53" s="7" t="s">
        <v>42</v>
      </c>
      <c r="F53">
        <v>1</v>
      </c>
      <c r="G53">
        <v>0</v>
      </c>
      <c r="I53">
        <v>0.6</v>
      </c>
      <c r="J53">
        <v>0.4</v>
      </c>
      <c r="K53" s="8"/>
      <c r="L53" s="8"/>
      <c r="M53" s="8"/>
      <c r="O53">
        <f t="shared" si="4"/>
        <v>1</v>
      </c>
      <c r="P53">
        <v>0</v>
      </c>
      <c r="Q53">
        <v>0</v>
      </c>
      <c r="S53" s="8">
        <f t="shared" si="5"/>
        <v>0</v>
      </c>
      <c r="T53" s="8">
        <f t="shared" si="6"/>
        <v>0</v>
      </c>
      <c r="U53" s="8">
        <f t="shared" si="7"/>
        <v>0</v>
      </c>
      <c r="W53" s="8">
        <v>1677.1750270855903</v>
      </c>
      <c r="X53" s="8">
        <v>0</v>
      </c>
      <c r="Y53" s="8">
        <v>0</v>
      </c>
      <c r="Z53">
        <v>186.35278078728783</v>
      </c>
    </row>
    <row r="54" spans="1:26">
      <c r="A54" s="1" t="s">
        <v>1014</v>
      </c>
      <c r="B54" s="37">
        <v>32.501201922483901</v>
      </c>
      <c r="D54" s="7">
        <v>1</v>
      </c>
      <c r="E54" s="7" t="s">
        <v>1014</v>
      </c>
      <c r="F54">
        <v>0</v>
      </c>
      <c r="G54">
        <v>0</v>
      </c>
      <c r="I54">
        <v>0.6</v>
      </c>
      <c r="J54">
        <v>0.4</v>
      </c>
      <c r="K54" s="8"/>
      <c r="L54" s="8"/>
      <c r="M54" s="8"/>
      <c r="O54">
        <f t="shared" si="4"/>
        <v>1</v>
      </c>
      <c r="P54">
        <v>0</v>
      </c>
      <c r="Q54">
        <v>0</v>
      </c>
      <c r="S54" s="8">
        <f t="shared" si="5"/>
        <v>0</v>
      </c>
      <c r="T54" s="8">
        <f t="shared" si="6"/>
        <v>0</v>
      </c>
      <c r="U54" s="8">
        <f t="shared" si="7"/>
        <v>0</v>
      </c>
      <c r="W54" s="8">
        <v>32.501201922483901</v>
      </c>
      <c r="X54" s="8">
        <v>0</v>
      </c>
      <c r="Y54" s="8">
        <v>0</v>
      </c>
      <c r="Z54">
        <v>13.929086538207386</v>
      </c>
    </row>
    <row r="55" spans="1:26">
      <c r="A55" s="1" t="s">
        <v>43</v>
      </c>
      <c r="B55" s="37">
        <v>0</v>
      </c>
      <c r="D55" s="7">
        <v>0</v>
      </c>
      <c r="E55" s="7" t="s">
        <v>43</v>
      </c>
      <c r="F55">
        <v>0</v>
      </c>
      <c r="G55">
        <v>0</v>
      </c>
      <c r="I55">
        <v>0.6</v>
      </c>
      <c r="J55">
        <v>0.4</v>
      </c>
      <c r="K55" s="8"/>
      <c r="L55" s="8"/>
      <c r="M55" s="8"/>
      <c r="O55">
        <f t="shared" si="4"/>
        <v>1</v>
      </c>
      <c r="P55">
        <v>0</v>
      </c>
      <c r="Q55">
        <v>0</v>
      </c>
      <c r="S55" s="8">
        <f t="shared" si="5"/>
        <v>0</v>
      </c>
      <c r="T55" s="8">
        <f t="shared" si="6"/>
        <v>0</v>
      </c>
      <c r="U55" s="8">
        <f t="shared" si="7"/>
        <v>0</v>
      </c>
      <c r="W55" s="8">
        <v>0</v>
      </c>
      <c r="X55" s="8">
        <v>0</v>
      </c>
      <c r="Y55" s="8">
        <v>0</v>
      </c>
      <c r="Z55">
        <v>0</v>
      </c>
    </row>
    <row r="56" spans="1:26">
      <c r="A56" s="1" t="s">
        <v>221</v>
      </c>
      <c r="B56" s="37">
        <v>84.349515788611242</v>
      </c>
      <c r="D56" s="7">
        <v>1</v>
      </c>
      <c r="E56" s="7" t="s">
        <v>221</v>
      </c>
      <c r="F56">
        <v>0</v>
      </c>
      <c r="G56">
        <v>0</v>
      </c>
      <c r="I56">
        <v>0.6</v>
      </c>
      <c r="J56">
        <v>0.4</v>
      </c>
      <c r="K56" s="8"/>
      <c r="L56" s="8"/>
      <c r="M56" s="8"/>
      <c r="O56">
        <f t="shared" si="4"/>
        <v>1</v>
      </c>
      <c r="P56">
        <v>0</v>
      </c>
      <c r="Q56">
        <v>0</v>
      </c>
      <c r="S56" s="8">
        <f t="shared" si="5"/>
        <v>0</v>
      </c>
      <c r="T56" s="8">
        <f t="shared" si="6"/>
        <v>0</v>
      </c>
      <c r="U56" s="8">
        <f t="shared" si="7"/>
        <v>0</v>
      </c>
      <c r="W56" s="8">
        <v>84.349515788611242</v>
      </c>
      <c r="X56" s="8">
        <v>0</v>
      </c>
      <c r="Y56" s="8">
        <v>0</v>
      </c>
      <c r="Z56">
        <v>36.149792480833391</v>
      </c>
    </row>
    <row r="57" spans="1:26">
      <c r="A57" t="s">
        <v>270</v>
      </c>
      <c r="B57" s="8">
        <v>10.852255397298631</v>
      </c>
      <c r="D57" s="7">
        <v>1</v>
      </c>
      <c r="E57" s="7" t="s">
        <v>270</v>
      </c>
      <c r="F57">
        <v>0</v>
      </c>
      <c r="G57">
        <v>0</v>
      </c>
      <c r="I57">
        <v>0.6</v>
      </c>
      <c r="J57">
        <v>0.4</v>
      </c>
      <c r="K57" s="8"/>
      <c r="L57" s="8">
        <f t="shared" si="2"/>
        <v>6.5113532383791783</v>
      </c>
      <c r="M57" s="8">
        <f t="shared" si="3"/>
        <v>4.3409021589194525</v>
      </c>
      <c r="O57">
        <f t="shared" si="4"/>
        <v>1</v>
      </c>
      <c r="P57">
        <v>0</v>
      </c>
      <c r="Q57">
        <v>0</v>
      </c>
      <c r="S57" s="8">
        <f t="shared" si="5"/>
        <v>6.5113532383791783</v>
      </c>
      <c r="T57" s="8">
        <f t="shared" si="6"/>
        <v>0</v>
      </c>
      <c r="U57" s="8">
        <f t="shared" si="7"/>
        <v>0</v>
      </c>
      <c r="W57" s="8">
        <f t="shared" si="8"/>
        <v>6.5113532383791783</v>
      </c>
      <c r="X57" s="8">
        <f t="shared" si="9"/>
        <v>0</v>
      </c>
      <c r="Y57" s="8">
        <f t="shared" si="10"/>
        <v>0</v>
      </c>
      <c r="Z57" s="8">
        <f>M57</f>
        <v>4.3409021589194525</v>
      </c>
    </row>
    <row r="58" spans="1:26">
      <c r="A58" t="s">
        <v>271</v>
      </c>
      <c r="B58" s="8">
        <v>166.5160110690517</v>
      </c>
      <c r="D58" s="7">
        <v>1</v>
      </c>
      <c r="E58" s="7" t="s">
        <v>271</v>
      </c>
      <c r="F58">
        <v>0</v>
      </c>
      <c r="G58">
        <v>0</v>
      </c>
      <c r="I58">
        <v>1</v>
      </c>
      <c r="J58">
        <v>0</v>
      </c>
      <c r="K58" s="8"/>
      <c r="L58" s="8">
        <f t="shared" si="2"/>
        <v>166.5160110690517</v>
      </c>
      <c r="M58" s="8">
        <f t="shared" si="3"/>
        <v>0</v>
      </c>
      <c r="O58">
        <f t="shared" si="4"/>
        <v>1</v>
      </c>
      <c r="P58">
        <v>0</v>
      </c>
      <c r="Q58">
        <v>0</v>
      </c>
      <c r="S58" s="8">
        <f t="shared" si="5"/>
        <v>166.5160110690517</v>
      </c>
      <c r="T58" s="8">
        <f t="shared" si="6"/>
        <v>0</v>
      </c>
      <c r="U58" s="8">
        <f t="shared" si="7"/>
        <v>0</v>
      </c>
      <c r="W58" s="8">
        <f t="shared" si="8"/>
        <v>166.5160110690517</v>
      </c>
      <c r="X58" s="8">
        <f t="shared" si="9"/>
        <v>0</v>
      </c>
      <c r="Y58" s="8">
        <f t="shared" si="10"/>
        <v>0</v>
      </c>
      <c r="Z58" s="8">
        <f t="shared" ref="Z58:Z92" si="12">M58</f>
        <v>0</v>
      </c>
    </row>
    <row r="59" spans="1:26">
      <c r="A59" t="s">
        <v>272</v>
      </c>
      <c r="B59" s="8">
        <v>0</v>
      </c>
      <c r="D59" s="7">
        <v>0</v>
      </c>
      <c r="E59" s="7" t="s">
        <v>272</v>
      </c>
      <c r="F59">
        <v>0</v>
      </c>
      <c r="G59">
        <v>0</v>
      </c>
      <c r="I59">
        <v>1</v>
      </c>
      <c r="J59">
        <v>0</v>
      </c>
      <c r="K59" s="8"/>
      <c r="L59" s="8">
        <f t="shared" si="2"/>
        <v>0</v>
      </c>
      <c r="M59" s="8">
        <f t="shared" si="3"/>
        <v>0</v>
      </c>
      <c r="O59">
        <f t="shared" si="4"/>
        <v>1</v>
      </c>
      <c r="P59">
        <v>0</v>
      </c>
      <c r="Q59">
        <v>0</v>
      </c>
      <c r="S59" s="8">
        <f t="shared" si="5"/>
        <v>0</v>
      </c>
      <c r="T59" s="8">
        <f t="shared" si="6"/>
        <v>0</v>
      </c>
      <c r="U59" s="8">
        <f t="shared" si="7"/>
        <v>0</v>
      </c>
      <c r="W59" s="8">
        <f t="shared" si="8"/>
        <v>0</v>
      </c>
      <c r="X59" s="8">
        <f t="shared" si="9"/>
        <v>0</v>
      </c>
      <c r="Y59" s="8">
        <f t="shared" si="10"/>
        <v>0</v>
      </c>
      <c r="Z59" s="8">
        <f t="shared" si="12"/>
        <v>0</v>
      </c>
    </row>
    <row r="60" spans="1:26">
      <c r="A60" t="s">
        <v>273</v>
      </c>
      <c r="B60" s="8">
        <v>8.1287740600861422</v>
      </c>
      <c r="D60" s="7">
        <v>1</v>
      </c>
      <c r="E60" s="7" t="s">
        <v>273</v>
      </c>
      <c r="F60">
        <v>0</v>
      </c>
      <c r="G60">
        <v>0</v>
      </c>
      <c r="I60">
        <v>1</v>
      </c>
      <c r="J60">
        <v>0</v>
      </c>
      <c r="K60" s="8"/>
      <c r="L60" s="8">
        <f t="shared" si="2"/>
        <v>8.1287740600861422</v>
      </c>
      <c r="M60" s="8">
        <f t="shared" si="3"/>
        <v>0</v>
      </c>
      <c r="O60">
        <f t="shared" si="4"/>
        <v>1</v>
      </c>
      <c r="P60">
        <v>0</v>
      </c>
      <c r="Q60">
        <v>0</v>
      </c>
      <c r="S60" s="8">
        <f t="shared" si="5"/>
        <v>8.1287740600861422</v>
      </c>
      <c r="T60" s="8">
        <f t="shared" si="6"/>
        <v>0</v>
      </c>
      <c r="U60" s="8">
        <f t="shared" si="7"/>
        <v>0</v>
      </c>
      <c r="W60" s="8">
        <f t="shared" si="8"/>
        <v>8.1287740600861422</v>
      </c>
      <c r="X60" s="8">
        <f t="shared" si="9"/>
        <v>0</v>
      </c>
      <c r="Y60" s="8">
        <f t="shared" si="10"/>
        <v>0</v>
      </c>
      <c r="Z60" s="8">
        <f t="shared" si="12"/>
        <v>0</v>
      </c>
    </row>
    <row r="61" spans="1:26">
      <c r="A61" t="s">
        <v>274</v>
      </c>
      <c r="B61" s="8">
        <v>0</v>
      </c>
      <c r="D61" s="7">
        <v>0</v>
      </c>
      <c r="E61" s="7" t="s">
        <v>274</v>
      </c>
      <c r="F61">
        <v>0</v>
      </c>
      <c r="G61">
        <v>0</v>
      </c>
      <c r="I61">
        <v>1</v>
      </c>
      <c r="J61">
        <v>0</v>
      </c>
      <c r="K61" s="8"/>
      <c r="L61" s="8">
        <f t="shared" si="2"/>
        <v>0</v>
      </c>
      <c r="M61" s="8">
        <f t="shared" si="3"/>
        <v>0</v>
      </c>
      <c r="O61">
        <f t="shared" si="4"/>
        <v>1</v>
      </c>
      <c r="P61">
        <v>0</v>
      </c>
      <c r="Q61">
        <v>0</v>
      </c>
      <c r="S61" s="8">
        <f t="shared" si="5"/>
        <v>0</v>
      </c>
      <c r="T61" s="8">
        <f t="shared" si="6"/>
        <v>0</v>
      </c>
      <c r="U61" s="8">
        <f t="shared" si="7"/>
        <v>0</v>
      </c>
      <c r="W61" s="8">
        <f t="shared" si="8"/>
        <v>0</v>
      </c>
      <c r="X61" s="8">
        <f t="shared" si="9"/>
        <v>0</v>
      </c>
      <c r="Y61" s="8">
        <f t="shared" si="10"/>
        <v>0</v>
      </c>
      <c r="Z61" s="8">
        <f t="shared" si="12"/>
        <v>0</v>
      </c>
    </row>
    <row r="62" spans="1:26">
      <c r="A62" t="s">
        <v>275</v>
      </c>
      <c r="B62" s="8">
        <v>0</v>
      </c>
      <c r="D62" s="7">
        <v>0</v>
      </c>
      <c r="E62" s="7" t="s">
        <v>275</v>
      </c>
      <c r="F62">
        <v>0</v>
      </c>
      <c r="G62">
        <v>0</v>
      </c>
      <c r="I62">
        <v>1</v>
      </c>
      <c r="J62">
        <v>0</v>
      </c>
      <c r="K62" s="8"/>
      <c r="L62" s="8">
        <f t="shared" si="2"/>
        <v>0</v>
      </c>
      <c r="M62" s="8">
        <f t="shared" si="3"/>
        <v>0</v>
      </c>
      <c r="O62">
        <f t="shared" si="4"/>
        <v>1</v>
      </c>
      <c r="P62">
        <v>0</v>
      </c>
      <c r="Q62">
        <v>0</v>
      </c>
      <c r="S62" s="8">
        <f t="shared" si="5"/>
        <v>0</v>
      </c>
      <c r="T62" s="8">
        <f t="shared" si="6"/>
        <v>0</v>
      </c>
      <c r="U62" s="8">
        <f t="shared" si="7"/>
        <v>0</v>
      </c>
      <c r="W62" s="8">
        <f t="shared" si="8"/>
        <v>0</v>
      </c>
      <c r="X62" s="8">
        <f t="shared" si="9"/>
        <v>0</v>
      </c>
      <c r="Y62" s="8">
        <f t="shared" si="10"/>
        <v>0</v>
      </c>
      <c r="Z62" s="8">
        <f t="shared" si="12"/>
        <v>0</v>
      </c>
    </row>
    <row r="63" spans="1:26">
      <c r="A63" t="s">
        <v>276</v>
      </c>
      <c r="B63" s="8">
        <v>18.320533455852654</v>
      </c>
      <c r="D63" s="7">
        <v>1</v>
      </c>
      <c r="E63" s="7" t="s">
        <v>276</v>
      </c>
      <c r="F63">
        <v>0</v>
      </c>
      <c r="G63">
        <v>0</v>
      </c>
      <c r="I63">
        <v>1</v>
      </c>
      <c r="J63">
        <v>0</v>
      </c>
      <c r="K63" s="8"/>
      <c r="L63" s="8">
        <f t="shared" si="2"/>
        <v>18.320533455852654</v>
      </c>
      <c r="M63" s="8">
        <f t="shared" si="3"/>
        <v>0</v>
      </c>
      <c r="O63">
        <f t="shared" si="4"/>
        <v>1</v>
      </c>
      <c r="P63">
        <v>0</v>
      </c>
      <c r="Q63">
        <v>0</v>
      </c>
      <c r="S63" s="8">
        <f t="shared" si="5"/>
        <v>18.320533455852654</v>
      </c>
      <c r="T63" s="8">
        <f t="shared" si="6"/>
        <v>0</v>
      </c>
      <c r="U63" s="8">
        <f t="shared" si="7"/>
        <v>0</v>
      </c>
      <c r="W63" s="8">
        <f t="shared" si="8"/>
        <v>18.320533455852654</v>
      </c>
      <c r="X63" s="8">
        <f t="shared" si="9"/>
        <v>0</v>
      </c>
      <c r="Y63" s="8">
        <f t="shared" si="10"/>
        <v>0</v>
      </c>
      <c r="Z63" s="8">
        <f t="shared" si="12"/>
        <v>0</v>
      </c>
    </row>
    <row r="64" spans="1:26">
      <c r="A64" t="s">
        <v>277</v>
      </c>
      <c r="B64" s="8">
        <v>132.62812379069669</v>
      </c>
      <c r="D64" s="7">
        <v>1</v>
      </c>
      <c r="E64" s="7" t="s">
        <v>277</v>
      </c>
      <c r="F64">
        <v>0</v>
      </c>
      <c r="G64">
        <v>0</v>
      </c>
      <c r="I64">
        <v>1</v>
      </c>
      <c r="J64">
        <v>0</v>
      </c>
      <c r="K64" s="8"/>
      <c r="L64" s="8">
        <f t="shared" si="2"/>
        <v>132.62812379069669</v>
      </c>
      <c r="M64" s="8">
        <f t="shared" si="3"/>
        <v>0</v>
      </c>
      <c r="O64">
        <f t="shared" si="4"/>
        <v>1</v>
      </c>
      <c r="P64">
        <v>0</v>
      </c>
      <c r="Q64">
        <v>0</v>
      </c>
      <c r="S64" s="8">
        <f t="shared" si="5"/>
        <v>132.62812379069669</v>
      </c>
      <c r="T64" s="8">
        <f t="shared" si="6"/>
        <v>0</v>
      </c>
      <c r="U64" s="8">
        <f t="shared" si="7"/>
        <v>0</v>
      </c>
      <c r="W64" s="8">
        <f t="shared" si="8"/>
        <v>132.62812379069669</v>
      </c>
      <c r="X64" s="8">
        <f t="shared" si="9"/>
        <v>0</v>
      </c>
      <c r="Y64" s="8">
        <f t="shared" si="10"/>
        <v>0</v>
      </c>
      <c r="Z64" s="8">
        <f t="shared" si="12"/>
        <v>0</v>
      </c>
    </row>
    <row r="65" spans="1:26">
      <c r="A65" t="s">
        <v>278</v>
      </c>
      <c r="B65" s="8">
        <v>10.089277369096868</v>
      </c>
      <c r="D65" s="7">
        <v>1</v>
      </c>
      <c r="E65" s="7" t="s">
        <v>278</v>
      </c>
      <c r="F65">
        <v>0</v>
      </c>
      <c r="G65">
        <v>0</v>
      </c>
      <c r="I65">
        <v>1</v>
      </c>
      <c r="J65">
        <v>0</v>
      </c>
      <c r="K65" s="8"/>
      <c r="L65" s="8">
        <f t="shared" si="2"/>
        <v>10.089277369096868</v>
      </c>
      <c r="M65" s="8">
        <f t="shared" si="3"/>
        <v>0</v>
      </c>
      <c r="O65">
        <f t="shared" si="4"/>
        <v>1</v>
      </c>
      <c r="P65">
        <v>0</v>
      </c>
      <c r="Q65">
        <v>0</v>
      </c>
      <c r="S65" s="8">
        <f t="shared" si="5"/>
        <v>10.089277369096868</v>
      </c>
      <c r="T65" s="8">
        <f t="shared" si="6"/>
        <v>0</v>
      </c>
      <c r="U65" s="8">
        <f t="shared" si="7"/>
        <v>0</v>
      </c>
      <c r="W65" s="8">
        <f t="shared" si="8"/>
        <v>10.089277369096868</v>
      </c>
      <c r="X65" s="8">
        <f t="shared" si="9"/>
        <v>0</v>
      </c>
      <c r="Y65" s="8">
        <f t="shared" si="10"/>
        <v>0</v>
      </c>
      <c r="Z65" s="8">
        <f t="shared" si="12"/>
        <v>0</v>
      </c>
    </row>
    <row r="66" spans="1:26">
      <c r="A66" t="s">
        <v>279</v>
      </c>
      <c r="B66" s="8">
        <v>0</v>
      </c>
      <c r="D66" s="7">
        <v>0</v>
      </c>
      <c r="E66" s="7" t="s">
        <v>279</v>
      </c>
      <c r="F66">
        <v>0</v>
      </c>
      <c r="G66">
        <v>0</v>
      </c>
      <c r="I66">
        <v>1</v>
      </c>
      <c r="J66">
        <v>0</v>
      </c>
      <c r="K66" s="8"/>
      <c r="L66" s="8">
        <f t="shared" si="2"/>
        <v>0</v>
      </c>
      <c r="M66" s="8">
        <f t="shared" si="3"/>
        <v>0</v>
      </c>
      <c r="O66">
        <f t="shared" si="4"/>
        <v>1</v>
      </c>
      <c r="P66">
        <v>0</v>
      </c>
      <c r="Q66">
        <v>0</v>
      </c>
      <c r="S66" s="8">
        <f t="shared" si="5"/>
        <v>0</v>
      </c>
      <c r="T66" s="8">
        <f t="shared" si="6"/>
        <v>0</v>
      </c>
      <c r="U66" s="8">
        <f t="shared" si="7"/>
        <v>0</v>
      </c>
      <c r="W66" s="8">
        <f t="shared" si="8"/>
        <v>0</v>
      </c>
      <c r="X66" s="8">
        <f t="shared" si="9"/>
        <v>0</v>
      </c>
      <c r="Y66" s="8">
        <f t="shared" si="10"/>
        <v>0</v>
      </c>
      <c r="Z66" s="8">
        <f t="shared" si="12"/>
        <v>0</v>
      </c>
    </row>
    <row r="67" spans="1:26">
      <c r="A67" t="s">
        <v>280</v>
      </c>
      <c r="B67" s="8">
        <v>0</v>
      </c>
      <c r="D67" s="7">
        <v>0</v>
      </c>
      <c r="E67" s="7" t="s">
        <v>280</v>
      </c>
      <c r="F67">
        <v>0</v>
      </c>
      <c r="G67">
        <v>0</v>
      </c>
      <c r="I67">
        <v>1</v>
      </c>
      <c r="J67">
        <v>0</v>
      </c>
      <c r="K67" s="8"/>
      <c r="L67" s="8">
        <f t="shared" si="2"/>
        <v>0</v>
      </c>
      <c r="M67" s="8">
        <f t="shared" si="3"/>
        <v>0</v>
      </c>
      <c r="O67">
        <f t="shared" si="4"/>
        <v>1</v>
      </c>
      <c r="P67">
        <v>0</v>
      </c>
      <c r="Q67">
        <v>0</v>
      </c>
      <c r="S67" s="8">
        <f t="shared" si="5"/>
        <v>0</v>
      </c>
      <c r="T67" s="8">
        <f t="shared" si="6"/>
        <v>0</v>
      </c>
      <c r="U67" s="8">
        <f t="shared" si="7"/>
        <v>0</v>
      </c>
      <c r="W67" s="8">
        <f t="shared" si="8"/>
        <v>0</v>
      </c>
      <c r="X67" s="8">
        <f t="shared" si="9"/>
        <v>0</v>
      </c>
      <c r="Y67" s="8">
        <f t="shared" si="10"/>
        <v>0</v>
      </c>
      <c r="Z67" s="8">
        <f t="shared" si="12"/>
        <v>0</v>
      </c>
    </row>
    <row r="68" spans="1:26">
      <c r="A68" t="s">
        <v>281</v>
      </c>
      <c r="B68" s="8">
        <v>284.61014985610541</v>
      </c>
      <c r="D68" s="7">
        <v>1</v>
      </c>
      <c r="E68" s="7" t="s">
        <v>281</v>
      </c>
      <c r="F68">
        <v>0</v>
      </c>
      <c r="G68">
        <v>0</v>
      </c>
      <c r="I68">
        <v>1</v>
      </c>
      <c r="J68">
        <v>0</v>
      </c>
      <c r="K68" s="8"/>
      <c r="L68" s="8">
        <f t="shared" si="2"/>
        <v>284.61014985610541</v>
      </c>
      <c r="M68" s="8">
        <f t="shared" si="3"/>
        <v>0</v>
      </c>
      <c r="O68">
        <f t="shared" si="4"/>
        <v>0.88</v>
      </c>
      <c r="P68">
        <v>0.12</v>
      </c>
      <c r="Q68">
        <v>0</v>
      </c>
      <c r="S68" s="8">
        <f t="shared" si="5"/>
        <v>250.45693187337275</v>
      </c>
      <c r="T68" s="8">
        <f t="shared" si="6"/>
        <v>34.153217982732649</v>
      </c>
      <c r="U68" s="8">
        <f t="shared" si="7"/>
        <v>0</v>
      </c>
      <c r="W68" s="8">
        <f t="shared" si="8"/>
        <v>250.45693187337275</v>
      </c>
      <c r="X68" s="8">
        <f t="shared" si="9"/>
        <v>34.153217982732649</v>
      </c>
      <c r="Y68" s="8">
        <f t="shared" si="10"/>
        <v>0</v>
      </c>
      <c r="Z68" s="8">
        <f t="shared" si="12"/>
        <v>0</v>
      </c>
    </row>
    <row r="69" spans="1:26">
      <c r="A69" t="s">
        <v>29</v>
      </c>
      <c r="B69" s="8">
        <v>632.1505535826841</v>
      </c>
      <c r="D69" s="7">
        <v>1</v>
      </c>
      <c r="E69" s="7" t="s">
        <v>29</v>
      </c>
      <c r="F69">
        <v>0</v>
      </c>
      <c r="G69">
        <v>0</v>
      </c>
      <c r="I69">
        <v>1</v>
      </c>
      <c r="J69">
        <v>0</v>
      </c>
      <c r="K69" s="8"/>
      <c r="L69" s="8">
        <f t="shared" ref="L69:L132" si="13">$B69*I69</f>
        <v>632.1505535826841</v>
      </c>
      <c r="M69" s="8">
        <f t="shared" ref="M69:M132" si="14">$B69*J69</f>
        <v>0</v>
      </c>
      <c r="O69">
        <f t="shared" ref="O69:O132" si="15">1-P69-Q69</f>
        <v>1</v>
      </c>
      <c r="P69">
        <v>0</v>
      </c>
      <c r="Q69">
        <v>0</v>
      </c>
      <c r="S69" s="8">
        <f t="shared" ref="S69:S132" si="16">$L69*O69</f>
        <v>632.1505535826841</v>
      </c>
      <c r="T69" s="8">
        <f t="shared" ref="T69:T132" si="17">$L69*P69</f>
        <v>0</v>
      </c>
      <c r="U69" s="8">
        <f t="shared" ref="U69:U132" si="18">$L69*Q69</f>
        <v>0</v>
      </c>
      <c r="W69" s="8">
        <f t="shared" ref="W69:W132" si="19">S69</f>
        <v>632.1505535826841</v>
      </c>
      <c r="X69" s="8">
        <f t="shared" ref="X69:X132" si="20">T69</f>
        <v>0</v>
      </c>
      <c r="Y69" s="8">
        <f t="shared" ref="Y69:Y132" si="21">U69</f>
        <v>0</v>
      </c>
      <c r="Z69" s="8">
        <f t="shared" si="12"/>
        <v>0</v>
      </c>
    </row>
    <row r="70" spans="1:26">
      <c r="A70" t="s">
        <v>282</v>
      </c>
      <c r="B70" s="8">
        <v>1115.9273391677843</v>
      </c>
      <c r="D70" s="7">
        <v>1</v>
      </c>
      <c r="E70" s="7" t="s">
        <v>282</v>
      </c>
      <c r="F70">
        <v>0</v>
      </c>
      <c r="G70">
        <v>0</v>
      </c>
      <c r="I70">
        <v>1</v>
      </c>
      <c r="J70">
        <v>0</v>
      </c>
      <c r="K70" s="8"/>
      <c r="L70" s="8">
        <f t="shared" si="13"/>
        <v>1115.9273391677843</v>
      </c>
      <c r="M70" s="8">
        <f t="shared" si="14"/>
        <v>0</v>
      </c>
      <c r="O70">
        <f t="shared" si="15"/>
        <v>1</v>
      </c>
      <c r="P70">
        <v>0</v>
      </c>
      <c r="Q70">
        <v>0</v>
      </c>
      <c r="S70" s="8">
        <f t="shared" si="16"/>
        <v>1115.9273391677843</v>
      </c>
      <c r="T70" s="8">
        <f t="shared" si="17"/>
        <v>0</v>
      </c>
      <c r="U70" s="8">
        <f t="shared" si="18"/>
        <v>0</v>
      </c>
      <c r="W70" s="8">
        <f t="shared" si="19"/>
        <v>1115.9273391677843</v>
      </c>
      <c r="X70" s="8">
        <f t="shared" si="20"/>
        <v>0</v>
      </c>
      <c r="Y70" s="8">
        <f t="shared" si="21"/>
        <v>0</v>
      </c>
      <c r="Z70" s="8">
        <f t="shared" si="12"/>
        <v>0</v>
      </c>
    </row>
    <row r="71" spans="1:26">
      <c r="A71" t="s">
        <v>283</v>
      </c>
      <c r="B71" s="8">
        <v>152.70227245962926</v>
      </c>
      <c r="D71" s="7">
        <v>1</v>
      </c>
      <c r="E71" s="7" t="s">
        <v>283</v>
      </c>
      <c r="F71">
        <v>0</v>
      </c>
      <c r="G71">
        <v>0</v>
      </c>
      <c r="I71">
        <v>1</v>
      </c>
      <c r="J71">
        <v>0</v>
      </c>
      <c r="K71" s="8"/>
      <c r="L71" s="8">
        <f t="shared" si="13"/>
        <v>152.70227245962926</v>
      </c>
      <c r="M71" s="8">
        <f t="shared" si="14"/>
        <v>0</v>
      </c>
      <c r="O71">
        <f t="shared" si="15"/>
        <v>1</v>
      </c>
      <c r="P71">
        <v>0</v>
      </c>
      <c r="Q71">
        <v>0</v>
      </c>
      <c r="S71" s="8">
        <f t="shared" si="16"/>
        <v>152.70227245962926</v>
      </c>
      <c r="T71" s="8">
        <f t="shared" si="17"/>
        <v>0</v>
      </c>
      <c r="U71" s="8">
        <f t="shared" si="18"/>
        <v>0</v>
      </c>
      <c r="W71" s="8">
        <f t="shared" si="19"/>
        <v>152.70227245962926</v>
      </c>
      <c r="X71" s="8">
        <f t="shared" si="20"/>
        <v>0</v>
      </c>
      <c r="Y71" s="8">
        <f t="shared" si="21"/>
        <v>0</v>
      </c>
      <c r="Z71" s="8">
        <f t="shared" si="12"/>
        <v>0</v>
      </c>
    </row>
    <row r="72" spans="1:26">
      <c r="A72" t="s">
        <v>284</v>
      </c>
      <c r="B72" s="8">
        <v>0</v>
      </c>
      <c r="D72" s="7">
        <v>0</v>
      </c>
      <c r="E72" s="7" t="s">
        <v>284</v>
      </c>
      <c r="F72">
        <v>0</v>
      </c>
      <c r="G72">
        <v>0</v>
      </c>
      <c r="I72">
        <v>1</v>
      </c>
      <c r="J72">
        <v>0</v>
      </c>
      <c r="K72" s="8"/>
      <c r="L72" s="8">
        <f t="shared" si="13"/>
        <v>0</v>
      </c>
      <c r="M72" s="8">
        <f t="shared" si="14"/>
        <v>0</v>
      </c>
      <c r="O72">
        <f t="shared" si="15"/>
        <v>1</v>
      </c>
      <c r="P72">
        <v>0</v>
      </c>
      <c r="Q72">
        <v>0</v>
      </c>
      <c r="S72" s="8">
        <f t="shared" si="16"/>
        <v>0</v>
      </c>
      <c r="T72" s="8">
        <f t="shared" si="17"/>
        <v>0</v>
      </c>
      <c r="U72" s="8">
        <f t="shared" si="18"/>
        <v>0</v>
      </c>
      <c r="W72" s="8">
        <f t="shared" si="19"/>
        <v>0</v>
      </c>
      <c r="X72" s="8">
        <f t="shared" si="20"/>
        <v>0</v>
      </c>
      <c r="Y72" s="8">
        <f t="shared" si="21"/>
        <v>0</v>
      </c>
      <c r="Z72" s="8">
        <f t="shared" si="12"/>
        <v>0</v>
      </c>
    </row>
    <row r="73" spans="1:26">
      <c r="A73" t="s">
        <v>285</v>
      </c>
      <c r="B73" s="8">
        <v>279.54813152346185</v>
      </c>
      <c r="D73" s="7">
        <v>1</v>
      </c>
      <c r="E73" s="7" t="s">
        <v>285</v>
      </c>
      <c r="F73">
        <v>0</v>
      </c>
      <c r="G73">
        <v>0</v>
      </c>
      <c r="I73">
        <v>1</v>
      </c>
      <c r="J73">
        <v>0</v>
      </c>
      <c r="K73" s="8"/>
      <c r="L73" s="8">
        <f t="shared" si="13"/>
        <v>279.54813152346185</v>
      </c>
      <c r="M73" s="8">
        <f t="shared" si="14"/>
        <v>0</v>
      </c>
      <c r="O73">
        <f t="shared" si="15"/>
        <v>1</v>
      </c>
      <c r="P73">
        <v>0</v>
      </c>
      <c r="Q73">
        <v>0</v>
      </c>
      <c r="S73" s="8">
        <f t="shared" si="16"/>
        <v>279.54813152346185</v>
      </c>
      <c r="T73" s="8">
        <f t="shared" si="17"/>
        <v>0</v>
      </c>
      <c r="U73" s="8">
        <f t="shared" si="18"/>
        <v>0</v>
      </c>
      <c r="W73" s="8">
        <f t="shared" si="19"/>
        <v>279.54813152346185</v>
      </c>
      <c r="X73" s="8">
        <f t="shared" si="20"/>
        <v>0</v>
      </c>
      <c r="Y73" s="8">
        <f t="shared" si="21"/>
        <v>0</v>
      </c>
      <c r="Z73" s="8">
        <f t="shared" si="12"/>
        <v>0</v>
      </c>
    </row>
    <row r="74" spans="1:26">
      <c r="A74" t="s">
        <v>286</v>
      </c>
      <c r="B74" s="8">
        <v>12.710252546109938</v>
      </c>
      <c r="D74" s="7">
        <v>1</v>
      </c>
      <c r="E74" s="7" t="s">
        <v>286</v>
      </c>
      <c r="F74">
        <v>0</v>
      </c>
      <c r="G74">
        <v>0</v>
      </c>
      <c r="I74">
        <v>1</v>
      </c>
      <c r="J74">
        <v>0</v>
      </c>
      <c r="K74" s="8"/>
      <c r="L74" s="8">
        <f t="shared" si="13"/>
        <v>12.710252546109938</v>
      </c>
      <c r="M74" s="8">
        <f t="shared" si="14"/>
        <v>0</v>
      </c>
      <c r="O74">
        <f t="shared" si="15"/>
        <v>1</v>
      </c>
      <c r="P74">
        <v>0</v>
      </c>
      <c r="Q74">
        <v>0</v>
      </c>
      <c r="S74" s="8">
        <f t="shared" si="16"/>
        <v>12.710252546109938</v>
      </c>
      <c r="T74" s="8">
        <f t="shared" si="17"/>
        <v>0</v>
      </c>
      <c r="U74" s="8">
        <f t="shared" si="18"/>
        <v>0</v>
      </c>
      <c r="W74" s="8">
        <f t="shared" si="19"/>
        <v>12.710252546109938</v>
      </c>
      <c r="X74" s="8">
        <f t="shared" si="20"/>
        <v>0</v>
      </c>
      <c r="Y74" s="8">
        <f t="shared" si="21"/>
        <v>0</v>
      </c>
      <c r="Z74" s="8">
        <f t="shared" si="12"/>
        <v>0</v>
      </c>
    </row>
    <row r="75" spans="1:26">
      <c r="A75" t="s">
        <v>287</v>
      </c>
      <c r="B75" s="8">
        <v>0</v>
      </c>
      <c r="D75" s="7">
        <v>0</v>
      </c>
      <c r="E75" s="7" t="s">
        <v>287</v>
      </c>
      <c r="F75">
        <v>0</v>
      </c>
      <c r="G75">
        <v>0</v>
      </c>
      <c r="I75">
        <v>1</v>
      </c>
      <c r="J75">
        <v>0</v>
      </c>
      <c r="K75" s="8"/>
      <c r="L75" s="8">
        <f t="shared" si="13"/>
        <v>0</v>
      </c>
      <c r="M75" s="8">
        <f t="shared" si="14"/>
        <v>0</v>
      </c>
      <c r="O75">
        <f t="shared" si="15"/>
        <v>1</v>
      </c>
      <c r="P75">
        <v>0</v>
      </c>
      <c r="Q75">
        <v>0</v>
      </c>
      <c r="S75" s="8">
        <f t="shared" si="16"/>
        <v>0</v>
      </c>
      <c r="T75" s="8">
        <f t="shared" si="17"/>
        <v>0</v>
      </c>
      <c r="U75" s="8">
        <f t="shared" si="18"/>
        <v>0</v>
      </c>
      <c r="W75" s="8">
        <f t="shared" si="19"/>
        <v>0</v>
      </c>
      <c r="X75" s="8">
        <f t="shared" si="20"/>
        <v>0</v>
      </c>
      <c r="Y75" s="8">
        <f t="shared" si="21"/>
        <v>0</v>
      </c>
      <c r="Z75" s="8">
        <f t="shared" si="12"/>
        <v>0</v>
      </c>
    </row>
    <row r="76" spans="1:26">
      <c r="A76" t="s">
        <v>288</v>
      </c>
      <c r="B76" s="8">
        <v>3009.4216867003311</v>
      </c>
      <c r="D76" s="7">
        <v>1</v>
      </c>
      <c r="E76" s="7" t="s">
        <v>288</v>
      </c>
      <c r="F76">
        <v>0</v>
      </c>
      <c r="G76">
        <v>0</v>
      </c>
      <c r="I76">
        <v>1</v>
      </c>
      <c r="J76">
        <v>0</v>
      </c>
      <c r="K76" s="8"/>
      <c r="L76" s="8">
        <f t="shared" si="13"/>
        <v>3009.4216867003311</v>
      </c>
      <c r="M76" s="8">
        <f t="shared" si="14"/>
        <v>0</v>
      </c>
      <c r="O76">
        <f t="shared" si="15"/>
        <v>0.88</v>
      </c>
      <c r="P76">
        <v>0.12</v>
      </c>
      <c r="Q76">
        <v>0</v>
      </c>
      <c r="S76" s="8">
        <f t="shared" si="16"/>
        <v>2648.2910842962915</v>
      </c>
      <c r="T76" s="8">
        <f t="shared" si="17"/>
        <v>361.13060240403973</v>
      </c>
      <c r="U76" s="8">
        <f t="shared" si="18"/>
        <v>0</v>
      </c>
      <c r="W76" s="8">
        <f t="shared" si="19"/>
        <v>2648.2910842962915</v>
      </c>
      <c r="X76" s="8">
        <f t="shared" si="20"/>
        <v>361.13060240403973</v>
      </c>
      <c r="Y76" s="8">
        <f t="shared" si="21"/>
        <v>0</v>
      </c>
      <c r="Z76" s="8">
        <f t="shared" si="12"/>
        <v>0</v>
      </c>
    </row>
    <row r="77" spans="1:26">
      <c r="A77" t="s">
        <v>289</v>
      </c>
      <c r="B77" s="8">
        <v>117.65442181464041</v>
      </c>
      <c r="D77" s="7">
        <v>1</v>
      </c>
      <c r="E77" s="7" t="s">
        <v>289</v>
      </c>
      <c r="F77">
        <v>0</v>
      </c>
      <c r="G77">
        <v>0</v>
      </c>
      <c r="I77">
        <v>1</v>
      </c>
      <c r="J77">
        <v>0</v>
      </c>
      <c r="K77" s="8"/>
      <c r="L77" s="8">
        <f t="shared" si="13"/>
        <v>117.65442181464041</v>
      </c>
      <c r="M77" s="8">
        <f t="shared" si="14"/>
        <v>0</v>
      </c>
      <c r="O77">
        <f t="shared" si="15"/>
        <v>1</v>
      </c>
      <c r="P77">
        <v>0</v>
      </c>
      <c r="Q77">
        <v>0</v>
      </c>
      <c r="S77" s="8">
        <f t="shared" si="16"/>
        <v>117.65442181464041</v>
      </c>
      <c r="T77" s="8">
        <f t="shared" si="17"/>
        <v>0</v>
      </c>
      <c r="U77" s="8">
        <f t="shared" si="18"/>
        <v>0</v>
      </c>
      <c r="W77" s="8">
        <f t="shared" si="19"/>
        <v>117.65442181464041</v>
      </c>
      <c r="X77" s="8">
        <f t="shared" si="20"/>
        <v>0</v>
      </c>
      <c r="Y77" s="8">
        <f t="shared" si="21"/>
        <v>0</v>
      </c>
      <c r="Z77" s="8">
        <f t="shared" si="12"/>
        <v>0</v>
      </c>
    </row>
    <row r="78" spans="1:26">
      <c r="A78" t="s">
        <v>290</v>
      </c>
      <c r="B78" s="8">
        <v>22.444129253877918</v>
      </c>
      <c r="D78" s="7">
        <v>1</v>
      </c>
      <c r="E78" s="7" t="s">
        <v>290</v>
      </c>
      <c r="F78">
        <v>0</v>
      </c>
      <c r="G78">
        <v>0</v>
      </c>
      <c r="I78">
        <v>1</v>
      </c>
      <c r="J78">
        <v>0</v>
      </c>
      <c r="K78" s="8"/>
      <c r="L78" s="8">
        <f t="shared" si="13"/>
        <v>22.444129253877918</v>
      </c>
      <c r="M78" s="8">
        <f t="shared" si="14"/>
        <v>0</v>
      </c>
      <c r="O78">
        <f t="shared" si="15"/>
        <v>1</v>
      </c>
      <c r="P78">
        <v>0</v>
      </c>
      <c r="Q78">
        <v>0</v>
      </c>
      <c r="S78" s="8">
        <f t="shared" si="16"/>
        <v>22.444129253877918</v>
      </c>
      <c r="T78" s="8">
        <f t="shared" si="17"/>
        <v>0</v>
      </c>
      <c r="U78" s="8">
        <f t="shared" si="18"/>
        <v>0</v>
      </c>
      <c r="W78" s="8">
        <f t="shared" si="19"/>
        <v>22.444129253877918</v>
      </c>
      <c r="X78" s="8">
        <f t="shared" si="20"/>
        <v>0</v>
      </c>
      <c r="Y78" s="8">
        <f t="shared" si="21"/>
        <v>0</v>
      </c>
      <c r="Z78" s="8">
        <f t="shared" si="12"/>
        <v>0</v>
      </c>
    </row>
    <row r="79" spans="1:26">
      <c r="A79" t="s">
        <v>291</v>
      </c>
      <c r="B79" s="8">
        <v>0</v>
      </c>
      <c r="D79" s="7">
        <v>0</v>
      </c>
      <c r="E79" s="7" t="s">
        <v>291</v>
      </c>
      <c r="F79">
        <v>0</v>
      </c>
      <c r="G79">
        <v>0</v>
      </c>
      <c r="I79">
        <v>1</v>
      </c>
      <c r="J79">
        <v>0</v>
      </c>
      <c r="K79" s="8"/>
      <c r="L79" s="8">
        <f t="shared" si="13"/>
        <v>0</v>
      </c>
      <c r="M79" s="8">
        <f t="shared" si="14"/>
        <v>0</v>
      </c>
      <c r="O79">
        <f t="shared" si="15"/>
        <v>1</v>
      </c>
      <c r="P79">
        <v>0</v>
      </c>
      <c r="Q79">
        <v>0</v>
      </c>
      <c r="S79" s="8">
        <f t="shared" si="16"/>
        <v>0</v>
      </c>
      <c r="T79" s="8">
        <f t="shared" si="17"/>
        <v>0</v>
      </c>
      <c r="U79" s="8">
        <f t="shared" si="18"/>
        <v>0</v>
      </c>
      <c r="W79" s="8">
        <f t="shared" si="19"/>
        <v>0</v>
      </c>
      <c r="X79" s="8">
        <f t="shared" si="20"/>
        <v>0</v>
      </c>
      <c r="Y79" s="8">
        <f t="shared" si="21"/>
        <v>0</v>
      </c>
      <c r="Z79" s="8">
        <f t="shared" si="12"/>
        <v>0</v>
      </c>
    </row>
    <row r="80" spans="1:26">
      <c r="A80" t="s">
        <v>292</v>
      </c>
      <c r="B80" s="8">
        <v>3.3101242034692779</v>
      </c>
      <c r="D80" s="7">
        <v>1</v>
      </c>
      <c r="E80" s="7" t="s">
        <v>292</v>
      </c>
      <c r="F80">
        <v>0</v>
      </c>
      <c r="G80">
        <v>0</v>
      </c>
      <c r="I80">
        <v>1</v>
      </c>
      <c r="J80">
        <v>0</v>
      </c>
      <c r="K80" s="8"/>
      <c r="L80" s="8">
        <f t="shared" si="13"/>
        <v>3.3101242034692779</v>
      </c>
      <c r="M80" s="8">
        <f t="shared" si="14"/>
        <v>0</v>
      </c>
      <c r="O80">
        <f t="shared" si="15"/>
        <v>1</v>
      </c>
      <c r="P80">
        <v>0</v>
      </c>
      <c r="Q80">
        <v>0</v>
      </c>
      <c r="S80" s="8">
        <f t="shared" si="16"/>
        <v>3.3101242034692779</v>
      </c>
      <c r="T80" s="8">
        <f t="shared" si="17"/>
        <v>0</v>
      </c>
      <c r="U80" s="8">
        <f t="shared" si="18"/>
        <v>0</v>
      </c>
      <c r="W80" s="8">
        <f t="shared" si="19"/>
        <v>3.3101242034692779</v>
      </c>
      <c r="X80" s="8">
        <f t="shared" si="20"/>
        <v>0</v>
      </c>
      <c r="Y80" s="8">
        <f t="shared" si="21"/>
        <v>0</v>
      </c>
      <c r="Z80" s="8">
        <f t="shared" si="12"/>
        <v>0</v>
      </c>
    </row>
    <row r="81" spans="1:26">
      <c r="A81" t="s">
        <v>293</v>
      </c>
      <c r="B81" s="8">
        <v>6985.1669014538711</v>
      </c>
      <c r="D81" s="7">
        <v>1</v>
      </c>
      <c r="E81" s="7" t="s">
        <v>293</v>
      </c>
      <c r="F81">
        <v>0</v>
      </c>
      <c r="G81">
        <v>0</v>
      </c>
      <c r="I81">
        <v>1</v>
      </c>
      <c r="J81">
        <v>0</v>
      </c>
      <c r="K81" s="8"/>
      <c r="L81" s="8">
        <f t="shared" si="13"/>
        <v>6985.1669014538711</v>
      </c>
      <c r="M81" s="8">
        <f t="shared" si="14"/>
        <v>0</v>
      </c>
      <c r="O81">
        <f t="shared" si="15"/>
        <v>0.78</v>
      </c>
      <c r="P81">
        <v>0.12</v>
      </c>
      <c r="Q81">
        <v>0.1</v>
      </c>
      <c r="S81" s="8">
        <f t="shared" si="16"/>
        <v>5448.4301831340199</v>
      </c>
      <c r="T81" s="8">
        <f t="shared" si="17"/>
        <v>838.22002817446446</v>
      </c>
      <c r="U81" s="8">
        <f t="shared" si="18"/>
        <v>698.5166901453872</v>
      </c>
      <c r="W81" s="8">
        <f t="shared" si="19"/>
        <v>5448.4301831340199</v>
      </c>
      <c r="X81" s="8">
        <f t="shared" si="20"/>
        <v>838.22002817446446</v>
      </c>
      <c r="Y81" s="8">
        <f t="shared" si="21"/>
        <v>698.5166901453872</v>
      </c>
      <c r="Z81" s="8">
        <f t="shared" si="12"/>
        <v>0</v>
      </c>
    </row>
    <row r="82" spans="1:26">
      <c r="A82" t="s">
        <v>294</v>
      </c>
      <c r="B82" s="8">
        <v>0</v>
      </c>
      <c r="D82" s="7">
        <v>0</v>
      </c>
      <c r="E82" s="7" t="s">
        <v>294</v>
      </c>
      <c r="F82">
        <v>0</v>
      </c>
      <c r="G82">
        <v>0</v>
      </c>
      <c r="I82">
        <v>1</v>
      </c>
      <c r="J82">
        <v>0</v>
      </c>
      <c r="K82" s="8"/>
      <c r="L82" s="8">
        <f t="shared" si="13"/>
        <v>0</v>
      </c>
      <c r="M82" s="8">
        <f t="shared" si="14"/>
        <v>0</v>
      </c>
      <c r="O82">
        <f t="shared" si="15"/>
        <v>1</v>
      </c>
      <c r="P82">
        <v>0</v>
      </c>
      <c r="Q82">
        <v>0</v>
      </c>
      <c r="S82" s="8">
        <f t="shared" si="16"/>
        <v>0</v>
      </c>
      <c r="T82" s="8">
        <f t="shared" si="17"/>
        <v>0</v>
      </c>
      <c r="U82" s="8">
        <f t="shared" si="18"/>
        <v>0</v>
      </c>
      <c r="W82" s="8">
        <f t="shared" si="19"/>
        <v>0</v>
      </c>
      <c r="X82" s="8">
        <f t="shared" si="20"/>
        <v>0</v>
      </c>
      <c r="Y82" s="8">
        <f t="shared" si="21"/>
        <v>0</v>
      </c>
      <c r="Z82" s="8">
        <f t="shared" si="12"/>
        <v>0</v>
      </c>
    </row>
    <row r="83" spans="1:26">
      <c r="A83" t="s">
        <v>295</v>
      </c>
      <c r="B83" s="8">
        <v>0</v>
      </c>
      <c r="D83" s="7">
        <v>0</v>
      </c>
      <c r="E83" s="7" t="s">
        <v>295</v>
      </c>
      <c r="F83">
        <v>0</v>
      </c>
      <c r="G83">
        <v>0</v>
      </c>
      <c r="I83">
        <v>1</v>
      </c>
      <c r="J83">
        <v>0</v>
      </c>
      <c r="K83" s="8"/>
      <c r="L83" s="8">
        <f t="shared" si="13"/>
        <v>0</v>
      </c>
      <c r="M83" s="8">
        <f t="shared" si="14"/>
        <v>0</v>
      </c>
      <c r="O83">
        <f t="shared" si="15"/>
        <v>1</v>
      </c>
      <c r="P83">
        <v>0</v>
      </c>
      <c r="Q83">
        <v>0</v>
      </c>
      <c r="S83" s="8">
        <f t="shared" si="16"/>
        <v>0</v>
      </c>
      <c r="T83" s="8">
        <f t="shared" si="17"/>
        <v>0</v>
      </c>
      <c r="U83" s="8">
        <f t="shared" si="18"/>
        <v>0</v>
      </c>
      <c r="W83" s="8">
        <f t="shared" si="19"/>
        <v>0</v>
      </c>
      <c r="X83" s="8">
        <f t="shared" si="20"/>
        <v>0</v>
      </c>
      <c r="Y83" s="8">
        <f t="shared" si="21"/>
        <v>0</v>
      </c>
      <c r="Z83" s="8">
        <f t="shared" si="12"/>
        <v>0</v>
      </c>
    </row>
    <row r="84" spans="1:26">
      <c r="A84" t="s">
        <v>296</v>
      </c>
      <c r="B84" s="8">
        <v>0</v>
      </c>
      <c r="D84" s="7">
        <v>0</v>
      </c>
      <c r="E84" s="7" t="s">
        <v>296</v>
      </c>
      <c r="F84">
        <v>0</v>
      </c>
      <c r="G84">
        <v>0</v>
      </c>
      <c r="I84">
        <v>1</v>
      </c>
      <c r="J84">
        <v>0</v>
      </c>
      <c r="K84" s="8"/>
      <c r="L84" s="8">
        <f t="shared" si="13"/>
        <v>0</v>
      </c>
      <c r="M84" s="8">
        <f t="shared" si="14"/>
        <v>0</v>
      </c>
      <c r="O84">
        <f t="shared" si="15"/>
        <v>1</v>
      </c>
      <c r="P84">
        <v>0</v>
      </c>
      <c r="Q84">
        <v>0</v>
      </c>
      <c r="S84" s="8">
        <f t="shared" si="16"/>
        <v>0</v>
      </c>
      <c r="T84" s="8">
        <f t="shared" si="17"/>
        <v>0</v>
      </c>
      <c r="U84" s="8">
        <f t="shared" si="18"/>
        <v>0</v>
      </c>
      <c r="W84" s="8">
        <f t="shared" si="19"/>
        <v>0</v>
      </c>
      <c r="X84" s="8">
        <f t="shared" si="20"/>
        <v>0</v>
      </c>
      <c r="Y84" s="8">
        <f t="shared" si="21"/>
        <v>0</v>
      </c>
      <c r="Z84" s="8">
        <f t="shared" si="12"/>
        <v>0</v>
      </c>
    </row>
    <row r="85" spans="1:26">
      <c r="A85" t="s">
        <v>297</v>
      </c>
      <c r="B85" s="8">
        <v>18.524085249022185</v>
      </c>
      <c r="D85" s="7">
        <v>1</v>
      </c>
      <c r="E85" s="7" t="s">
        <v>297</v>
      </c>
      <c r="F85">
        <v>0</v>
      </c>
      <c r="G85">
        <v>0</v>
      </c>
      <c r="I85">
        <v>1</v>
      </c>
      <c r="J85">
        <v>0</v>
      </c>
      <c r="K85" s="8"/>
      <c r="L85" s="8">
        <f t="shared" si="13"/>
        <v>18.524085249022185</v>
      </c>
      <c r="M85" s="8">
        <f t="shared" si="14"/>
        <v>0</v>
      </c>
      <c r="O85">
        <f t="shared" si="15"/>
        <v>1</v>
      </c>
      <c r="P85">
        <v>0</v>
      </c>
      <c r="Q85">
        <v>0</v>
      </c>
      <c r="S85" s="8">
        <f t="shared" si="16"/>
        <v>18.524085249022185</v>
      </c>
      <c r="T85" s="8">
        <f t="shared" si="17"/>
        <v>0</v>
      </c>
      <c r="U85" s="8">
        <f t="shared" si="18"/>
        <v>0</v>
      </c>
      <c r="W85" s="8">
        <f t="shared" si="19"/>
        <v>18.524085249022185</v>
      </c>
      <c r="X85" s="8">
        <f t="shared" si="20"/>
        <v>0</v>
      </c>
      <c r="Y85" s="8">
        <f t="shared" si="21"/>
        <v>0</v>
      </c>
      <c r="Z85" s="8">
        <f t="shared" si="12"/>
        <v>0</v>
      </c>
    </row>
    <row r="86" spans="1:26">
      <c r="A86" t="s">
        <v>298</v>
      </c>
      <c r="B86" s="8">
        <v>0</v>
      </c>
      <c r="D86" s="7">
        <v>0</v>
      </c>
      <c r="E86" s="7" t="s">
        <v>298</v>
      </c>
      <c r="F86">
        <v>0</v>
      </c>
      <c r="G86">
        <v>0</v>
      </c>
      <c r="I86">
        <v>1</v>
      </c>
      <c r="J86">
        <v>0</v>
      </c>
      <c r="K86" s="8"/>
      <c r="L86" s="8">
        <f t="shared" si="13"/>
        <v>0</v>
      </c>
      <c r="M86" s="8">
        <f t="shared" si="14"/>
        <v>0</v>
      </c>
      <c r="O86">
        <f t="shared" si="15"/>
        <v>1</v>
      </c>
      <c r="P86">
        <v>0</v>
      </c>
      <c r="Q86">
        <v>0</v>
      </c>
      <c r="S86" s="8">
        <f t="shared" si="16"/>
        <v>0</v>
      </c>
      <c r="T86" s="8">
        <f t="shared" si="17"/>
        <v>0</v>
      </c>
      <c r="U86" s="8">
        <f t="shared" si="18"/>
        <v>0</v>
      </c>
      <c r="W86" s="8">
        <f t="shared" si="19"/>
        <v>0</v>
      </c>
      <c r="X86" s="8">
        <f t="shared" si="20"/>
        <v>0</v>
      </c>
      <c r="Y86" s="8">
        <f t="shared" si="21"/>
        <v>0</v>
      </c>
      <c r="Z86" s="8">
        <f t="shared" si="12"/>
        <v>0</v>
      </c>
    </row>
    <row r="87" spans="1:26">
      <c r="A87" t="s">
        <v>299</v>
      </c>
      <c r="B87" s="8">
        <v>0</v>
      </c>
      <c r="D87" s="7">
        <v>0</v>
      </c>
      <c r="E87" s="7" t="s">
        <v>299</v>
      </c>
      <c r="F87">
        <v>0</v>
      </c>
      <c r="G87">
        <v>0</v>
      </c>
      <c r="I87">
        <v>1</v>
      </c>
      <c r="J87">
        <v>0</v>
      </c>
      <c r="K87" s="8"/>
      <c r="L87" s="8">
        <f t="shared" si="13"/>
        <v>0</v>
      </c>
      <c r="M87" s="8">
        <f t="shared" si="14"/>
        <v>0</v>
      </c>
      <c r="O87">
        <f t="shared" si="15"/>
        <v>1</v>
      </c>
      <c r="P87">
        <v>0</v>
      </c>
      <c r="Q87">
        <v>0</v>
      </c>
      <c r="S87" s="8">
        <f t="shared" si="16"/>
        <v>0</v>
      </c>
      <c r="T87" s="8">
        <f t="shared" si="17"/>
        <v>0</v>
      </c>
      <c r="U87" s="8">
        <f t="shared" si="18"/>
        <v>0</v>
      </c>
      <c r="W87" s="8">
        <f t="shared" si="19"/>
        <v>0</v>
      </c>
      <c r="X87" s="8">
        <f t="shared" si="20"/>
        <v>0</v>
      </c>
      <c r="Y87" s="8">
        <f t="shared" si="21"/>
        <v>0</v>
      </c>
      <c r="Z87" s="8">
        <f t="shared" si="12"/>
        <v>0</v>
      </c>
    </row>
    <row r="88" spans="1:26">
      <c r="A88" t="s">
        <v>300</v>
      </c>
      <c r="B88" s="8">
        <v>0</v>
      </c>
      <c r="D88" s="7">
        <v>0</v>
      </c>
      <c r="E88" s="7" t="s">
        <v>300</v>
      </c>
      <c r="F88">
        <v>0</v>
      </c>
      <c r="G88">
        <v>0</v>
      </c>
      <c r="I88">
        <v>1</v>
      </c>
      <c r="J88">
        <v>0</v>
      </c>
      <c r="K88" s="8"/>
      <c r="L88" s="8">
        <f t="shared" si="13"/>
        <v>0</v>
      </c>
      <c r="M88" s="8">
        <f t="shared" si="14"/>
        <v>0</v>
      </c>
      <c r="O88">
        <f t="shared" si="15"/>
        <v>1</v>
      </c>
      <c r="P88">
        <v>0</v>
      </c>
      <c r="Q88">
        <v>0</v>
      </c>
      <c r="S88" s="8">
        <f t="shared" si="16"/>
        <v>0</v>
      </c>
      <c r="T88" s="8">
        <f t="shared" si="17"/>
        <v>0</v>
      </c>
      <c r="U88" s="8">
        <f t="shared" si="18"/>
        <v>0</v>
      </c>
      <c r="W88" s="8">
        <f t="shared" si="19"/>
        <v>0</v>
      </c>
      <c r="X88" s="8">
        <f t="shared" si="20"/>
        <v>0</v>
      </c>
      <c r="Y88" s="8">
        <f t="shared" si="21"/>
        <v>0</v>
      </c>
      <c r="Z88" s="8">
        <f t="shared" si="12"/>
        <v>0</v>
      </c>
    </row>
    <row r="89" spans="1:26">
      <c r="A89" t="s">
        <v>301</v>
      </c>
      <c r="B89" s="8">
        <v>0</v>
      </c>
      <c r="D89" s="7">
        <v>0</v>
      </c>
      <c r="E89" s="7" t="s">
        <v>301</v>
      </c>
      <c r="F89">
        <v>0</v>
      </c>
      <c r="G89">
        <v>0</v>
      </c>
      <c r="I89">
        <v>1</v>
      </c>
      <c r="J89">
        <v>0</v>
      </c>
      <c r="K89" s="8"/>
      <c r="L89" s="8">
        <f t="shared" si="13"/>
        <v>0</v>
      </c>
      <c r="M89" s="8">
        <f t="shared" si="14"/>
        <v>0</v>
      </c>
      <c r="O89">
        <f t="shared" si="15"/>
        <v>1</v>
      </c>
      <c r="P89">
        <v>0</v>
      </c>
      <c r="Q89">
        <v>0</v>
      </c>
      <c r="S89" s="8">
        <f t="shared" si="16"/>
        <v>0</v>
      </c>
      <c r="T89" s="8">
        <f t="shared" si="17"/>
        <v>0</v>
      </c>
      <c r="U89" s="8">
        <f t="shared" si="18"/>
        <v>0</v>
      </c>
      <c r="W89" s="8">
        <f t="shared" si="19"/>
        <v>0</v>
      </c>
      <c r="X89" s="8">
        <f t="shared" si="20"/>
        <v>0</v>
      </c>
      <c r="Y89" s="8">
        <f t="shared" si="21"/>
        <v>0</v>
      </c>
      <c r="Z89" s="8">
        <f t="shared" si="12"/>
        <v>0</v>
      </c>
    </row>
    <row r="90" spans="1:26">
      <c r="A90" t="s">
        <v>302</v>
      </c>
      <c r="B90" s="8">
        <v>0</v>
      </c>
      <c r="D90" s="7">
        <v>0</v>
      </c>
      <c r="E90" s="7" t="s">
        <v>302</v>
      </c>
      <c r="F90">
        <v>0</v>
      </c>
      <c r="G90">
        <v>0</v>
      </c>
      <c r="I90">
        <v>1</v>
      </c>
      <c r="J90">
        <v>0</v>
      </c>
      <c r="K90" s="8"/>
      <c r="L90" s="8">
        <f t="shared" si="13"/>
        <v>0</v>
      </c>
      <c r="M90" s="8">
        <f t="shared" si="14"/>
        <v>0</v>
      </c>
      <c r="O90">
        <f t="shared" si="15"/>
        <v>1</v>
      </c>
      <c r="P90">
        <v>0</v>
      </c>
      <c r="Q90">
        <v>0</v>
      </c>
      <c r="S90" s="8">
        <f t="shared" si="16"/>
        <v>0</v>
      </c>
      <c r="T90" s="8">
        <f t="shared" si="17"/>
        <v>0</v>
      </c>
      <c r="U90" s="8">
        <f t="shared" si="18"/>
        <v>0</v>
      </c>
      <c r="W90" s="8">
        <f t="shared" si="19"/>
        <v>0</v>
      </c>
      <c r="X90" s="8">
        <f t="shared" si="20"/>
        <v>0</v>
      </c>
      <c r="Y90" s="8">
        <f t="shared" si="21"/>
        <v>0</v>
      </c>
      <c r="Z90" s="8">
        <f t="shared" si="12"/>
        <v>0</v>
      </c>
    </row>
    <row r="91" spans="1:26">
      <c r="A91" t="s">
        <v>303</v>
      </c>
      <c r="B91" s="8">
        <v>45.584404931104025</v>
      </c>
      <c r="D91" s="7">
        <v>1</v>
      </c>
      <c r="E91" s="7" t="s">
        <v>303</v>
      </c>
      <c r="F91">
        <v>0</v>
      </c>
      <c r="G91">
        <v>0</v>
      </c>
      <c r="I91">
        <v>1</v>
      </c>
      <c r="J91">
        <v>0</v>
      </c>
      <c r="K91" s="8"/>
      <c r="L91" s="8">
        <f t="shared" si="13"/>
        <v>45.584404931104025</v>
      </c>
      <c r="M91" s="8">
        <f t="shared" si="14"/>
        <v>0</v>
      </c>
      <c r="O91">
        <f t="shared" si="15"/>
        <v>1</v>
      </c>
      <c r="P91">
        <v>0</v>
      </c>
      <c r="Q91">
        <v>0</v>
      </c>
      <c r="S91" s="8">
        <f t="shared" si="16"/>
        <v>45.584404931104025</v>
      </c>
      <c r="T91" s="8">
        <f t="shared" si="17"/>
        <v>0</v>
      </c>
      <c r="U91" s="8">
        <f t="shared" si="18"/>
        <v>0</v>
      </c>
      <c r="W91" s="8">
        <f t="shared" si="19"/>
        <v>45.584404931104025</v>
      </c>
      <c r="X91" s="8">
        <f t="shared" si="20"/>
        <v>0</v>
      </c>
      <c r="Y91" s="8">
        <f t="shared" si="21"/>
        <v>0</v>
      </c>
      <c r="Z91" s="8">
        <f t="shared" si="12"/>
        <v>0</v>
      </c>
    </row>
    <row r="92" spans="1:26">
      <c r="A92" t="s">
        <v>86</v>
      </c>
      <c r="B92" s="8">
        <v>2012.1287817756509</v>
      </c>
      <c r="D92" s="7">
        <v>1</v>
      </c>
      <c r="E92" s="7" t="s">
        <v>86</v>
      </c>
      <c r="F92">
        <v>1</v>
      </c>
      <c r="G92">
        <v>1</v>
      </c>
      <c r="I92">
        <v>0.9</v>
      </c>
      <c r="J92">
        <v>0.1</v>
      </c>
      <c r="K92" s="8"/>
      <c r="L92" s="8">
        <f t="shared" si="13"/>
        <v>1810.9159035980858</v>
      </c>
      <c r="M92" s="8">
        <f t="shared" si="14"/>
        <v>201.2128781775651</v>
      </c>
      <c r="O92">
        <f t="shared" si="15"/>
        <v>0.9</v>
      </c>
      <c r="P92">
        <v>0</v>
      </c>
      <c r="Q92">
        <v>0.1</v>
      </c>
      <c r="S92" s="8">
        <f t="shared" si="16"/>
        <v>1629.8243132382772</v>
      </c>
      <c r="T92" s="8">
        <f t="shared" si="17"/>
        <v>0</v>
      </c>
      <c r="U92" s="8">
        <f t="shared" si="18"/>
        <v>181.09159035980861</v>
      </c>
      <c r="W92" s="8">
        <f t="shared" si="19"/>
        <v>1629.8243132382772</v>
      </c>
      <c r="X92" s="8">
        <f t="shared" si="20"/>
        <v>0</v>
      </c>
      <c r="Y92" s="8">
        <f t="shared" si="21"/>
        <v>181.09159035980861</v>
      </c>
      <c r="Z92" s="8">
        <f t="shared" si="12"/>
        <v>201.2128781775651</v>
      </c>
    </row>
    <row r="93" spans="1:26">
      <c r="A93" s="1" t="s">
        <v>149</v>
      </c>
      <c r="B93" s="37">
        <v>17626.339356279939</v>
      </c>
      <c r="D93" s="7">
        <v>1</v>
      </c>
      <c r="E93" s="7" t="s">
        <v>149</v>
      </c>
      <c r="F93">
        <v>1</v>
      </c>
      <c r="G93">
        <v>1</v>
      </c>
      <c r="I93">
        <v>0.8</v>
      </c>
      <c r="J93">
        <v>0.2</v>
      </c>
      <c r="K93" s="8"/>
      <c r="L93" s="8">
        <f t="shared" si="13"/>
        <v>14101.071485023953</v>
      </c>
      <c r="M93" s="8">
        <f t="shared" si="14"/>
        <v>3525.2678712559882</v>
      </c>
      <c r="O93">
        <f t="shared" si="15"/>
        <v>1</v>
      </c>
      <c r="P93">
        <v>0</v>
      </c>
      <c r="Q93">
        <v>0</v>
      </c>
      <c r="S93" s="8">
        <f t="shared" si="16"/>
        <v>14101.071485023953</v>
      </c>
      <c r="T93" s="8">
        <f t="shared" si="17"/>
        <v>0</v>
      </c>
      <c r="U93" s="8">
        <f t="shared" si="18"/>
        <v>0</v>
      </c>
      <c r="W93" s="8">
        <v>17626.339356279939</v>
      </c>
      <c r="X93" s="8">
        <v>2033.80838726307</v>
      </c>
      <c r="Y93" s="8">
        <v>0</v>
      </c>
      <c r="Z93" s="8">
        <v>1355.87225817538</v>
      </c>
    </row>
    <row r="94" spans="1:26">
      <c r="A94" s="1" t="s">
        <v>150</v>
      </c>
      <c r="B94" s="37">
        <v>0</v>
      </c>
      <c r="D94" s="7">
        <v>0</v>
      </c>
      <c r="E94" s="7" t="s">
        <v>150</v>
      </c>
      <c r="F94">
        <v>0</v>
      </c>
      <c r="G94">
        <v>0</v>
      </c>
      <c r="I94">
        <v>0.8</v>
      </c>
      <c r="J94">
        <v>0.2</v>
      </c>
      <c r="K94" s="8"/>
      <c r="L94" s="8">
        <f t="shared" si="13"/>
        <v>0</v>
      </c>
      <c r="M94" s="8">
        <f t="shared" si="14"/>
        <v>0</v>
      </c>
      <c r="O94">
        <f t="shared" si="15"/>
        <v>1</v>
      </c>
      <c r="P94">
        <v>0</v>
      </c>
      <c r="Q94">
        <v>0</v>
      </c>
      <c r="S94" s="8">
        <f t="shared" si="16"/>
        <v>0</v>
      </c>
      <c r="T94" s="8">
        <f t="shared" si="17"/>
        <v>0</v>
      </c>
      <c r="U94" s="8">
        <f t="shared" si="18"/>
        <v>0</v>
      </c>
      <c r="W94" s="8">
        <v>0</v>
      </c>
      <c r="X94" s="8">
        <v>677.93612908769001</v>
      </c>
      <c r="Y94" s="8">
        <v>0</v>
      </c>
      <c r="Z94" s="8">
        <v>0</v>
      </c>
    </row>
    <row r="95" spans="1:26">
      <c r="A95" s="1" t="s">
        <v>985</v>
      </c>
      <c r="B95" s="37">
        <v>0</v>
      </c>
      <c r="D95" s="7">
        <v>0</v>
      </c>
      <c r="E95" s="7" t="s">
        <v>985</v>
      </c>
      <c r="F95">
        <v>0</v>
      </c>
      <c r="G95">
        <v>0</v>
      </c>
      <c r="I95">
        <v>0.8</v>
      </c>
      <c r="J95">
        <v>0.2</v>
      </c>
      <c r="K95" s="8"/>
      <c r="L95" s="8">
        <f t="shared" si="13"/>
        <v>0</v>
      </c>
      <c r="M95" s="8">
        <f t="shared" si="14"/>
        <v>0</v>
      </c>
      <c r="O95">
        <f t="shared" si="15"/>
        <v>1</v>
      </c>
      <c r="P95">
        <v>0</v>
      </c>
      <c r="Q95">
        <v>0</v>
      </c>
      <c r="S95" s="8">
        <f t="shared" si="16"/>
        <v>0</v>
      </c>
      <c r="T95" s="8">
        <f t="shared" si="17"/>
        <v>0</v>
      </c>
      <c r="U95" s="8">
        <f t="shared" si="18"/>
        <v>0</v>
      </c>
      <c r="W95" s="8">
        <v>0</v>
      </c>
      <c r="X95" s="8">
        <v>0</v>
      </c>
      <c r="Y95" s="8">
        <v>19924.062857792207</v>
      </c>
      <c r="Z95" s="8">
        <v>0</v>
      </c>
    </row>
    <row r="96" spans="1:26">
      <c r="A96" s="1" t="s">
        <v>986</v>
      </c>
      <c r="B96" s="37">
        <v>47126.864931544726</v>
      </c>
      <c r="D96" s="7">
        <v>1</v>
      </c>
      <c r="E96" s="7" t="s">
        <v>986</v>
      </c>
      <c r="F96">
        <v>0</v>
      </c>
      <c r="G96">
        <v>1</v>
      </c>
      <c r="I96">
        <v>0.8</v>
      </c>
      <c r="J96">
        <v>0.2</v>
      </c>
      <c r="K96" s="8"/>
      <c r="L96" s="8">
        <f t="shared" si="13"/>
        <v>37701.491945235779</v>
      </c>
      <c r="M96" s="8">
        <f t="shared" si="14"/>
        <v>9425.3729863089447</v>
      </c>
      <c r="O96">
        <f t="shared" si="15"/>
        <v>1</v>
      </c>
      <c r="P96">
        <v>0</v>
      </c>
      <c r="Q96">
        <v>0</v>
      </c>
      <c r="S96" s="8">
        <f t="shared" si="16"/>
        <v>37701.491945235779</v>
      </c>
      <c r="T96" s="8">
        <f t="shared" si="17"/>
        <v>0</v>
      </c>
      <c r="U96" s="8">
        <f t="shared" si="18"/>
        <v>0</v>
      </c>
      <c r="W96" s="8">
        <v>47126.864931544726</v>
      </c>
      <c r="X96" s="8">
        <v>7250.2869125453426</v>
      </c>
      <c r="Y96" s="8">
        <v>0</v>
      </c>
      <c r="Z96" s="8">
        <v>3625.1434562726713</v>
      </c>
    </row>
    <row r="97" spans="1:26">
      <c r="A97" t="s">
        <v>304</v>
      </c>
      <c r="B97" s="8">
        <v>86.176638959344984</v>
      </c>
      <c r="D97" s="7">
        <v>1</v>
      </c>
      <c r="E97" s="7" t="s">
        <v>304</v>
      </c>
      <c r="F97">
        <v>0</v>
      </c>
      <c r="G97">
        <v>0</v>
      </c>
      <c r="I97">
        <v>1</v>
      </c>
      <c r="J97">
        <v>0</v>
      </c>
      <c r="K97" s="8"/>
      <c r="L97" s="8">
        <f t="shared" si="13"/>
        <v>86.176638959344984</v>
      </c>
      <c r="M97" s="8">
        <f t="shared" si="14"/>
        <v>0</v>
      </c>
      <c r="O97">
        <f t="shared" si="15"/>
        <v>1</v>
      </c>
      <c r="P97">
        <v>0</v>
      </c>
      <c r="Q97">
        <v>0</v>
      </c>
      <c r="S97" s="8">
        <f t="shared" si="16"/>
        <v>86.176638959344984</v>
      </c>
      <c r="T97" s="8">
        <f t="shared" si="17"/>
        <v>0</v>
      </c>
      <c r="U97" s="8">
        <f t="shared" si="18"/>
        <v>0</v>
      </c>
      <c r="W97" s="8">
        <f t="shared" si="19"/>
        <v>86.176638959344984</v>
      </c>
      <c r="X97" s="8">
        <f t="shared" si="20"/>
        <v>0</v>
      </c>
      <c r="Y97" s="8">
        <f t="shared" si="21"/>
        <v>0</v>
      </c>
      <c r="Z97" s="8">
        <f>M97</f>
        <v>0</v>
      </c>
    </row>
    <row r="98" spans="1:26">
      <c r="A98" t="s">
        <v>305</v>
      </c>
      <c r="B98" s="8">
        <v>0</v>
      </c>
      <c r="D98" s="7">
        <v>0</v>
      </c>
      <c r="E98" s="7" t="s">
        <v>305</v>
      </c>
      <c r="F98">
        <v>0</v>
      </c>
      <c r="G98">
        <v>0</v>
      </c>
      <c r="I98">
        <v>1</v>
      </c>
      <c r="J98">
        <v>0</v>
      </c>
      <c r="K98" s="8"/>
      <c r="L98" s="8">
        <f t="shared" si="13"/>
        <v>0</v>
      </c>
      <c r="M98" s="8">
        <f t="shared" si="14"/>
        <v>0</v>
      </c>
      <c r="O98">
        <f t="shared" si="15"/>
        <v>1</v>
      </c>
      <c r="P98">
        <v>0</v>
      </c>
      <c r="Q98">
        <v>0</v>
      </c>
      <c r="S98" s="8">
        <f t="shared" si="16"/>
        <v>0</v>
      </c>
      <c r="T98" s="8">
        <f t="shared" si="17"/>
        <v>0</v>
      </c>
      <c r="U98" s="8">
        <f t="shared" si="18"/>
        <v>0</v>
      </c>
      <c r="W98" s="8">
        <f t="shared" si="19"/>
        <v>0</v>
      </c>
      <c r="X98" s="8">
        <f t="shared" si="20"/>
        <v>0</v>
      </c>
      <c r="Y98" s="8">
        <f t="shared" si="21"/>
        <v>0</v>
      </c>
      <c r="Z98" s="8">
        <f t="shared" ref="Z98:Z102" si="22">M98</f>
        <v>0</v>
      </c>
    </row>
    <row r="99" spans="1:26">
      <c r="A99" t="s">
        <v>306</v>
      </c>
      <c r="B99" s="8">
        <v>0</v>
      </c>
      <c r="D99" s="7">
        <v>0</v>
      </c>
      <c r="E99" s="7" t="s">
        <v>306</v>
      </c>
      <c r="F99">
        <v>0</v>
      </c>
      <c r="G99">
        <v>0</v>
      </c>
      <c r="I99">
        <v>1</v>
      </c>
      <c r="J99">
        <v>0</v>
      </c>
      <c r="K99" s="8"/>
      <c r="L99" s="8">
        <f t="shared" si="13"/>
        <v>0</v>
      </c>
      <c r="M99" s="8">
        <f t="shared" si="14"/>
        <v>0</v>
      </c>
      <c r="O99">
        <f t="shared" si="15"/>
        <v>1</v>
      </c>
      <c r="P99">
        <v>0</v>
      </c>
      <c r="Q99">
        <v>0</v>
      </c>
      <c r="S99" s="8">
        <f t="shared" si="16"/>
        <v>0</v>
      </c>
      <c r="T99" s="8">
        <f t="shared" si="17"/>
        <v>0</v>
      </c>
      <c r="U99" s="8">
        <f t="shared" si="18"/>
        <v>0</v>
      </c>
      <c r="W99" s="8">
        <f t="shared" si="19"/>
        <v>0</v>
      </c>
      <c r="X99" s="8">
        <f t="shared" si="20"/>
        <v>0</v>
      </c>
      <c r="Y99" s="8">
        <f t="shared" si="21"/>
        <v>0</v>
      </c>
      <c r="Z99" s="8">
        <f t="shared" si="22"/>
        <v>0</v>
      </c>
    </row>
    <row r="100" spans="1:26">
      <c r="A100" t="s">
        <v>307</v>
      </c>
      <c r="B100" s="8">
        <v>0</v>
      </c>
      <c r="D100" s="7">
        <v>0</v>
      </c>
      <c r="E100" s="7" t="s">
        <v>307</v>
      </c>
      <c r="F100">
        <v>0</v>
      </c>
      <c r="G100">
        <v>0</v>
      </c>
      <c r="I100">
        <v>1</v>
      </c>
      <c r="J100">
        <v>0</v>
      </c>
      <c r="K100" s="8"/>
      <c r="L100" s="8">
        <f t="shared" si="13"/>
        <v>0</v>
      </c>
      <c r="M100" s="8">
        <f t="shared" si="14"/>
        <v>0</v>
      </c>
      <c r="O100">
        <f t="shared" si="15"/>
        <v>1</v>
      </c>
      <c r="P100">
        <v>0</v>
      </c>
      <c r="Q100">
        <v>0</v>
      </c>
      <c r="S100" s="8">
        <f t="shared" si="16"/>
        <v>0</v>
      </c>
      <c r="T100" s="8">
        <f t="shared" si="17"/>
        <v>0</v>
      </c>
      <c r="U100" s="8">
        <f t="shared" si="18"/>
        <v>0</v>
      </c>
      <c r="W100" s="8">
        <f t="shared" si="19"/>
        <v>0</v>
      </c>
      <c r="X100" s="8">
        <f t="shared" si="20"/>
        <v>0</v>
      </c>
      <c r="Y100" s="8">
        <f t="shared" si="21"/>
        <v>0</v>
      </c>
      <c r="Z100" s="8">
        <f t="shared" si="22"/>
        <v>0</v>
      </c>
    </row>
    <row r="101" spans="1:26">
      <c r="A101" t="s">
        <v>308</v>
      </c>
      <c r="B101" s="8">
        <v>416.63454144418864</v>
      </c>
      <c r="D101" s="7">
        <v>1</v>
      </c>
      <c r="E101" s="7" t="s">
        <v>308</v>
      </c>
      <c r="F101">
        <v>0</v>
      </c>
      <c r="G101">
        <v>0</v>
      </c>
      <c r="I101">
        <v>1</v>
      </c>
      <c r="J101">
        <v>0</v>
      </c>
      <c r="K101" s="8"/>
      <c r="L101" s="8">
        <f t="shared" si="13"/>
        <v>416.63454144418864</v>
      </c>
      <c r="M101" s="8">
        <f t="shared" si="14"/>
        <v>0</v>
      </c>
      <c r="O101">
        <f t="shared" si="15"/>
        <v>1</v>
      </c>
      <c r="P101">
        <v>0</v>
      </c>
      <c r="Q101">
        <v>0</v>
      </c>
      <c r="S101" s="8">
        <f t="shared" si="16"/>
        <v>416.63454144418864</v>
      </c>
      <c r="T101" s="8">
        <f t="shared" si="17"/>
        <v>0</v>
      </c>
      <c r="U101" s="8">
        <f t="shared" si="18"/>
        <v>0</v>
      </c>
      <c r="W101" s="8">
        <f t="shared" si="19"/>
        <v>416.63454144418864</v>
      </c>
      <c r="X101" s="8">
        <f t="shared" si="20"/>
        <v>0</v>
      </c>
      <c r="Y101" s="8">
        <f t="shared" si="21"/>
        <v>0</v>
      </c>
      <c r="Z101" s="8">
        <f t="shared" si="22"/>
        <v>0</v>
      </c>
    </row>
    <row r="102" spans="1:26">
      <c r="A102" t="s">
        <v>91</v>
      </c>
      <c r="B102" s="8">
        <v>4295.425147197232</v>
      </c>
      <c r="D102" s="7">
        <v>1</v>
      </c>
      <c r="E102" s="7" t="s">
        <v>91</v>
      </c>
      <c r="F102">
        <v>0</v>
      </c>
      <c r="G102">
        <v>0</v>
      </c>
      <c r="I102">
        <v>1</v>
      </c>
      <c r="J102">
        <v>0</v>
      </c>
      <c r="K102" s="8"/>
      <c r="L102" s="8">
        <f t="shared" si="13"/>
        <v>4295.425147197232</v>
      </c>
      <c r="M102" s="8">
        <f t="shared" si="14"/>
        <v>0</v>
      </c>
      <c r="O102">
        <f t="shared" si="15"/>
        <v>0.88</v>
      </c>
      <c r="P102">
        <v>0.12</v>
      </c>
      <c r="Q102">
        <v>0</v>
      </c>
      <c r="S102" s="8">
        <f t="shared" si="16"/>
        <v>3779.9741295335643</v>
      </c>
      <c r="T102" s="8">
        <f t="shared" si="17"/>
        <v>515.45101766366781</v>
      </c>
      <c r="U102" s="8">
        <f t="shared" si="18"/>
        <v>0</v>
      </c>
      <c r="W102" s="8">
        <f t="shared" si="19"/>
        <v>3779.9741295335643</v>
      </c>
      <c r="X102" s="8">
        <f t="shared" si="20"/>
        <v>515.45101766366781</v>
      </c>
      <c r="Y102" s="8">
        <f t="shared" si="21"/>
        <v>0</v>
      </c>
      <c r="Z102" s="8">
        <f t="shared" si="22"/>
        <v>0</v>
      </c>
    </row>
    <row r="103" spans="1:26">
      <c r="A103" s="1" t="s">
        <v>1064</v>
      </c>
      <c r="B103" s="37">
        <v>3081.768659650937</v>
      </c>
      <c r="D103" s="7">
        <v>1</v>
      </c>
      <c r="E103" s="7" t="s">
        <v>1064</v>
      </c>
      <c r="F103">
        <v>1</v>
      </c>
      <c r="G103">
        <v>1</v>
      </c>
      <c r="I103">
        <v>0.6</v>
      </c>
      <c r="J103">
        <v>0.4</v>
      </c>
      <c r="K103" s="8"/>
      <c r="L103" s="8">
        <f t="shared" si="13"/>
        <v>1849.0611957905621</v>
      </c>
      <c r="M103" s="8">
        <f t="shared" si="14"/>
        <v>1232.7074638603749</v>
      </c>
      <c r="O103">
        <f t="shared" si="15"/>
        <v>1</v>
      </c>
      <c r="P103">
        <v>0</v>
      </c>
      <c r="Q103">
        <v>0</v>
      </c>
      <c r="S103" s="8">
        <f t="shared" si="16"/>
        <v>1849.0611957905621</v>
      </c>
      <c r="T103" s="8">
        <f t="shared" si="17"/>
        <v>0</v>
      </c>
      <c r="U103" s="8">
        <f t="shared" si="18"/>
        <v>0</v>
      </c>
      <c r="W103" s="8">
        <v>3081.768659650937</v>
      </c>
      <c r="X103" s="8">
        <v>220.12633283220981</v>
      </c>
      <c r="Y103" s="8">
        <v>0</v>
      </c>
      <c r="Z103">
        <v>0</v>
      </c>
    </row>
    <row r="104" spans="1:26">
      <c r="A104" s="1" t="s">
        <v>161</v>
      </c>
      <c r="B104" s="37">
        <v>0</v>
      </c>
      <c r="D104" s="7">
        <v>0</v>
      </c>
      <c r="E104" s="7" t="s">
        <v>161</v>
      </c>
      <c r="F104">
        <v>1</v>
      </c>
      <c r="G104">
        <v>1</v>
      </c>
      <c r="I104">
        <v>0</v>
      </c>
      <c r="J104">
        <v>1</v>
      </c>
      <c r="K104" s="8"/>
      <c r="L104" s="8">
        <f t="shared" si="13"/>
        <v>0</v>
      </c>
      <c r="M104" s="8">
        <f t="shared" si="14"/>
        <v>0</v>
      </c>
      <c r="O104">
        <f t="shared" si="15"/>
        <v>1</v>
      </c>
      <c r="P104">
        <v>0</v>
      </c>
      <c r="Q104">
        <v>0</v>
      </c>
      <c r="S104" s="8">
        <f t="shared" si="16"/>
        <v>0</v>
      </c>
      <c r="T104" s="8">
        <f t="shared" si="17"/>
        <v>0</v>
      </c>
      <c r="U104" s="8">
        <f t="shared" si="18"/>
        <v>0</v>
      </c>
      <c r="W104" s="8">
        <v>0</v>
      </c>
      <c r="X104" s="8">
        <v>0</v>
      </c>
      <c r="Y104" s="8">
        <v>0</v>
      </c>
      <c r="Z104">
        <v>1100.631664161049</v>
      </c>
    </row>
    <row r="105" spans="1:26">
      <c r="A105" t="s">
        <v>309</v>
      </c>
      <c r="B105" s="8">
        <v>0</v>
      </c>
      <c r="D105" s="7">
        <v>0</v>
      </c>
      <c r="E105" s="7" t="s">
        <v>309</v>
      </c>
      <c r="F105">
        <v>1</v>
      </c>
      <c r="G105">
        <v>0</v>
      </c>
      <c r="I105">
        <v>0.6</v>
      </c>
      <c r="J105">
        <v>0.4</v>
      </c>
      <c r="K105" s="8"/>
      <c r="L105" s="8">
        <f t="shared" si="13"/>
        <v>0</v>
      </c>
      <c r="M105" s="8">
        <f t="shared" si="14"/>
        <v>0</v>
      </c>
      <c r="O105">
        <f t="shared" si="15"/>
        <v>1</v>
      </c>
      <c r="P105">
        <v>0</v>
      </c>
      <c r="Q105">
        <v>0</v>
      </c>
      <c r="S105" s="8">
        <f t="shared" si="16"/>
        <v>0</v>
      </c>
      <c r="T105" s="8">
        <f t="shared" si="17"/>
        <v>0</v>
      </c>
      <c r="U105" s="8">
        <f t="shared" si="18"/>
        <v>0</v>
      </c>
      <c r="W105" s="8">
        <f t="shared" si="19"/>
        <v>0</v>
      </c>
      <c r="X105" s="8">
        <f t="shared" si="20"/>
        <v>0</v>
      </c>
      <c r="Y105" s="8">
        <f t="shared" si="21"/>
        <v>0</v>
      </c>
      <c r="Z105" s="8">
        <f>M105</f>
        <v>0</v>
      </c>
    </row>
    <row r="106" spans="1:26">
      <c r="A106" t="s">
        <v>93</v>
      </c>
      <c r="B106" s="8">
        <v>14.4108916883999</v>
      </c>
      <c r="D106" s="7">
        <v>1</v>
      </c>
      <c r="E106" s="7" t="s">
        <v>93</v>
      </c>
      <c r="F106">
        <v>1</v>
      </c>
      <c r="G106">
        <v>0</v>
      </c>
      <c r="I106">
        <v>0.6</v>
      </c>
      <c r="J106">
        <v>0.4</v>
      </c>
      <c r="K106" s="8"/>
      <c r="L106" s="8">
        <f t="shared" si="13"/>
        <v>8.646535013039939</v>
      </c>
      <c r="M106" s="8">
        <f t="shared" si="14"/>
        <v>5.7643566753599602</v>
      </c>
      <c r="O106">
        <f t="shared" si="15"/>
        <v>1</v>
      </c>
      <c r="P106">
        <v>0</v>
      </c>
      <c r="Q106">
        <v>0</v>
      </c>
      <c r="S106" s="8">
        <f t="shared" si="16"/>
        <v>8.646535013039939</v>
      </c>
      <c r="T106" s="8">
        <f t="shared" si="17"/>
        <v>0</v>
      </c>
      <c r="U106" s="8">
        <f t="shared" si="18"/>
        <v>0</v>
      </c>
      <c r="W106" s="8">
        <f t="shared" si="19"/>
        <v>8.646535013039939</v>
      </c>
      <c r="X106" s="8">
        <f t="shared" si="20"/>
        <v>0</v>
      </c>
      <c r="Y106" s="8">
        <f t="shared" si="21"/>
        <v>0</v>
      </c>
      <c r="Z106" s="8">
        <f t="shared" ref="Z106:Z137" si="23">M106</f>
        <v>5.7643566753599602</v>
      </c>
    </row>
    <row r="107" spans="1:26">
      <c r="A107" t="s">
        <v>36</v>
      </c>
      <c r="B107" s="8">
        <v>525.89796093951645</v>
      </c>
      <c r="D107" s="7">
        <v>1</v>
      </c>
      <c r="E107" s="7" t="s">
        <v>36</v>
      </c>
      <c r="F107">
        <v>1</v>
      </c>
      <c r="G107">
        <v>0</v>
      </c>
      <c r="I107">
        <v>0.6</v>
      </c>
      <c r="J107">
        <v>0.4</v>
      </c>
      <c r="K107" s="8"/>
      <c r="L107" s="8">
        <f t="shared" si="13"/>
        <v>315.53877656370986</v>
      </c>
      <c r="M107" s="8">
        <f t="shared" si="14"/>
        <v>210.35918437580659</v>
      </c>
      <c r="O107">
        <f t="shared" si="15"/>
        <v>1</v>
      </c>
      <c r="P107">
        <v>0</v>
      </c>
      <c r="Q107">
        <v>0</v>
      </c>
      <c r="S107" s="8">
        <f t="shared" si="16"/>
        <v>315.53877656370986</v>
      </c>
      <c r="T107" s="8">
        <f t="shared" si="17"/>
        <v>0</v>
      </c>
      <c r="U107" s="8">
        <f t="shared" si="18"/>
        <v>0</v>
      </c>
      <c r="W107" s="8">
        <f t="shared" si="19"/>
        <v>315.53877656370986</v>
      </c>
      <c r="X107" s="8">
        <f t="shared" si="20"/>
        <v>0</v>
      </c>
      <c r="Y107" s="8">
        <f t="shared" si="21"/>
        <v>0</v>
      </c>
      <c r="Z107" s="8">
        <f t="shared" si="23"/>
        <v>210.35918437580659</v>
      </c>
    </row>
    <row r="108" spans="1:26">
      <c r="A108" t="s">
        <v>310</v>
      </c>
      <c r="B108" s="8">
        <v>101.14334909539474</v>
      </c>
      <c r="D108" s="7">
        <v>1</v>
      </c>
      <c r="E108" s="7" t="s">
        <v>310</v>
      </c>
      <c r="F108">
        <v>1</v>
      </c>
      <c r="G108">
        <v>0</v>
      </c>
      <c r="I108">
        <v>1</v>
      </c>
      <c r="J108">
        <v>0</v>
      </c>
      <c r="K108" s="8"/>
      <c r="L108" s="8">
        <f t="shared" si="13"/>
        <v>101.14334909539474</v>
      </c>
      <c r="M108" s="8">
        <f t="shared" si="14"/>
        <v>0</v>
      </c>
      <c r="O108">
        <f t="shared" si="15"/>
        <v>1</v>
      </c>
      <c r="P108">
        <v>0</v>
      </c>
      <c r="Q108">
        <v>0</v>
      </c>
      <c r="S108" s="8">
        <f t="shared" si="16"/>
        <v>101.14334909539474</v>
      </c>
      <c r="T108" s="8">
        <f t="shared" si="17"/>
        <v>0</v>
      </c>
      <c r="U108" s="8">
        <f t="shared" si="18"/>
        <v>0</v>
      </c>
      <c r="W108" s="8">
        <f t="shared" si="19"/>
        <v>101.14334909539474</v>
      </c>
      <c r="X108" s="8">
        <f t="shared" si="20"/>
        <v>0</v>
      </c>
      <c r="Y108" s="8">
        <f t="shared" si="21"/>
        <v>0</v>
      </c>
      <c r="Z108" s="8">
        <f t="shared" si="23"/>
        <v>0</v>
      </c>
    </row>
    <row r="109" spans="1:26">
      <c r="A109" t="s">
        <v>311</v>
      </c>
      <c r="B109" s="8">
        <v>669.77848916650407</v>
      </c>
      <c r="D109" s="7">
        <v>1</v>
      </c>
      <c r="E109" s="7" t="s">
        <v>311</v>
      </c>
      <c r="F109">
        <v>1</v>
      </c>
      <c r="G109">
        <v>0</v>
      </c>
      <c r="I109">
        <v>1</v>
      </c>
      <c r="J109">
        <v>0</v>
      </c>
      <c r="K109" s="8"/>
      <c r="L109" s="8">
        <f t="shared" si="13"/>
        <v>669.77848916650407</v>
      </c>
      <c r="M109" s="8">
        <f t="shared" si="14"/>
        <v>0</v>
      </c>
      <c r="O109">
        <f t="shared" si="15"/>
        <v>1</v>
      </c>
      <c r="P109">
        <v>0</v>
      </c>
      <c r="Q109">
        <v>0</v>
      </c>
      <c r="S109" s="8">
        <f t="shared" si="16"/>
        <v>669.77848916650407</v>
      </c>
      <c r="T109" s="8">
        <f t="shared" si="17"/>
        <v>0</v>
      </c>
      <c r="U109" s="8">
        <f t="shared" si="18"/>
        <v>0</v>
      </c>
      <c r="W109" s="8">
        <f t="shared" si="19"/>
        <v>669.77848916650407</v>
      </c>
      <c r="X109" s="8">
        <f t="shared" si="20"/>
        <v>0</v>
      </c>
      <c r="Y109" s="8">
        <f t="shared" si="21"/>
        <v>0</v>
      </c>
      <c r="Z109" s="8">
        <f t="shared" si="23"/>
        <v>0</v>
      </c>
    </row>
    <row r="110" spans="1:26">
      <c r="A110" t="s">
        <v>312</v>
      </c>
      <c r="B110" s="8">
        <v>179.60472820358379</v>
      </c>
      <c r="D110" s="7">
        <v>1</v>
      </c>
      <c r="E110" s="7" t="s">
        <v>312</v>
      </c>
      <c r="F110">
        <v>0</v>
      </c>
      <c r="G110">
        <v>0</v>
      </c>
      <c r="I110">
        <v>1</v>
      </c>
      <c r="J110">
        <v>0</v>
      </c>
      <c r="K110" s="8"/>
      <c r="L110" s="8">
        <f t="shared" si="13"/>
        <v>179.60472820358379</v>
      </c>
      <c r="M110" s="8">
        <f t="shared" si="14"/>
        <v>0</v>
      </c>
      <c r="O110">
        <f t="shared" si="15"/>
        <v>1</v>
      </c>
      <c r="P110">
        <v>0</v>
      </c>
      <c r="Q110">
        <v>0</v>
      </c>
      <c r="S110" s="8">
        <f t="shared" si="16"/>
        <v>179.60472820358379</v>
      </c>
      <c r="T110" s="8">
        <f t="shared" si="17"/>
        <v>0</v>
      </c>
      <c r="U110" s="8">
        <f t="shared" si="18"/>
        <v>0</v>
      </c>
      <c r="W110" s="8">
        <f t="shared" si="19"/>
        <v>179.60472820358379</v>
      </c>
      <c r="X110" s="8">
        <f t="shared" si="20"/>
        <v>0</v>
      </c>
      <c r="Y110" s="8">
        <f t="shared" si="21"/>
        <v>0</v>
      </c>
      <c r="Z110" s="8">
        <f t="shared" si="23"/>
        <v>0</v>
      </c>
    </row>
    <row r="111" spans="1:26">
      <c r="A111" t="s">
        <v>313</v>
      </c>
      <c r="B111" s="8">
        <v>298.41463002960018</v>
      </c>
      <c r="D111" s="7">
        <v>1</v>
      </c>
      <c r="E111" s="7" t="s">
        <v>313</v>
      </c>
      <c r="F111">
        <v>0</v>
      </c>
      <c r="G111">
        <v>0</v>
      </c>
      <c r="I111">
        <v>1</v>
      </c>
      <c r="J111">
        <v>0</v>
      </c>
      <c r="K111" s="8"/>
      <c r="L111" s="8">
        <f t="shared" si="13"/>
        <v>298.41463002960018</v>
      </c>
      <c r="M111" s="8">
        <f t="shared" si="14"/>
        <v>0</v>
      </c>
      <c r="O111">
        <f t="shared" si="15"/>
        <v>1</v>
      </c>
      <c r="P111">
        <v>0</v>
      </c>
      <c r="Q111">
        <v>0</v>
      </c>
      <c r="S111" s="8">
        <f t="shared" si="16"/>
        <v>298.41463002960018</v>
      </c>
      <c r="T111" s="8">
        <f t="shared" si="17"/>
        <v>0</v>
      </c>
      <c r="U111" s="8">
        <f t="shared" si="18"/>
        <v>0</v>
      </c>
      <c r="W111" s="8">
        <f t="shared" si="19"/>
        <v>298.41463002960018</v>
      </c>
      <c r="X111" s="8">
        <f t="shared" si="20"/>
        <v>0</v>
      </c>
      <c r="Y111" s="8">
        <f t="shared" si="21"/>
        <v>0</v>
      </c>
      <c r="Z111" s="8">
        <f t="shared" si="23"/>
        <v>0</v>
      </c>
    </row>
    <row r="112" spans="1:26">
      <c r="A112" t="s">
        <v>314</v>
      </c>
      <c r="B112" s="8">
        <v>95.354664801318904</v>
      </c>
      <c r="D112" s="7">
        <v>1</v>
      </c>
      <c r="E112" s="7" t="s">
        <v>314</v>
      </c>
      <c r="F112">
        <v>0</v>
      </c>
      <c r="G112">
        <v>0</v>
      </c>
      <c r="I112">
        <v>1</v>
      </c>
      <c r="J112">
        <v>0</v>
      </c>
      <c r="K112" s="8"/>
      <c r="L112" s="8">
        <f t="shared" si="13"/>
        <v>95.354664801318904</v>
      </c>
      <c r="M112" s="8">
        <f t="shared" si="14"/>
        <v>0</v>
      </c>
      <c r="O112">
        <f t="shared" si="15"/>
        <v>1</v>
      </c>
      <c r="P112">
        <v>0</v>
      </c>
      <c r="Q112">
        <v>0</v>
      </c>
      <c r="S112" s="8">
        <f t="shared" si="16"/>
        <v>95.354664801318904</v>
      </c>
      <c r="T112" s="8">
        <f t="shared" si="17"/>
        <v>0</v>
      </c>
      <c r="U112" s="8">
        <f t="shared" si="18"/>
        <v>0</v>
      </c>
      <c r="W112" s="8">
        <f t="shared" si="19"/>
        <v>95.354664801318904</v>
      </c>
      <c r="X112" s="8">
        <f t="shared" si="20"/>
        <v>0</v>
      </c>
      <c r="Y112" s="8">
        <f t="shared" si="21"/>
        <v>0</v>
      </c>
      <c r="Z112" s="8">
        <f t="shared" si="23"/>
        <v>0</v>
      </c>
    </row>
    <row r="113" spans="1:26">
      <c r="A113" t="s">
        <v>315</v>
      </c>
      <c r="B113" s="8">
        <v>0</v>
      </c>
      <c r="D113" s="7">
        <v>0</v>
      </c>
      <c r="E113" s="7" t="s">
        <v>315</v>
      </c>
      <c r="F113">
        <v>0</v>
      </c>
      <c r="G113">
        <v>0</v>
      </c>
      <c r="I113">
        <v>1</v>
      </c>
      <c r="J113">
        <v>0</v>
      </c>
      <c r="K113" s="8"/>
      <c r="L113" s="8">
        <f t="shared" si="13"/>
        <v>0</v>
      </c>
      <c r="M113" s="8">
        <f t="shared" si="14"/>
        <v>0</v>
      </c>
      <c r="O113">
        <f t="shared" si="15"/>
        <v>1</v>
      </c>
      <c r="P113">
        <v>0</v>
      </c>
      <c r="Q113">
        <v>0</v>
      </c>
      <c r="S113" s="8">
        <f t="shared" si="16"/>
        <v>0</v>
      </c>
      <c r="T113" s="8">
        <f t="shared" si="17"/>
        <v>0</v>
      </c>
      <c r="U113" s="8">
        <f t="shared" si="18"/>
        <v>0</v>
      </c>
      <c r="W113" s="8">
        <f t="shared" si="19"/>
        <v>0</v>
      </c>
      <c r="X113" s="8">
        <f t="shared" si="20"/>
        <v>0</v>
      </c>
      <c r="Y113" s="8">
        <f t="shared" si="21"/>
        <v>0</v>
      </c>
      <c r="Z113" s="8">
        <f t="shared" si="23"/>
        <v>0</v>
      </c>
    </row>
    <row r="114" spans="1:26">
      <c r="A114" t="s">
        <v>316</v>
      </c>
      <c r="B114" s="8">
        <v>409.67109221183506</v>
      </c>
      <c r="D114" s="7">
        <v>1</v>
      </c>
      <c r="E114" s="7" t="s">
        <v>316</v>
      </c>
      <c r="F114">
        <v>0</v>
      </c>
      <c r="G114">
        <v>0</v>
      </c>
      <c r="I114">
        <v>1</v>
      </c>
      <c r="J114">
        <v>0</v>
      </c>
      <c r="K114" s="8"/>
      <c r="L114" s="8">
        <f t="shared" si="13"/>
        <v>409.67109221183506</v>
      </c>
      <c r="M114" s="8">
        <f t="shared" si="14"/>
        <v>0</v>
      </c>
      <c r="O114">
        <f t="shared" si="15"/>
        <v>0.78</v>
      </c>
      <c r="P114">
        <v>0.12</v>
      </c>
      <c r="Q114">
        <v>0.1</v>
      </c>
      <c r="S114" s="8">
        <f t="shared" si="16"/>
        <v>319.54345192523135</v>
      </c>
      <c r="T114" s="8">
        <f t="shared" si="17"/>
        <v>49.160531065420209</v>
      </c>
      <c r="U114" s="8">
        <f t="shared" si="18"/>
        <v>40.967109221183506</v>
      </c>
      <c r="W114" s="8">
        <f t="shared" si="19"/>
        <v>319.54345192523135</v>
      </c>
      <c r="X114" s="8">
        <f t="shared" si="20"/>
        <v>49.160531065420209</v>
      </c>
      <c r="Y114" s="8">
        <f t="shared" si="21"/>
        <v>40.967109221183506</v>
      </c>
      <c r="Z114" s="8">
        <f t="shared" si="23"/>
        <v>0</v>
      </c>
    </row>
    <row r="115" spans="1:26">
      <c r="A115" t="s">
        <v>100</v>
      </c>
      <c r="B115" s="8">
        <v>1614.0242221227138</v>
      </c>
      <c r="D115" s="7">
        <v>1</v>
      </c>
      <c r="E115" s="7" t="s">
        <v>100</v>
      </c>
      <c r="F115">
        <v>1</v>
      </c>
      <c r="G115">
        <v>1</v>
      </c>
      <c r="I115">
        <v>0.53</v>
      </c>
      <c r="J115">
        <v>0.47</v>
      </c>
      <c r="K115" s="8"/>
      <c r="L115" s="8">
        <f t="shared" si="13"/>
        <v>855.43283772503833</v>
      </c>
      <c r="M115" s="8">
        <f t="shared" si="14"/>
        <v>758.59138439767548</v>
      </c>
      <c r="O115">
        <f t="shared" si="15"/>
        <v>0.78</v>
      </c>
      <c r="P115">
        <v>0.12</v>
      </c>
      <c r="Q115">
        <v>0.1</v>
      </c>
      <c r="S115" s="8">
        <f t="shared" si="16"/>
        <v>667.23761342552996</v>
      </c>
      <c r="T115" s="8">
        <f t="shared" si="17"/>
        <v>102.6519405270046</v>
      </c>
      <c r="U115" s="8">
        <f t="shared" si="18"/>
        <v>85.543283772503841</v>
      </c>
      <c r="W115" s="8">
        <f t="shared" si="19"/>
        <v>667.23761342552996</v>
      </c>
      <c r="X115" s="8">
        <f t="shared" si="20"/>
        <v>102.6519405270046</v>
      </c>
      <c r="Y115" s="8">
        <f t="shared" si="21"/>
        <v>85.543283772503841</v>
      </c>
      <c r="Z115" s="8">
        <f t="shared" si="23"/>
        <v>758.59138439767548</v>
      </c>
    </row>
    <row r="116" spans="1:26">
      <c r="A116" t="s">
        <v>101</v>
      </c>
      <c r="B116" s="8">
        <v>7731.5307302166266</v>
      </c>
      <c r="D116" s="7">
        <v>1</v>
      </c>
      <c r="E116" s="7" t="s">
        <v>101</v>
      </c>
      <c r="F116">
        <v>1</v>
      </c>
      <c r="G116">
        <v>1</v>
      </c>
      <c r="I116">
        <v>0.25</v>
      </c>
      <c r="J116">
        <v>0.75</v>
      </c>
      <c r="K116" s="8"/>
      <c r="L116" s="8">
        <f t="shared" si="13"/>
        <v>1932.8826825541566</v>
      </c>
      <c r="M116" s="8">
        <f t="shared" si="14"/>
        <v>5798.6480476624702</v>
      </c>
      <c r="O116">
        <f t="shared" si="15"/>
        <v>0.78</v>
      </c>
      <c r="P116">
        <v>0.12</v>
      </c>
      <c r="Q116">
        <v>0.1</v>
      </c>
      <c r="S116" s="8">
        <f t="shared" si="16"/>
        <v>1507.6484923922421</v>
      </c>
      <c r="T116" s="8">
        <f t="shared" si="17"/>
        <v>231.9459219064988</v>
      </c>
      <c r="U116" s="8">
        <f t="shared" si="18"/>
        <v>193.28826825541569</v>
      </c>
      <c r="W116" s="8">
        <f t="shared" si="19"/>
        <v>1507.6484923922421</v>
      </c>
      <c r="X116" s="8">
        <f t="shared" si="20"/>
        <v>231.9459219064988</v>
      </c>
      <c r="Y116" s="8">
        <f t="shared" si="21"/>
        <v>193.28826825541569</v>
      </c>
      <c r="Z116" s="8">
        <f t="shared" si="23"/>
        <v>5798.6480476624702</v>
      </c>
    </row>
    <row r="117" spans="1:26">
      <c r="A117" t="s">
        <v>317</v>
      </c>
      <c r="B117" s="8">
        <v>1465.8154263750523</v>
      </c>
      <c r="D117" s="7">
        <v>1</v>
      </c>
      <c r="E117" s="7" t="s">
        <v>317</v>
      </c>
      <c r="F117">
        <v>0</v>
      </c>
      <c r="G117">
        <v>0</v>
      </c>
      <c r="I117">
        <v>1</v>
      </c>
      <c r="J117">
        <v>0</v>
      </c>
      <c r="K117" s="8"/>
      <c r="L117" s="8">
        <f t="shared" si="13"/>
        <v>1465.8154263750523</v>
      </c>
      <c r="M117" s="8">
        <f t="shared" si="14"/>
        <v>0</v>
      </c>
      <c r="O117">
        <f t="shared" si="15"/>
        <v>1</v>
      </c>
      <c r="P117">
        <v>0</v>
      </c>
      <c r="Q117">
        <v>0</v>
      </c>
      <c r="S117" s="8">
        <f t="shared" si="16"/>
        <v>1465.8154263750523</v>
      </c>
      <c r="T117" s="8">
        <f t="shared" si="17"/>
        <v>0</v>
      </c>
      <c r="U117" s="8">
        <f t="shared" si="18"/>
        <v>0</v>
      </c>
      <c r="W117" s="8">
        <f t="shared" si="19"/>
        <v>1465.8154263750523</v>
      </c>
      <c r="X117" s="8">
        <f t="shared" si="20"/>
        <v>0</v>
      </c>
      <c r="Y117" s="8">
        <f t="shared" si="21"/>
        <v>0</v>
      </c>
      <c r="Z117" s="8">
        <f t="shared" si="23"/>
        <v>0</v>
      </c>
    </row>
    <row r="118" spans="1:26">
      <c r="A118" t="s">
        <v>318</v>
      </c>
      <c r="B118" s="8">
        <v>0</v>
      </c>
      <c r="D118" s="7">
        <v>0</v>
      </c>
      <c r="E118" s="7" t="s">
        <v>318</v>
      </c>
      <c r="F118">
        <v>0</v>
      </c>
      <c r="G118">
        <v>0</v>
      </c>
      <c r="I118">
        <v>1</v>
      </c>
      <c r="J118">
        <v>0</v>
      </c>
      <c r="K118" s="8"/>
      <c r="L118" s="8">
        <f t="shared" si="13"/>
        <v>0</v>
      </c>
      <c r="M118" s="8">
        <f t="shared" si="14"/>
        <v>0</v>
      </c>
      <c r="O118">
        <f t="shared" si="15"/>
        <v>1</v>
      </c>
      <c r="P118">
        <v>0</v>
      </c>
      <c r="Q118">
        <v>0</v>
      </c>
      <c r="S118" s="8">
        <f t="shared" si="16"/>
        <v>0</v>
      </c>
      <c r="T118" s="8">
        <f t="shared" si="17"/>
        <v>0</v>
      </c>
      <c r="U118" s="8">
        <f t="shared" si="18"/>
        <v>0</v>
      </c>
      <c r="W118" s="8">
        <f t="shared" si="19"/>
        <v>0</v>
      </c>
      <c r="X118" s="8">
        <f t="shared" si="20"/>
        <v>0</v>
      </c>
      <c r="Y118" s="8">
        <f t="shared" si="21"/>
        <v>0</v>
      </c>
      <c r="Z118" s="8">
        <f t="shared" si="23"/>
        <v>0</v>
      </c>
    </row>
    <row r="119" spans="1:26">
      <c r="A119" t="s">
        <v>319</v>
      </c>
      <c r="B119" s="8">
        <v>1371.5832620597046</v>
      </c>
      <c r="D119" s="7">
        <v>1</v>
      </c>
      <c r="E119" s="7" t="s">
        <v>319</v>
      </c>
      <c r="F119">
        <v>1</v>
      </c>
      <c r="G119">
        <v>1</v>
      </c>
      <c r="I119">
        <v>0.2</v>
      </c>
      <c r="J119">
        <v>0.8</v>
      </c>
      <c r="K119" s="8"/>
      <c r="L119" s="8">
        <f t="shared" si="13"/>
        <v>274.31665241194094</v>
      </c>
      <c r="M119" s="8">
        <f t="shared" si="14"/>
        <v>1097.2666096477637</v>
      </c>
      <c r="O119">
        <f t="shared" si="15"/>
        <v>1</v>
      </c>
      <c r="P119">
        <v>0</v>
      </c>
      <c r="Q119">
        <v>0</v>
      </c>
      <c r="S119" s="8">
        <f t="shared" si="16"/>
        <v>274.31665241194094</v>
      </c>
      <c r="T119" s="8">
        <f t="shared" si="17"/>
        <v>0</v>
      </c>
      <c r="U119" s="8">
        <f t="shared" si="18"/>
        <v>0</v>
      </c>
      <c r="W119" s="8">
        <f t="shared" si="19"/>
        <v>274.31665241194094</v>
      </c>
      <c r="X119" s="8">
        <f t="shared" si="20"/>
        <v>0</v>
      </c>
      <c r="Y119" s="8">
        <f t="shared" si="21"/>
        <v>0</v>
      </c>
      <c r="Z119" s="8">
        <f t="shared" si="23"/>
        <v>1097.2666096477637</v>
      </c>
    </row>
    <row r="120" spans="1:26">
      <c r="A120" t="s">
        <v>320</v>
      </c>
      <c r="B120" s="8">
        <v>106.88398423653537</v>
      </c>
      <c r="D120" s="7">
        <v>1</v>
      </c>
      <c r="E120" s="7" t="s">
        <v>320</v>
      </c>
      <c r="F120">
        <v>1</v>
      </c>
      <c r="G120">
        <v>0</v>
      </c>
      <c r="I120">
        <v>0.75</v>
      </c>
      <c r="J120">
        <v>0.25</v>
      </c>
      <c r="K120" s="8"/>
      <c r="L120" s="8">
        <f t="shared" si="13"/>
        <v>80.16298817740153</v>
      </c>
      <c r="M120" s="8">
        <f t="shared" si="14"/>
        <v>26.720996059133842</v>
      </c>
      <c r="O120">
        <f t="shared" si="15"/>
        <v>1</v>
      </c>
      <c r="P120">
        <v>0</v>
      </c>
      <c r="Q120">
        <v>0</v>
      </c>
      <c r="S120" s="8">
        <f t="shared" si="16"/>
        <v>80.16298817740153</v>
      </c>
      <c r="T120" s="8">
        <f t="shared" si="17"/>
        <v>0</v>
      </c>
      <c r="U120" s="8">
        <f t="shared" si="18"/>
        <v>0</v>
      </c>
      <c r="W120" s="8">
        <f t="shared" si="19"/>
        <v>80.16298817740153</v>
      </c>
      <c r="X120" s="8">
        <f t="shared" si="20"/>
        <v>0</v>
      </c>
      <c r="Y120" s="8">
        <f t="shared" si="21"/>
        <v>0</v>
      </c>
      <c r="Z120" s="8">
        <f t="shared" si="23"/>
        <v>26.720996059133842</v>
      </c>
    </row>
    <row r="121" spans="1:26">
      <c r="A121" t="s">
        <v>321</v>
      </c>
      <c r="B121" s="8">
        <v>2300.2726122337735</v>
      </c>
      <c r="D121" s="7">
        <v>1</v>
      </c>
      <c r="E121" s="7" t="s">
        <v>321</v>
      </c>
      <c r="F121">
        <v>0</v>
      </c>
      <c r="G121">
        <v>1</v>
      </c>
      <c r="I121">
        <v>0.6</v>
      </c>
      <c r="J121">
        <v>0.4</v>
      </c>
      <c r="K121" s="8"/>
      <c r="L121" s="8">
        <f t="shared" si="13"/>
        <v>1380.1635673402641</v>
      </c>
      <c r="M121" s="8">
        <f t="shared" si="14"/>
        <v>920.10904489350946</v>
      </c>
      <c r="O121">
        <f t="shared" si="15"/>
        <v>0.88</v>
      </c>
      <c r="P121">
        <v>0.12</v>
      </c>
      <c r="Q121">
        <v>0</v>
      </c>
      <c r="S121" s="8">
        <f t="shared" si="16"/>
        <v>1214.5439392594324</v>
      </c>
      <c r="T121" s="8">
        <f t="shared" si="17"/>
        <v>165.61962808083169</v>
      </c>
      <c r="U121" s="8">
        <f t="shared" si="18"/>
        <v>0</v>
      </c>
      <c r="W121" s="8">
        <f t="shared" si="19"/>
        <v>1214.5439392594324</v>
      </c>
      <c r="X121" s="8">
        <f t="shared" si="20"/>
        <v>165.61962808083169</v>
      </c>
      <c r="Y121" s="8">
        <f t="shared" si="21"/>
        <v>0</v>
      </c>
      <c r="Z121" s="8">
        <f t="shared" si="23"/>
        <v>920.10904489350946</v>
      </c>
    </row>
    <row r="122" spans="1:26">
      <c r="A122" t="s">
        <v>322</v>
      </c>
      <c r="B122" s="8">
        <v>4558.5377795052691</v>
      </c>
      <c r="D122" s="7">
        <v>1</v>
      </c>
      <c r="E122" s="7" t="s">
        <v>322</v>
      </c>
      <c r="F122">
        <v>0</v>
      </c>
      <c r="G122">
        <v>1</v>
      </c>
      <c r="I122">
        <v>0.6</v>
      </c>
      <c r="J122">
        <v>0.4</v>
      </c>
      <c r="K122" s="8"/>
      <c r="L122" s="8">
        <f t="shared" si="13"/>
        <v>2735.1226677031614</v>
      </c>
      <c r="M122" s="8">
        <f t="shared" si="14"/>
        <v>1823.4151118021077</v>
      </c>
      <c r="O122">
        <f t="shared" si="15"/>
        <v>0.88</v>
      </c>
      <c r="P122">
        <v>0.12</v>
      </c>
      <c r="Q122">
        <v>0</v>
      </c>
      <c r="S122" s="8">
        <f t="shared" si="16"/>
        <v>2406.9079475787821</v>
      </c>
      <c r="T122" s="8">
        <f t="shared" si="17"/>
        <v>328.21472012437937</v>
      </c>
      <c r="U122" s="8">
        <f t="shared" si="18"/>
        <v>0</v>
      </c>
      <c r="W122" s="8">
        <f t="shared" si="19"/>
        <v>2406.9079475787821</v>
      </c>
      <c r="X122" s="8">
        <f t="shared" si="20"/>
        <v>328.21472012437937</v>
      </c>
      <c r="Y122" s="8">
        <f t="shared" si="21"/>
        <v>0</v>
      </c>
      <c r="Z122" s="8">
        <f t="shared" si="23"/>
        <v>1823.4151118021077</v>
      </c>
    </row>
    <row r="123" spans="1:26">
      <c r="A123" t="s">
        <v>323</v>
      </c>
      <c r="B123" s="8">
        <v>441.81703452449199</v>
      </c>
      <c r="D123" s="7">
        <v>1</v>
      </c>
      <c r="E123" s="7" t="s">
        <v>323</v>
      </c>
      <c r="F123">
        <v>0</v>
      </c>
      <c r="G123">
        <v>0</v>
      </c>
      <c r="I123">
        <v>0.6</v>
      </c>
      <c r="J123">
        <v>0.4</v>
      </c>
      <c r="K123" s="8"/>
      <c r="L123" s="8">
        <f t="shared" si="13"/>
        <v>265.09022071469519</v>
      </c>
      <c r="M123" s="8">
        <f t="shared" si="14"/>
        <v>176.72681380979679</v>
      </c>
      <c r="O123">
        <f t="shared" si="15"/>
        <v>0.88</v>
      </c>
      <c r="P123">
        <v>0.12</v>
      </c>
      <c r="Q123">
        <v>0</v>
      </c>
      <c r="S123" s="8">
        <f t="shared" si="16"/>
        <v>233.27939422893178</v>
      </c>
      <c r="T123" s="8">
        <f t="shared" si="17"/>
        <v>31.810826485763421</v>
      </c>
      <c r="U123" s="8">
        <f t="shared" si="18"/>
        <v>0</v>
      </c>
      <c r="W123" s="8">
        <f t="shared" si="19"/>
        <v>233.27939422893178</v>
      </c>
      <c r="X123" s="8">
        <f t="shared" si="20"/>
        <v>31.810826485763421</v>
      </c>
      <c r="Y123" s="8">
        <f t="shared" si="21"/>
        <v>0</v>
      </c>
      <c r="Z123" s="8">
        <f t="shared" si="23"/>
        <v>176.72681380979679</v>
      </c>
    </row>
    <row r="124" spans="1:26">
      <c r="A124" t="s">
        <v>324</v>
      </c>
      <c r="B124" s="8">
        <v>1230.9059737511129</v>
      </c>
      <c r="D124" s="7">
        <v>1</v>
      </c>
      <c r="E124" s="7" t="s">
        <v>324</v>
      </c>
      <c r="F124">
        <v>0</v>
      </c>
      <c r="G124">
        <v>0</v>
      </c>
      <c r="I124">
        <v>0.6</v>
      </c>
      <c r="J124">
        <v>0.4</v>
      </c>
      <c r="K124" s="8"/>
      <c r="L124" s="8">
        <f t="shared" si="13"/>
        <v>738.54358425066778</v>
      </c>
      <c r="M124" s="8">
        <f t="shared" si="14"/>
        <v>492.3623895004452</v>
      </c>
      <c r="O124">
        <f t="shared" si="15"/>
        <v>0.88</v>
      </c>
      <c r="P124">
        <v>0.12</v>
      </c>
      <c r="Q124">
        <v>0</v>
      </c>
      <c r="S124" s="8">
        <f t="shared" si="16"/>
        <v>649.91835414058767</v>
      </c>
      <c r="T124" s="8">
        <f t="shared" si="17"/>
        <v>88.625230110080125</v>
      </c>
      <c r="U124" s="8">
        <f t="shared" si="18"/>
        <v>0</v>
      </c>
      <c r="W124" s="8">
        <f t="shared" si="19"/>
        <v>649.91835414058767</v>
      </c>
      <c r="X124" s="8">
        <f t="shared" si="20"/>
        <v>88.625230110080125</v>
      </c>
      <c r="Y124" s="8">
        <f t="shared" si="21"/>
        <v>0</v>
      </c>
      <c r="Z124" s="8">
        <f t="shared" si="23"/>
        <v>492.3623895004452</v>
      </c>
    </row>
    <row r="125" spans="1:26">
      <c r="A125" t="s">
        <v>325</v>
      </c>
      <c r="B125" s="8">
        <v>2466.4451198919287</v>
      </c>
      <c r="D125" s="7">
        <v>1</v>
      </c>
      <c r="E125" s="7" t="s">
        <v>325</v>
      </c>
      <c r="F125">
        <v>1</v>
      </c>
      <c r="G125">
        <v>0</v>
      </c>
      <c r="I125">
        <v>0.6</v>
      </c>
      <c r="J125">
        <v>0.4</v>
      </c>
      <c r="K125" s="8"/>
      <c r="L125" s="8">
        <f t="shared" si="13"/>
        <v>1479.8670719351571</v>
      </c>
      <c r="M125" s="8">
        <f t="shared" si="14"/>
        <v>986.57804795677157</v>
      </c>
      <c r="O125">
        <f t="shared" si="15"/>
        <v>0.88</v>
      </c>
      <c r="P125">
        <v>0.12</v>
      </c>
      <c r="Q125">
        <v>0</v>
      </c>
      <c r="S125" s="8">
        <f t="shared" si="16"/>
        <v>1302.2830233029383</v>
      </c>
      <c r="T125" s="8">
        <f t="shared" si="17"/>
        <v>177.58404863221884</v>
      </c>
      <c r="U125" s="8">
        <f t="shared" si="18"/>
        <v>0</v>
      </c>
      <c r="W125" s="8">
        <f t="shared" si="19"/>
        <v>1302.2830233029383</v>
      </c>
      <c r="X125" s="8">
        <f t="shared" si="20"/>
        <v>177.58404863221884</v>
      </c>
      <c r="Y125" s="8">
        <f t="shared" si="21"/>
        <v>0</v>
      </c>
      <c r="Z125" s="8">
        <f t="shared" si="23"/>
        <v>986.57804795677157</v>
      </c>
    </row>
    <row r="126" spans="1:26">
      <c r="A126" t="s">
        <v>326</v>
      </c>
      <c r="B126" s="8">
        <v>381.12229671039444</v>
      </c>
      <c r="D126" s="7">
        <v>1</v>
      </c>
      <c r="E126" s="7" t="s">
        <v>326</v>
      </c>
      <c r="F126">
        <v>0</v>
      </c>
      <c r="G126">
        <v>0</v>
      </c>
      <c r="I126">
        <v>0.6</v>
      </c>
      <c r="J126">
        <v>0.4</v>
      </c>
      <c r="K126" s="8"/>
      <c r="L126" s="8">
        <f t="shared" si="13"/>
        <v>228.67337802623666</v>
      </c>
      <c r="M126" s="8">
        <f t="shared" si="14"/>
        <v>152.44891868415777</v>
      </c>
      <c r="O126">
        <f t="shared" si="15"/>
        <v>1</v>
      </c>
      <c r="P126">
        <v>0</v>
      </c>
      <c r="Q126">
        <v>0</v>
      </c>
      <c r="S126" s="8">
        <f t="shared" si="16"/>
        <v>228.67337802623666</v>
      </c>
      <c r="T126" s="8">
        <f t="shared" si="17"/>
        <v>0</v>
      </c>
      <c r="U126" s="8">
        <f t="shared" si="18"/>
        <v>0</v>
      </c>
      <c r="W126" s="8">
        <f t="shared" si="19"/>
        <v>228.67337802623666</v>
      </c>
      <c r="X126" s="8">
        <f t="shared" si="20"/>
        <v>0</v>
      </c>
      <c r="Y126" s="8">
        <f t="shared" si="21"/>
        <v>0</v>
      </c>
      <c r="Z126" s="8">
        <f t="shared" si="23"/>
        <v>152.44891868415777</v>
      </c>
    </row>
    <row r="127" spans="1:26">
      <c r="A127" t="s">
        <v>327</v>
      </c>
      <c r="B127" s="8">
        <v>0</v>
      </c>
      <c r="D127" s="7">
        <v>0</v>
      </c>
      <c r="E127" s="7" t="s">
        <v>327</v>
      </c>
      <c r="F127">
        <v>0</v>
      </c>
      <c r="G127">
        <v>1</v>
      </c>
      <c r="I127">
        <v>0.6</v>
      </c>
      <c r="J127">
        <v>0.4</v>
      </c>
      <c r="K127" s="8"/>
      <c r="L127" s="8">
        <f t="shared" si="13"/>
        <v>0</v>
      </c>
      <c r="M127" s="8">
        <f t="shared" si="14"/>
        <v>0</v>
      </c>
      <c r="O127">
        <f t="shared" si="15"/>
        <v>1</v>
      </c>
      <c r="P127">
        <v>0</v>
      </c>
      <c r="Q127">
        <v>0</v>
      </c>
      <c r="S127" s="8">
        <f t="shared" si="16"/>
        <v>0</v>
      </c>
      <c r="T127" s="8">
        <f t="shared" si="17"/>
        <v>0</v>
      </c>
      <c r="U127" s="8">
        <f t="shared" si="18"/>
        <v>0</v>
      </c>
      <c r="W127" s="8">
        <f t="shared" si="19"/>
        <v>0</v>
      </c>
      <c r="X127" s="8">
        <f t="shared" si="20"/>
        <v>0</v>
      </c>
      <c r="Y127" s="8">
        <f t="shared" si="21"/>
        <v>0</v>
      </c>
      <c r="Z127" s="8">
        <f t="shared" si="23"/>
        <v>0</v>
      </c>
    </row>
    <row r="128" spans="1:26">
      <c r="A128" t="s">
        <v>328</v>
      </c>
      <c r="B128" s="8">
        <v>0</v>
      </c>
      <c r="D128" s="7">
        <v>0</v>
      </c>
      <c r="E128" s="7" t="s">
        <v>328</v>
      </c>
      <c r="F128">
        <v>0</v>
      </c>
      <c r="G128">
        <v>0</v>
      </c>
      <c r="I128">
        <v>0.6</v>
      </c>
      <c r="J128">
        <v>0.4</v>
      </c>
      <c r="K128" s="8"/>
      <c r="L128" s="8">
        <f t="shared" si="13"/>
        <v>0</v>
      </c>
      <c r="M128" s="8">
        <f t="shared" si="14"/>
        <v>0</v>
      </c>
      <c r="O128">
        <f t="shared" si="15"/>
        <v>1</v>
      </c>
      <c r="P128">
        <v>0</v>
      </c>
      <c r="Q128">
        <v>0</v>
      </c>
      <c r="S128" s="8">
        <f t="shared" si="16"/>
        <v>0</v>
      </c>
      <c r="T128" s="8">
        <f t="shared" si="17"/>
        <v>0</v>
      </c>
      <c r="U128" s="8">
        <f t="shared" si="18"/>
        <v>0</v>
      </c>
      <c r="W128" s="8">
        <f t="shared" si="19"/>
        <v>0</v>
      </c>
      <c r="X128" s="8">
        <f t="shared" si="20"/>
        <v>0</v>
      </c>
      <c r="Y128" s="8">
        <f t="shared" si="21"/>
        <v>0</v>
      </c>
      <c r="Z128" s="8">
        <f t="shared" si="23"/>
        <v>0</v>
      </c>
    </row>
    <row r="129" spans="1:26">
      <c r="A129" t="s">
        <v>110</v>
      </c>
      <c r="B129" s="8">
        <v>0</v>
      </c>
      <c r="D129" s="7">
        <v>0</v>
      </c>
      <c r="E129" s="7" t="s">
        <v>110</v>
      </c>
      <c r="F129">
        <v>0</v>
      </c>
      <c r="G129">
        <v>0</v>
      </c>
      <c r="I129">
        <v>0.6</v>
      </c>
      <c r="J129">
        <v>0.4</v>
      </c>
      <c r="K129" s="8"/>
      <c r="L129" s="8">
        <f t="shared" si="13"/>
        <v>0</v>
      </c>
      <c r="M129" s="8">
        <f t="shared" si="14"/>
        <v>0</v>
      </c>
      <c r="O129">
        <f t="shared" si="15"/>
        <v>1</v>
      </c>
      <c r="P129">
        <v>0</v>
      </c>
      <c r="Q129">
        <v>0</v>
      </c>
      <c r="S129" s="8">
        <f t="shared" si="16"/>
        <v>0</v>
      </c>
      <c r="T129" s="8">
        <f t="shared" si="17"/>
        <v>0</v>
      </c>
      <c r="U129" s="8">
        <f t="shared" si="18"/>
        <v>0</v>
      </c>
      <c r="W129" s="8">
        <f t="shared" si="19"/>
        <v>0</v>
      </c>
      <c r="X129" s="8">
        <f t="shared" si="20"/>
        <v>0</v>
      </c>
      <c r="Y129" s="8">
        <f t="shared" si="21"/>
        <v>0</v>
      </c>
      <c r="Z129" s="8">
        <f t="shared" si="23"/>
        <v>0</v>
      </c>
    </row>
    <row r="130" spans="1:26">
      <c r="A130" t="s">
        <v>111</v>
      </c>
      <c r="B130" s="8">
        <v>181.2214437690977</v>
      </c>
      <c r="D130" s="7">
        <v>1</v>
      </c>
      <c r="E130" s="7" t="s">
        <v>111</v>
      </c>
      <c r="F130">
        <v>0</v>
      </c>
      <c r="G130">
        <v>0</v>
      </c>
      <c r="I130">
        <v>0.6</v>
      </c>
      <c r="J130">
        <v>0.4</v>
      </c>
      <c r="K130" s="8"/>
      <c r="L130" s="8">
        <f t="shared" si="13"/>
        <v>108.73286626145862</v>
      </c>
      <c r="M130" s="8">
        <f t="shared" si="14"/>
        <v>72.488577507639079</v>
      </c>
      <c r="O130">
        <f t="shared" si="15"/>
        <v>1</v>
      </c>
      <c r="P130">
        <v>0</v>
      </c>
      <c r="Q130">
        <v>0</v>
      </c>
      <c r="S130" s="8">
        <f t="shared" si="16"/>
        <v>108.73286626145862</v>
      </c>
      <c r="T130" s="8">
        <f t="shared" si="17"/>
        <v>0</v>
      </c>
      <c r="U130" s="8">
        <f t="shared" si="18"/>
        <v>0</v>
      </c>
      <c r="W130" s="8">
        <f t="shared" si="19"/>
        <v>108.73286626145862</v>
      </c>
      <c r="X130" s="8">
        <f t="shared" si="20"/>
        <v>0</v>
      </c>
      <c r="Y130" s="8">
        <f t="shared" si="21"/>
        <v>0</v>
      </c>
      <c r="Z130" s="8">
        <f t="shared" si="23"/>
        <v>72.488577507639079</v>
      </c>
    </row>
    <row r="131" spans="1:26">
      <c r="A131" t="s">
        <v>112</v>
      </c>
      <c r="B131" s="8">
        <v>0</v>
      </c>
      <c r="D131" s="7">
        <v>0</v>
      </c>
      <c r="E131" s="7" t="s">
        <v>112</v>
      </c>
      <c r="F131">
        <v>0</v>
      </c>
      <c r="G131">
        <v>0</v>
      </c>
      <c r="I131">
        <v>0.6</v>
      </c>
      <c r="J131">
        <v>0.4</v>
      </c>
      <c r="K131" s="8"/>
      <c r="L131" s="8">
        <f t="shared" si="13"/>
        <v>0</v>
      </c>
      <c r="M131" s="8">
        <f t="shared" si="14"/>
        <v>0</v>
      </c>
      <c r="O131">
        <f t="shared" si="15"/>
        <v>1</v>
      </c>
      <c r="P131">
        <v>0</v>
      </c>
      <c r="Q131">
        <v>0</v>
      </c>
      <c r="S131" s="8">
        <f t="shared" si="16"/>
        <v>0</v>
      </c>
      <c r="T131" s="8">
        <f t="shared" si="17"/>
        <v>0</v>
      </c>
      <c r="U131" s="8">
        <f t="shared" si="18"/>
        <v>0</v>
      </c>
      <c r="W131" s="8">
        <f t="shared" si="19"/>
        <v>0</v>
      </c>
      <c r="X131" s="8">
        <f t="shared" si="20"/>
        <v>0</v>
      </c>
      <c r="Y131" s="8">
        <f t="shared" si="21"/>
        <v>0</v>
      </c>
      <c r="Z131" s="8">
        <f t="shared" si="23"/>
        <v>0</v>
      </c>
    </row>
    <row r="132" spans="1:26">
      <c r="A132" t="s">
        <v>113</v>
      </c>
      <c r="B132" s="8">
        <v>0</v>
      </c>
      <c r="D132" s="7">
        <v>0</v>
      </c>
      <c r="E132" s="7" t="s">
        <v>113</v>
      </c>
      <c r="F132">
        <v>0</v>
      </c>
      <c r="G132">
        <v>0</v>
      </c>
      <c r="I132">
        <v>0.6</v>
      </c>
      <c r="J132">
        <v>0.4</v>
      </c>
      <c r="K132" s="8"/>
      <c r="L132" s="8">
        <f t="shared" si="13"/>
        <v>0</v>
      </c>
      <c r="M132" s="8">
        <f t="shared" si="14"/>
        <v>0</v>
      </c>
      <c r="O132">
        <f t="shared" si="15"/>
        <v>1</v>
      </c>
      <c r="P132">
        <v>0</v>
      </c>
      <c r="Q132">
        <v>0</v>
      </c>
      <c r="S132" s="8">
        <f t="shared" si="16"/>
        <v>0</v>
      </c>
      <c r="T132" s="8">
        <f t="shared" si="17"/>
        <v>0</v>
      </c>
      <c r="U132" s="8">
        <f t="shared" si="18"/>
        <v>0</v>
      </c>
      <c r="W132" s="8">
        <f t="shared" si="19"/>
        <v>0</v>
      </c>
      <c r="X132" s="8">
        <f t="shared" si="20"/>
        <v>0</v>
      </c>
      <c r="Y132" s="8">
        <f t="shared" si="21"/>
        <v>0</v>
      </c>
      <c r="Z132" s="8">
        <f t="shared" si="23"/>
        <v>0</v>
      </c>
    </row>
    <row r="133" spans="1:26">
      <c r="A133" t="s">
        <v>329</v>
      </c>
      <c r="B133" s="8">
        <v>0</v>
      </c>
      <c r="D133" s="7">
        <v>0</v>
      </c>
      <c r="E133" s="7" t="s">
        <v>329</v>
      </c>
      <c r="F133">
        <v>0</v>
      </c>
      <c r="G133">
        <v>0</v>
      </c>
      <c r="I133">
        <v>0.6</v>
      </c>
      <c r="J133">
        <v>0.4</v>
      </c>
      <c r="K133" s="8"/>
      <c r="L133" s="8">
        <f t="shared" ref="L133:L162" si="24">$B133*I133</f>
        <v>0</v>
      </c>
      <c r="M133" s="8">
        <f t="shared" ref="M133:M162" si="25">$B133*J133</f>
        <v>0</v>
      </c>
      <c r="O133">
        <f t="shared" ref="O133:O159" si="26">1-P133-Q133</f>
        <v>1</v>
      </c>
      <c r="P133">
        <v>0</v>
      </c>
      <c r="Q133">
        <v>0</v>
      </c>
      <c r="S133" s="8">
        <f t="shared" ref="S133:S162" si="27">$L133*O133</f>
        <v>0</v>
      </c>
      <c r="T133" s="8">
        <f t="shared" ref="T133:T162" si="28">$L133*P133</f>
        <v>0</v>
      </c>
      <c r="U133" s="8">
        <f t="shared" ref="U133:U162" si="29">$L133*Q133</f>
        <v>0</v>
      </c>
      <c r="W133" s="8">
        <f t="shared" ref="W133:W162" si="30">S133</f>
        <v>0</v>
      </c>
      <c r="X133" s="8">
        <f t="shared" ref="X133:X162" si="31">T133</f>
        <v>0</v>
      </c>
      <c r="Y133" s="8">
        <f t="shared" ref="Y133:Y162" si="32">U133</f>
        <v>0</v>
      </c>
      <c r="Z133" s="8">
        <f t="shared" si="23"/>
        <v>0</v>
      </c>
    </row>
    <row r="134" spans="1:26">
      <c r="A134" t="s">
        <v>330</v>
      </c>
      <c r="B134" s="8">
        <v>0</v>
      </c>
      <c r="D134" s="7">
        <v>0</v>
      </c>
      <c r="E134" s="7" t="s">
        <v>330</v>
      </c>
      <c r="F134">
        <v>0</v>
      </c>
      <c r="G134">
        <v>0</v>
      </c>
      <c r="I134">
        <v>0.6</v>
      </c>
      <c r="J134">
        <v>0.4</v>
      </c>
      <c r="K134" s="8"/>
      <c r="L134" s="8">
        <f t="shared" si="24"/>
        <v>0</v>
      </c>
      <c r="M134" s="8">
        <f t="shared" si="25"/>
        <v>0</v>
      </c>
      <c r="O134">
        <f t="shared" si="26"/>
        <v>1</v>
      </c>
      <c r="P134">
        <v>0</v>
      </c>
      <c r="Q134">
        <v>0</v>
      </c>
      <c r="S134" s="8">
        <f t="shared" si="27"/>
        <v>0</v>
      </c>
      <c r="T134" s="8">
        <f t="shared" si="28"/>
        <v>0</v>
      </c>
      <c r="U134" s="8">
        <f t="shared" si="29"/>
        <v>0</v>
      </c>
      <c r="W134" s="8">
        <f t="shared" si="30"/>
        <v>0</v>
      </c>
      <c r="X134" s="8">
        <f t="shared" si="31"/>
        <v>0</v>
      </c>
      <c r="Y134" s="8">
        <f t="shared" si="32"/>
        <v>0</v>
      </c>
      <c r="Z134" s="8">
        <f t="shared" si="23"/>
        <v>0</v>
      </c>
    </row>
    <row r="135" spans="1:26">
      <c r="A135" t="s">
        <v>331</v>
      </c>
      <c r="B135" s="8">
        <v>897.63013572154</v>
      </c>
      <c r="D135" s="7">
        <v>1</v>
      </c>
      <c r="E135" s="7" t="s">
        <v>331</v>
      </c>
      <c r="F135">
        <v>1</v>
      </c>
      <c r="G135">
        <v>1</v>
      </c>
      <c r="I135">
        <v>0.6</v>
      </c>
      <c r="J135">
        <v>0.4</v>
      </c>
      <c r="K135" s="8"/>
      <c r="L135" s="8">
        <f t="shared" si="24"/>
        <v>538.57808143292402</v>
      </c>
      <c r="M135" s="8">
        <f t="shared" si="25"/>
        <v>359.05205428861603</v>
      </c>
      <c r="O135">
        <f t="shared" si="26"/>
        <v>1</v>
      </c>
      <c r="P135">
        <v>0</v>
      </c>
      <c r="Q135">
        <v>0</v>
      </c>
      <c r="S135" s="8">
        <f t="shared" si="27"/>
        <v>538.57808143292402</v>
      </c>
      <c r="T135" s="8">
        <f t="shared" si="28"/>
        <v>0</v>
      </c>
      <c r="U135" s="8">
        <f t="shared" si="29"/>
        <v>0</v>
      </c>
      <c r="W135" s="8">
        <f t="shared" si="30"/>
        <v>538.57808143292402</v>
      </c>
      <c r="X135" s="8">
        <f t="shared" si="31"/>
        <v>0</v>
      </c>
      <c r="Y135" s="8">
        <f t="shared" si="32"/>
        <v>0</v>
      </c>
      <c r="Z135" s="8">
        <f t="shared" si="23"/>
        <v>359.05205428861603</v>
      </c>
    </row>
    <row r="136" spans="1:26">
      <c r="A136" t="s">
        <v>332</v>
      </c>
      <c r="B136" s="8">
        <v>0</v>
      </c>
      <c r="D136" s="7">
        <v>0</v>
      </c>
      <c r="E136" s="7" t="s">
        <v>332</v>
      </c>
      <c r="F136">
        <v>0</v>
      </c>
      <c r="G136">
        <v>0</v>
      </c>
      <c r="I136">
        <v>0.6</v>
      </c>
      <c r="J136">
        <v>0.4</v>
      </c>
      <c r="K136" s="8"/>
      <c r="L136" s="8">
        <f t="shared" si="24"/>
        <v>0</v>
      </c>
      <c r="M136" s="8">
        <f t="shared" si="25"/>
        <v>0</v>
      </c>
      <c r="O136">
        <f t="shared" si="26"/>
        <v>1</v>
      </c>
      <c r="P136">
        <v>0</v>
      </c>
      <c r="Q136">
        <v>0</v>
      </c>
      <c r="S136" s="8">
        <f t="shared" si="27"/>
        <v>0</v>
      </c>
      <c r="T136" s="8">
        <f t="shared" si="28"/>
        <v>0</v>
      </c>
      <c r="U136" s="8">
        <f t="shared" si="29"/>
        <v>0</v>
      </c>
      <c r="W136" s="8">
        <f t="shared" si="30"/>
        <v>0</v>
      </c>
      <c r="X136" s="8">
        <f t="shared" si="31"/>
        <v>0</v>
      </c>
      <c r="Y136" s="8">
        <f t="shared" si="32"/>
        <v>0</v>
      </c>
      <c r="Z136" s="8">
        <f t="shared" si="23"/>
        <v>0</v>
      </c>
    </row>
    <row r="137" spans="1:26">
      <c r="A137" t="s">
        <v>116</v>
      </c>
      <c r="B137" s="8">
        <v>0</v>
      </c>
      <c r="D137" s="7">
        <v>0</v>
      </c>
      <c r="E137" s="7" t="s">
        <v>116</v>
      </c>
      <c r="F137">
        <v>0</v>
      </c>
      <c r="G137">
        <v>0</v>
      </c>
      <c r="I137">
        <v>0.6</v>
      </c>
      <c r="J137">
        <v>0.4</v>
      </c>
      <c r="K137" s="8"/>
      <c r="L137" s="8">
        <f t="shared" si="24"/>
        <v>0</v>
      </c>
      <c r="M137" s="8">
        <f t="shared" si="25"/>
        <v>0</v>
      </c>
      <c r="O137">
        <f t="shared" si="26"/>
        <v>1</v>
      </c>
      <c r="P137">
        <v>0</v>
      </c>
      <c r="Q137">
        <v>0</v>
      </c>
      <c r="S137" s="8">
        <f t="shared" si="27"/>
        <v>0</v>
      </c>
      <c r="T137" s="8">
        <f t="shared" si="28"/>
        <v>0</v>
      </c>
      <c r="U137" s="8">
        <f t="shared" si="29"/>
        <v>0</v>
      </c>
      <c r="W137" s="8">
        <f t="shared" si="30"/>
        <v>0</v>
      </c>
      <c r="X137" s="8">
        <f t="shared" si="31"/>
        <v>0</v>
      </c>
      <c r="Y137" s="8">
        <f t="shared" si="32"/>
        <v>0</v>
      </c>
      <c r="Z137" s="8">
        <f t="shared" si="23"/>
        <v>0</v>
      </c>
    </row>
    <row r="138" spans="1:26">
      <c r="A138" t="s">
        <v>333</v>
      </c>
      <c r="B138" s="8">
        <v>164148.99837032583</v>
      </c>
      <c r="D138">
        <v>1</v>
      </c>
      <c r="E138" t="s">
        <v>333</v>
      </c>
      <c r="K138" s="8"/>
      <c r="L138" s="8">
        <f>SUM(L4:L137)</f>
        <v>90268.426267689196</v>
      </c>
      <c r="M138" s="8">
        <f>SUM(M4:M137)</f>
        <v>35662.246699904033</v>
      </c>
      <c r="O138">
        <f t="shared" si="26"/>
        <v>1</v>
      </c>
      <c r="P138">
        <v>0</v>
      </c>
      <c r="Q138">
        <v>0</v>
      </c>
      <c r="S138" s="8">
        <f t="shared" si="27"/>
        <v>90268.426267689196</v>
      </c>
      <c r="T138" s="8">
        <f t="shared" si="28"/>
        <v>0</v>
      </c>
      <c r="U138" s="8">
        <f t="shared" si="29"/>
        <v>0</v>
      </c>
      <c r="W138" s="8">
        <f t="shared" ref="W138:Y138" si="33">SUM(W4:W137)</f>
        <v>102080.22914198534</v>
      </c>
      <c r="X138" s="8">
        <f t="shared" si="33"/>
        <v>13129.414495075102</v>
      </c>
      <c r="Y138" s="8">
        <f t="shared" si="33"/>
        <v>21142.377316371243</v>
      </c>
      <c r="Z138" s="8">
        <f>SUM(Z4:Z137)</f>
        <v>27796.977416894162</v>
      </c>
    </row>
    <row r="139" spans="1:26">
      <c r="A139" t="s">
        <v>334</v>
      </c>
      <c r="B139" s="8">
        <v>13000.940042701766</v>
      </c>
      <c r="D139">
        <v>1</v>
      </c>
      <c r="E139" t="s">
        <v>334</v>
      </c>
      <c r="I139">
        <v>0.4</v>
      </c>
      <c r="J139">
        <v>0.6</v>
      </c>
      <c r="K139" s="8"/>
      <c r="L139" s="8">
        <f t="shared" si="24"/>
        <v>5200.3760170807072</v>
      </c>
      <c r="M139" s="8">
        <f t="shared" si="25"/>
        <v>7800.564025621059</v>
      </c>
      <c r="O139">
        <f t="shared" si="26"/>
        <v>0.78</v>
      </c>
      <c r="P139">
        <v>0.12</v>
      </c>
      <c r="Q139">
        <v>0.1</v>
      </c>
      <c r="S139" s="8">
        <f t="shared" si="27"/>
        <v>4056.2932933229517</v>
      </c>
      <c r="T139" s="8">
        <f t="shared" si="28"/>
        <v>624.04512204968489</v>
      </c>
      <c r="U139" s="8">
        <f t="shared" si="29"/>
        <v>520.03760170807072</v>
      </c>
      <c r="W139" s="8">
        <f t="shared" si="30"/>
        <v>4056.2932933229517</v>
      </c>
      <c r="X139" s="8">
        <f t="shared" si="31"/>
        <v>624.04512204968489</v>
      </c>
      <c r="Y139" s="8">
        <f t="shared" si="32"/>
        <v>520.03760170807072</v>
      </c>
      <c r="Z139" s="8">
        <f>M139</f>
        <v>7800.564025621059</v>
      </c>
    </row>
    <row r="140" spans="1:26">
      <c r="A140" t="s">
        <v>335</v>
      </c>
      <c r="B140" s="8">
        <v>446.13728520660811</v>
      </c>
      <c r="D140">
        <v>1</v>
      </c>
      <c r="E140" t="s">
        <v>335</v>
      </c>
      <c r="I140">
        <v>0.4</v>
      </c>
      <c r="J140">
        <v>0.6</v>
      </c>
      <c r="K140" s="8"/>
      <c r="L140" s="8">
        <f t="shared" si="24"/>
        <v>178.45491408264326</v>
      </c>
      <c r="M140" s="8">
        <f t="shared" si="25"/>
        <v>267.68237112396486</v>
      </c>
      <c r="O140">
        <f t="shared" si="26"/>
        <v>0.78</v>
      </c>
      <c r="P140">
        <v>0.12</v>
      </c>
      <c r="Q140">
        <v>0.1</v>
      </c>
      <c r="S140" s="8">
        <f t="shared" si="27"/>
        <v>139.19483298446175</v>
      </c>
      <c r="T140" s="8">
        <f t="shared" si="28"/>
        <v>21.414589689917189</v>
      </c>
      <c r="U140" s="8">
        <f t="shared" si="29"/>
        <v>17.845491408264326</v>
      </c>
      <c r="W140" s="8">
        <f t="shared" si="30"/>
        <v>139.19483298446175</v>
      </c>
      <c r="X140" s="8">
        <f t="shared" si="31"/>
        <v>21.414589689917189</v>
      </c>
      <c r="Y140" s="8">
        <f t="shared" si="32"/>
        <v>17.845491408264326</v>
      </c>
      <c r="Z140" s="8">
        <f t="shared" ref="Z140:Z146" si="34">M140</f>
        <v>267.68237112396486</v>
      </c>
    </row>
    <row r="141" spans="1:26">
      <c r="A141" t="s">
        <v>336</v>
      </c>
      <c r="B141" s="8">
        <v>17245.897480612319</v>
      </c>
      <c r="D141">
        <v>1</v>
      </c>
      <c r="E141" t="s">
        <v>336</v>
      </c>
      <c r="I141">
        <v>0.4</v>
      </c>
      <c r="J141">
        <v>0.6</v>
      </c>
      <c r="K141" s="8"/>
      <c r="L141" s="8">
        <f t="shared" si="24"/>
        <v>6898.3589922449282</v>
      </c>
      <c r="M141" s="8">
        <f t="shared" si="25"/>
        <v>10347.538488367391</v>
      </c>
      <c r="O141">
        <f t="shared" si="26"/>
        <v>0.78</v>
      </c>
      <c r="P141">
        <v>0.12</v>
      </c>
      <c r="Q141">
        <v>0.1</v>
      </c>
      <c r="S141" s="8">
        <f t="shared" si="27"/>
        <v>5380.7200139510442</v>
      </c>
      <c r="T141" s="8">
        <f t="shared" si="28"/>
        <v>827.8030790693914</v>
      </c>
      <c r="U141" s="8">
        <f t="shared" si="29"/>
        <v>689.83589922449289</v>
      </c>
      <c r="W141" s="8">
        <f t="shared" si="30"/>
        <v>5380.7200139510442</v>
      </c>
      <c r="X141" s="8">
        <f t="shared" si="31"/>
        <v>827.8030790693914</v>
      </c>
      <c r="Y141" s="8">
        <f t="shared" si="32"/>
        <v>689.83589922449289</v>
      </c>
      <c r="Z141" s="8">
        <f t="shared" si="34"/>
        <v>10347.538488367391</v>
      </c>
    </row>
    <row r="142" spans="1:26">
      <c r="A142" t="s">
        <v>337</v>
      </c>
      <c r="B142" s="8">
        <v>0</v>
      </c>
      <c r="D142">
        <v>0</v>
      </c>
      <c r="E142" t="s">
        <v>337</v>
      </c>
      <c r="I142">
        <v>0.4</v>
      </c>
      <c r="J142">
        <v>0.6</v>
      </c>
      <c r="K142" s="8"/>
      <c r="L142" s="8">
        <f t="shared" si="24"/>
        <v>0</v>
      </c>
      <c r="M142" s="8">
        <f t="shared" si="25"/>
        <v>0</v>
      </c>
      <c r="O142">
        <f t="shared" si="26"/>
        <v>0.78</v>
      </c>
      <c r="P142">
        <v>0.12</v>
      </c>
      <c r="Q142">
        <v>0.1</v>
      </c>
      <c r="S142" s="8">
        <f t="shared" si="27"/>
        <v>0</v>
      </c>
      <c r="T142" s="8">
        <f t="shared" si="28"/>
        <v>0</v>
      </c>
      <c r="U142" s="8">
        <f t="shared" si="29"/>
        <v>0</v>
      </c>
      <c r="W142" s="8">
        <f t="shared" si="30"/>
        <v>0</v>
      </c>
      <c r="X142" s="8">
        <f t="shared" si="31"/>
        <v>0</v>
      </c>
      <c r="Y142" s="8">
        <f t="shared" si="32"/>
        <v>0</v>
      </c>
      <c r="Z142" s="8">
        <f t="shared" si="34"/>
        <v>0</v>
      </c>
    </row>
    <row r="143" spans="1:26">
      <c r="A143" t="s">
        <v>338</v>
      </c>
      <c r="B143" s="8">
        <v>284.39104021171789</v>
      </c>
      <c r="D143">
        <v>1</v>
      </c>
      <c r="E143" t="s">
        <v>338</v>
      </c>
      <c r="I143">
        <v>0.4</v>
      </c>
      <c r="J143">
        <v>0.6</v>
      </c>
      <c r="K143" s="8"/>
      <c r="L143" s="8">
        <f t="shared" si="24"/>
        <v>113.75641608468716</v>
      </c>
      <c r="M143" s="8">
        <f t="shared" si="25"/>
        <v>170.63462412703072</v>
      </c>
      <c r="O143">
        <f t="shared" si="26"/>
        <v>0.78</v>
      </c>
      <c r="P143">
        <v>0.12</v>
      </c>
      <c r="Q143">
        <v>0.1</v>
      </c>
      <c r="S143" s="8">
        <f t="shared" si="27"/>
        <v>88.730004546055994</v>
      </c>
      <c r="T143" s="8">
        <f t="shared" si="28"/>
        <v>13.650769930162459</v>
      </c>
      <c r="U143" s="8">
        <f t="shared" si="29"/>
        <v>11.375641608468717</v>
      </c>
      <c r="W143" s="8">
        <f t="shared" si="30"/>
        <v>88.730004546055994</v>
      </c>
      <c r="X143" s="8">
        <f t="shared" si="31"/>
        <v>13.650769930162459</v>
      </c>
      <c r="Y143" s="8">
        <f t="shared" si="32"/>
        <v>11.375641608468717</v>
      </c>
      <c r="Z143" s="8">
        <f t="shared" si="34"/>
        <v>170.63462412703072</v>
      </c>
    </row>
    <row r="144" spans="1:26">
      <c r="A144" t="s">
        <v>337</v>
      </c>
      <c r="B144" s="8">
        <v>0</v>
      </c>
      <c r="D144">
        <v>0</v>
      </c>
      <c r="E144" t="s">
        <v>337</v>
      </c>
      <c r="I144">
        <v>0.4</v>
      </c>
      <c r="J144">
        <v>0.6</v>
      </c>
      <c r="K144" s="8"/>
      <c r="L144" s="8">
        <f t="shared" si="24"/>
        <v>0</v>
      </c>
      <c r="M144" s="8">
        <f t="shared" si="25"/>
        <v>0</v>
      </c>
      <c r="O144">
        <f t="shared" si="26"/>
        <v>0.78</v>
      </c>
      <c r="P144">
        <v>0.12</v>
      </c>
      <c r="Q144">
        <v>0.1</v>
      </c>
      <c r="S144" s="8">
        <f t="shared" si="27"/>
        <v>0</v>
      </c>
      <c r="T144" s="8">
        <f t="shared" si="28"/>
        <v>0</v>
      </c>
      <c r="U144" s="8">
        <f t="shared" si="29"/>
        <v>0</v>
      </c>
      <c r="W144" s="8">
        <f t="shared" si="30"/>
        <v>0</v>
      </c>
      <c r="X144" s="8">
        <f t="shared" si="31"/>
        <v>0</v>
      </c>
      <c r="Y144" s="8">
        <f t="shared" si="32"/>
        <v>0</v>
      </c>
      <c r="Z144" s="8">
        <f t="shared" si="34"/>
        <v>0</v>
      </c>
    </row>
    <row r="145" spans="1:26">
      <c r="A145" t="s">
        <v>339</v>
      </c>
      <c r="B145" s="8">
        <v>6918.6357809417295</v>
      </c>
      <c r="D145">
        <v>1</v>
      </c>
      <c r="E145" t="s">
        <v>339</v>
      </c>
      <c r="I145">
        <v>0.4</v>
      </c>
      <c r="J145">
        <v>0.6</v>
      </c>
      <c r="K145" s="8"/>
      <c r="L145" s="8">
        <f t="shared" si="24"/>
        <v>2767.4543123766921</v>
      </c>
      <c r="M145" s="8">
        <f t="shared" si="25"/>
        <v>4151.1814685650379</v>
      </c>
      <c r="O145">
        <f t="shared" si="26"/>
        <v>0.78</v>
      </c>
      <c r="P145">
        <v>0.12</v>
      </c>
      <c r="Q145">
        <v>0.1</v>
      </c>
      <c r="S145" s="8">
        <f t="shared" si="27"/>
        <v>2158.61436365382</v>
      </c>
      <c r="T145" s="8">
        <f t="shared" si="28"/>
        <v>332.09451748520303</v>
      </c>
      <c r="U145" s="8">
        <f t="shared" si="29"/>
        <v>276.74543123766921</v>
      </c>
      <c r="W145" s="8">
        <f t="shared" si="30"/>
        <v>2158.61436365382</v>
      </c>
      <c r="X145" s="8">
        <f t="shared" si="31"/>
        <v>332.09451748520303</v>
      </c>
      <c r="Y145" s="8">
        <f t="shared" si="32"/>
        <v>276.74543123766921</v>
      </c>
      <c r="Z145" s="8">
        <f t="shared" si="34"/>
        <v>4151.1814685650379</v>
      </c>
    </row>
    <row r="146" spans="1:26">
      <c r="A146" t="s">
        <v>337</v>
      </c>
      <c r="B146" s="8">
        <v>0</v>
      </c>
      <c r="D146">
        <v>0</v>
      </c>
      <c r="E146" t="s">
        <v>337</v>
      </c>
      <c r="I146">
        <v>0.4</v>
      </c>
      <c r="J146">
        <v>0.6</v>
      </c>
      <c r="K146" s="8"/>
      <c r="L146" s="8">
        <f t="shared" si="24"/>
        <v>0</v>
      </c>
      <c r="M146" s="8">
        <f t="shared" si="25"/>
        <v>0</v>
      </c>
      <c r="O146">
        <f t="shared" si="26"/>
        <v>0.78</v>
      </c>
      <c r="P146">
        <v>0.12</v>
      </c>
      <c r="Q146">
        <v>0.1</v>
      </c>
      <c r="S146" s="8">
        <f t="shared" si="27"/>
        <v>0</v>
      </c>
      <c r="T146" s="8">
        <f t="shared" si="28"/>
        <v>0</v>
      </c>
      <c r="U146" s="8">
        <f t="shared" si="29"/>
        <v>0</v>
      </c>
      <c r="W146" s="8">
        <f t="shared" si="30"/>
        <v>0</v>
      </c>
      <c r="X146" s="8">
        <f t="shared" si="31"/>
        <v>0</v>
      </c>
      <c r="Y146" s="8">
        <f t="shared" si="32"/>
        <v>0</v>
      </c>
      <c r="Z146" s="8">
        <f t="shared" si="34"/>
        <v>0</v>
      </c>
    </row>
    <row r="147" spans="1:26">
      <c r="A147" t="s">
        <v>340</v>
      </c>
      <c r="B147" s="8">
        <v>202044.99999999997</v>
      </c>
      <c r="D147">
        <v>1</v>
      </c>
      <c r="E147" t="s">
        <v>340</v>
      </c>
      <c r="K147" s="8"/>
      <c r="L147" s="8">
        <f>SUM(L138:L146)</f>
        <v>105426.82691955885</v>
      </c>
      <c r="M147" s="8">
        <f>SUM(M138:M146)</f>
        <v>58399.847677708516</v>
      </c>
      <c r="S147" s="8">
        <f t="shared" si="27"/>
        <v>0</v>
      </c>
      <c r="T147" s="8">
        <f t="shared" si="28"/>
        <v>0</v>
      </c>
      <c r="U147" s="8">
        <f t="shared" si="29"/>
        <v>0</v>
      </c>
      <c r="W147" s="8">
        <f>SUM(W138:W146)</f>
        <v>113903.78165044366</v>
      </c>
      <c r="X147" s="8">
        <f t="shared" ref="X147:Z147" si="35">SUM(X138:X146)</f>
        <v>14948.42257329946</v>
      </c>
      <c r="Y147" s="8">
        <f t="shared" si="35"/>
        <v>22658.21738155821</v>
      </c>
      <c r="Z147" s="8">
        <f t="shared" si="35"/>
        <v>50534.578394698641</v>
      </c>
    </row>
    <row r="148" spans="1:26">
      <c r="A148" t="s">
        <v>341</v>
      </c>
      <c r="B148" s="8">
        <v>21495</v>
      </c>
      <c r="D148">
        <v>1</v>
      </c>
      <c r="E148" t="s">
        <v>341</v>
      </c>
      <c r="I148">
        <v>0.75</v>
      </c>
      <c r="J148">
        <v>0.25</v>
      </c>
      <c r="K148" s="8"/>
      <c r="L148" s="8">
        <f t="shared" si="24"/>
        <v>16121.25</v>
      </c>
      <c r="M148" s="8">
        <f t="shared" si="25"/>
        <v>5373.75</v>
      </c>
      <c r="O148">
        <f t="shared" si="26"/>
        <v>0.78</v>
      </c>
      <c r="P148">
        <v>0.12</v>
      </c>
      <c r="Q148">
        <v>0.1</v>
      </c>
      <c r="S148" s="8">
        <f t="shared" si="27"/>
        <v>12574.575000000001</v>
      </c>
      <c r="T148" s="8">
        <f t="shared" si="28"/>
        <v>1934.55</v>
      </c>
      <c r="U148" s="8">
        <f t="shared" si="29"/>
        <v>1612.125</v>
      </c>
      <c r="W148" s="8">
        <f t="shared" si="30"/>
        <v>12574.575000000001</v>
      </c>
      <c r="X148" s="8">
        <f t="shared" si="31"/>
        <v>1934.55</v>
      </c>
      <c r="Y148" s="8">
        <f t="shared" si="32"/>
        <v>1612.125</v>
      </c>
      <c r="Z148" s="8">
        <f>M148</f>
        <v>5373.75</v>
      </c>
    </row>
    <row r="149" spans="1:26">
      <c r="A149" t="s">
        <v>342</v>
      </c>
      <c r="B149" s="8">
        <v>15429</v>
      </c>
      <c r="D149">
        <v>1</v>
      </c>
      <c r="E149" t="s">
        <v>342</v>
      </c>
      <c r="I149">
        <v>0.75</v>
      </c>
      <c r="J149">
        <v>0.25</v>
      </c>
      <c r="K149" s="8"/>
      <c r="L149" s="8">
        <f t="shared" si="24"/>
        <v>11571.75</v>
      </c>
      <c r="M149" s="8">
        <f t="shared" si="25"/>
        <v>3857.25</v>
      </c>
      <c r="O149">
        <f t="shared" si="26"/>
        <v>0.78</v>
      </c>
      <c r="P149">
        <v>0.12</v>
      </c>
      <c r="Q149">
        <v>0.1</v>
      </c>
      <c r="S149" s="8">
        <f t="shared" si="27"/>
        <v>9025.9650000000001</v>
      </c>
      <c r="T149" s="8">
        <f t="shared" si="28"/>
        <v>1388.61</v>
      </c>
      <c r="U149" s="8">
        <f t="shared" si="29"/>
        <v>1157.175</v>
      </c>
      <c r="W149" s="8">
        <f t="shared" si="30"/>
        <v>9025.9650000000001</v>
      </c>
      <c r="X149" s="8">
        <f t="shared" si="31"/>
        <v>1388.61</v>
      </c>
      <c r="Y149" s="8">
        <f t="shared" si="32"/>
        <v>1157.175</v>
      </c>
      <c r="Z149" s="8">
        <f t="shared" ref="Z149:Z156" si="36">M149</f>
        <v>3857.25</v>
      </c>
    </row>
    <row r="150" spans="1:26">
      <c r="A150" t="s">
        <v>343</v>
      </c>
      <c r="B150" s="8">
        <v>6066</v>
      </c>
      <c r="D150">
        <v>1</v>
      </c>
      <c r="E150" t="s">
        <v>343</v>
      </c>
      <c r="I150">
        <v>0.75</v>
      </c>
      <c r="J150">
        <v>0.25</v>
      </c>
      <c r="K150" s="8"/>
      <c r="L150" s="8">
        <f t="shared" si="24"/>
        <v>4549.5</v>
      </c>
      <c r="M150" s="8">
        <f t="shared" si="25"/>
        <v>1516.5</v>
      </c>
      <c r="O150">
        <f t="shared" si="26"/>
        <v>0.78</v>
      </c>
      <c r="P150">
        <v>0.12</v>
      </c>
      <c r="Q150">
        <v>0.1</v>
      </c>
      <c r="S150" s="8">
        <f t="shared" si="27"/>
        <v>3548.61</v>
      </c>
      <c r="T150" s="8">
        <f t="shared" si="28"/>
        <v>545.93999999999994</v>
      </c>
      <c r="U150" s="8">
        <f t="shared" si="29"/>
        <v>454.95000000000005</v>
      </c>
      <c r="W150" s="8">
        <f t="shared" si="30"/>
        <v>3548.61</v>
      </c>
      <c r="X150" s="8">
        <f t="shared" si="31"/>
        <v>545.93999999999994</v>
      </c>
      <c r="Y150" s="8">
        <f t="shared" si="32"/>
        <v>454.95000000000005</v>
      </c>
      <c r="Z150" s="8">
        <f t="shared" si="36"/>
        <v>1516.5</v>
      </c>
    </row>
    <row r="151" spans="1:26">
      <c r="A151" t="s">
        <v>344</v>
      </c>
      <c r="B151" s="8">
        <v>4662</v>
      </c>
      <c r="D151">
        <v>1</v>
      </c>
      <c r="E151" t="s">
        <v>344</v>
      </c>
      <c r="I151">
        <v>0.75</v>
      </c>
      <c r="J151">
        <v>0.25</v>
      </c>
      <c r="K151" s="8"/>
      <c r="L151" s="8">
        <f t="shared" si="24"/>
        <v>3496.5</v>
      </c>
      <c r="M151" s="8">
        <f t="shared" si="25"/>
        <v>1165.5</v>
      </c>
      <c r="O151">
        <f t="shared" si="26"/>
        <v>0.78</v>
      </c>
      <c r="P151">
        <v>0.12</v>
      </c>
      <c r="Q151">
        <v>0.1</v>
      </c>
      <c r="S151" s="8">
        <f t="shared" si="27"/>
        <v>2727.27</v>
      </c>
      <c r="T151" s="8">
        <f t="shared" si="28"/>
        <v>419.58</v>
      </c>
      <c r="U151" s="8">
        <f t="shared" si="29"/>
        <v>349.65000000000003</v>
      </c>
      <c r="W151" s="8">
        <f t="shared" si="30"/>
        <v>2727.27</v>
      </c>
      <c r="X151" s="8">
        <f t="shared" si="31"/>
        <v>419.58</v>
      </c>
      <c r="Y151" s="8">
        <f t="shared" si="32"/>
        <v>349.65000000000003</v>
      </c>
      <c r="Z151" s="8">
        <f t="shared" si="36"/>
        <v>1165.5</v>
      </c>
    </row>
    <row r="152" spans="1:26">
      <c r="A152" t="s">
        <v>345</v>
      </c>
      <c r="B152" s="8">
        <v>1404</v>
      </c>
      <c r="D152">
        <v>1</v>
      </c>
      <c r="E152" t="s">
        <v>345</v>
      </c>
      <c r="I152">
        <v>0.75</v>
      </c>
      <c r="J152">
        <v>0.25</v>
      </c>
      <c r="K152" s="8"/>
      <c r="L152" s="8">
        <f t="shared" si="24"/>
        <v>1053</v>
      </c>
      <c r="M152" s="8">
        <f t="shared" si="25"/>
        <v>351</v>
      </c>
      <c r="O152">
        <f t="shared" si="26"/>
        <v>0.78</v>
      </c>
      <c r="P152">
        <v>0.12</v>
      </c>
      <c r="Q152">
        <v>0.1</v>
      </c>
      <c r="S152" s="8">
        <f t="shared" si="27"/>
        <v>821.34</v>
      </c>
      <c r="T152" s="8">
        <f t="shared" si="28"/>
        <v>126.36</v>
      </c>
      <c r="U152" s="8">
        <f t="shared" si="29"/>
        <v>105.30000000000001</v>
      </c>
      <c r="W152" s="8">
        <f t="shared" si="30"/>
        <v>821.34</v>
      </c>
      <c r="X152" s="8">
        <f t="shared" si="31"/>
        <v>126.36</v>
      </c>
      <c r="Y152" s="8">
        <f t="shared" si="32"/>
        <v>105.30000000000001</v>
      </c>
      <c r="Z152" s="8">
        <f t="shared" si="36"/>
        <v>351</v>
      </c>
    </row>
    <row r="153" spans="1:26">
      <c r="A153" t="s">
        <v>346</v>
      </c>
      <c r="B153" s="8">
        <v>0</v>
      </c>
      <c r="D153">
        <v>0</v>
      </c>
      <c r="E153" t="s">
        <v>346</v>
      </c>
      <c r="I153">
        <v>0.75</v>
      </c>
      <c r="J153">
        <v>0.25</v>
      </c>
      <c r="K153" s="8"/>
      <c r="L153" s="8">
        <f t="shared" si="24"/>
        <v>0</v>
      </c>
      <c r="M153" s="8">
        <f t="shared" si="25"/>
        <v>0</v>
      </c>
      <c r="O153">
        <f t="shared" si="26"/>
        <v>0.78</v>
      </c>
      <c r="P153">
        <v>0.12</v>
      </c>
      <c r="Q153">
        <v>0.1</v>
      </c>
      <c r="S153" s="8">
        <f t="shared" si="27"/>
        <v>0</v>
      </c>
      <c r="T153" s="8">
        <f t="shared" si="28"/>
        <v>0</v>
      </c>
      <c r="U153" s="8">
        <f t="shared" si="29"/>
        <v>0</v>
      </c>
      <c r="W153" s="8">
        <f t="shared" si="30"/>
        <v>0</v>
      </c>
      <c r="X153" s="8">
        <f t="shared" si="31"/>
        <v>0</v>
      </c>
      <c r="Y153" s="8">
        <f t="shared" si="32"/>
        <v>0</v>
      </c>
      <c r="Z153" s="8">
        <f t="shared" si="36"/>
        <v>0</v>
      </c>
    </row>
    <row r="154" spans="1:26">
      <c r="A154" t="s">
        <v>347</v>
      </c>
      <c r="B154" s="8">
        <v>96561</v>
      </c>
      <c r="D154">
        <v>1</v>
      </c>
      <c r="E154" t="s">
        <v>347</v>
      </c>
      <c r="I154">
        <v>0.75</v>
      </c>
      <c r="J154">
        <v>0.25</v>
      </c>
      <c r="K154" s="8"/>
      <c r="L154" s="8">
        <f t="shared" si="24"/>
        <v>72420.75</v>
      </c>
      <c r="M154" s="8">
        <f t="shared" si="25"/>
        <v>24140.25</v>
      </c>
      <c r="O154">
        <f t="shared" si="26"/>
        <v>0.78</v>
      </c>
      <c r="P154">
        <v>0.12</v>
      </c>
      <c r="Q154">
        <v>0.1</v>
      </c>
      <c r="S154" s="8">
        <f t="shared" si="27"/>
        <v>56488.185000000005</v>
      </c>
      <c r="T154" s="8">
        <f t="shared" si="28"/>
        <v>8690.49</v>
      </c>
      <c r="U154" s="8">
        <f t="shared" si="29"/>
        <v>7242.0750000000007</v>
      </c>
      <c r="W154" s="8">
        <f t="shared" si="30"/>
        <v>56488.185000000005</v>
      </c>
      <c r="X154" s="8">
        <f t="shared" si="31"/>
        <v>8690.49</v>
      </c>
      <c r="Y154" s="8">
        <f t="shared" si="32"/>
        <v>7242.0750000000007</v>
      </c>
      <c r="Z154" s="8">
        <f t="shared" si="36"/>
        <v>24140.25</v>
      </c>
    </row>
    <row r="155" spans="1:26">
      <c r="A155" t="s">
        <v>348</v>
      </c>
      <c r="B155" s="8">
        <v>0</v>
      </c>
      <c r="D155">
        <v>0</v>
      </c>
      <c r="E155" t="s">
        <v>348</v>
      </c>
      <c r="I155">
        <v>0.75</v>
      </c>
      <c r="J155">
        <v>0.25</v>
      </c>
      <c r="K155" s="8"/>
      <c r="L155" s="8">
        <f t="shared" si="24"/>
        <v>0</v>
      </c>
      <c r="M155" s="8">
        <f t="shared" si="25"/>
        <v>0</v>
      </c>
      <c r="O155">
        <f t="shared" si="26"/>
        <v>0.78</v>
      </c>
      <c r="P155">
        <v>0.12</v>
      </c>
      <c r="Q155">
        <v>0.1</v>
      </c>
      <c r="S155" s="8">
        <f t="shared" si="27"/>
        <v>0</v>
      </c>
      <c r="T155" s="8">
        <f t="shared" si="28"/>
        <v>0</v>
      </c>
      <c r="U155" s="8">
        <f t="shared" si="29"/>
        <v>0</v>
      </c>
      <c r="W155" s="8">
        <f t="shared" si="30"/>
        <v>0</v>
      </c>
      <c r="X155" s="8">
        <f t="shared" si="31"/>
        <v>0</v>
      </c>
      <c r="Y155" s="8">
        <f t="shared" si="32"/>
        <v>0</v>
      </c>
      <c r="Z155" s="8">
        <f t="shared" si="36"/>
        <v>0</v>
      </c>
    </row>
    <row r="156" spans="1:26">
      <c r="A156" t="s">
        <v>349</v>
      </c>
      <c r="B156" s="8">
        <v>96561</v>
      </c>
      <c r="D156">
        <v>1</v>
      </c>
      <c r="E156" t="s">
        <v>349</v>
      </c>
      <c r="I156">
        <v>0.75</v>
      </c>
      <c r="J156">
        <v>0.25</v>
      </c>
      <c r="K156" s="8"/>
      <c r="L156" s="8">
        <f t="shared" si="24"/>
        <v>72420.75</v>
      </c>
      <c r="M156" s="8">
        <f t="shared" si="25"/>
        <v>24140.25</v>
      </c>
      <c r="O156">
        <f t="shared" si="26"/>
        <v>0.78</v>
      </c>
      <c r="P156">
        <v>0.12</v>
      </c>
      <c r="Q156">
        <v>0.1</v>
      </c>
      <c r="S156" s="8">
        <f t="shared" si="27"/>
        <v>56488.185000000005</v>
      </c>
      <c r="T156" s="8">
        <f t="shared" si="28"/>
        <v>8690.49</v>
      </c>
      <c r="U156" s="8">
        <f t="shared" si="29"/>
        <v>7242.0750000000007</v>
      </c>
      <c r="W156" s="8">
        <f t="shared" si="30"/>
        <v>56488.185000000005</v>
      </c>
      <c r="X156" s="8">
        <f t="shared" si="31"/>
        <v>8690.49</v>
      </c>
      <c r="Y156" s="8">
        <f t="shared" si="32"/>
        <v>7242.0750000000007</v>
      </c>
      <c r="Z156" s="8">
        <f t="shared" si="36"/>
        <v>24140.25</v>
      </c>
    </row>
    <row r="157" spans="1:26">
      <c r="A157" t="s">
        <v>350</v>
      </c>
      <c r="B157" s="8">
        <v>118056</v>
      </c>
      <c r="D157">
        <v>1</v>
      </c>
      <c r="E157" t="s">
        <v>350</v>
      </c>
      <c r="K157" s="8"/>
      <c r="L157" s="8">
        <f t="shared" si="24"/>
        <v>0</v>
      </c>
      <c r="M157" s="8">
        <f t="shared" si="25"/>
        <v>0</v>
      </c>
      <c r="N157" s="8"/>
      <c r="O157" s="8">
        <f t="shared" ref="O157" si="37">$B157*L157</f>
        <v>0</v>
      </c>
      <c r="P157" s="8">
        <f t="shared" ref="P157" si="38">$B157*M157</f>
        <v>0</v>
      </c>
      <c r="Q157" s="8">
        <f t="shared" ref="Q157" si="39">$B157*N157</f>
        <v>0</v>
      </c>
      <c r="R157" s="8"/>
      <c r="S157" s="8">
        <f t="shared" ref="S157" si="40">$B157*P157</f>
        <v>0</v>
      </c>
      <c r="T157" s="8">
        <f t="shared" ref="T157" si="41">$B157*Q157</f>
        <v>0</v>
      </c>
      <c r="U157" s="8">
        <f t="shared" ref="U157" si="42">$B157*R157</f>
        <v>0</v>
      </c>
      <c r="V157" s="8"/>
      <c r="W157" s="8">
        <f>W148+W154</f>
        <v>69062.760000000009</v>
      </c>
      <c r="X157" s="8">
        <f t="shared" ref="X157:Z157" si="43">X148+X154</f>
        <v>10625.039999999999</v>
      </c>
      <c r="Y157" s="8">
        <f t="shared" si="43"/>
        <v>8854.2000000000007</v>
      </c>
      <c r="Z157" s="8">
        <f t="shared" si="43"/>
        <v>29514</v>
      </c>
    </row>
    <row r="158" spans="1:26">
      <c r="A158" t="s">
        <v>351</v>
      </c>
      <c r="B158" s="8">
        <v>3157</v>
      </c>
      <c r="D158">
        <v>1</v>
      </c>
      <c r="E158" t="s">
        <v>351</v>
      </c>
      <c r="I158">
        <v>0.8</v>
      </c>
      <c r="J158">
        <v>0.2</v>
      </c>
      <c r="K158" s="8"/>
      <c r="L158" s="8">
        <f t="shared" si="24"/>
        <v>2525.6000000000004</v>
      </c>
      <c r="M158" s="8">
        <f t="shared" si="25"/>
        <v>631.40000000000009</v>
      </c>
      <c r="O158">
        <f t="shared" si="26"/>
        <v>0.78</v>
      </c>
      <c r="P158">
        <v>0.12</v>
      </c>
      <c r="Q158">
        <v>0.1</v>
      </c>
      <c r="S158" s="8">
        <f t="shared" si="27"/>
        <v>1969.9680000000003</v>
      </c>
      <c r="T158" s="8">
        <f t="shared" si="28"/>
        <v>303.07200000000006</v>
      </c>
      <c r="U158" s="8">
        <f t="shared" si="29"/>
        <v>252.56000000000006</v>
      </c>
      <c r="W158" s="8">
        <f t="shared" si="30"/>
        <v>1969.9680000000003</v>
      </c>
      <c r="X158" s="8">
        <f t="shared" si="31"/>
        <v>303.07200000000006</v>
      </c>
      <c r="Y158" s="8">
        <f t="shared" si="32"/>
        <v>252.56000000000006</v>
      </c>
      <c r="Z158" s="8">
        <f>M158</f>
        <v>631.40000000000009</v>
      </c>
    </row>
    <row r="159" spans="1:26">
      <c r="A159" t="s">
        <v>352</v>
      </c>
      <c r="B159" s="8">
        <v>-119</v>
      </c>
      <c r="D159">
        <v>1</v>
      </c>
      <c r="E159" t="s">
        <v>352</v>
      </c>
      <c r="I159">
        <v>0.8</v>
      </c>
      <c r="J159">
        <v>0.2</v>
      </c>
      <c r="K159" s="8"/>
      <c r="L159" s="8">
        <f t="shared" si="24"/>
        <v>-95.2</v>
      </c>
      <c r="M159" s="8">
        <f t="shared" si="25"/>
        <v>-23.8</v>
      </c>
      <c r="O159">
        <f t="shared" si="26"/>
        <v>0.78</v>
      </c>
      <c r="P159">
        <v>0.12</v>
      </c>
      <c r="Q159">
        <v>0.1</v>
      </c>
      <c r="S159" s="8">
        <f t="shared" si="27"/>
        <v>-74.256</v>
      </c>
      <c r="T159" s="8">
        <f t="shared" si="28"/>
        <v>-11.423999999999999</v>
      </c>
      <c r="U159" s="8">
        <f t="shared" si="29"/>
        <v>-9.5200000000000014</v>
      </c>
      <c r="W159" s="8">
        <f t="shared" si="30"/>
        <v>-74.256</v>
      </c>
      <c r="X159" s="8">
        <f t="shared" si="31"/>
        <v>-11.423999999999999</v>
      </c>
      <c r="Y159" s="8">
        <f t="shared" si="32"/>
        <v>-9.5200000000000014</v>
      </c>
      <c r="Z159" s="8">
        <f>M159</f>
        <v>-23.8</v>
      </c>
    </row>
    <row r="160" spans="1:26">
      <c r="A160" t="s">
        <v>353</v>
      </c>
      <c r="B160" s="8">
        <v>121094</v>
      </c>
      <c r="D160">
        <v>1</v>
      </c>
      <c r="E160" t="s">
        <v>353</v>
      </c>
      <c r="I160">
        <v>0.8</v>
      </c>
      <c r="J160">
        <v>0.2</v>
      </c>
      <c r="K160" s="8"/>
      <c r="L160" s="8">
        <f t="shared" si="24"/>
        <v>96875.200000000012</v>
      </c>
      <c r="M160" s="8">
        <f t="shared" si="25"/>
        <v>24218.800000000003</v>
      </c>
      <c r="S160" s="8">
        <f t="shared" si="27"/>
        <v>0</v>
      </c>
      <c r="T160" s="8">
        <f t="shared" si="28"/>
        <v>0</v>
      </c>
      <c r="U160" s="8">
        <f t="shared" si="29"/>
        <v>0</v>
      </c>
      <c r="W160" s="8">
        <f>SUM(W157:W159)</f>
        <v>70958.472000000009</v>
      </c>
      <c r="X160" s="8">
        <f t="shared" ref="X160:Z160" si="44">SUM(X157:X159)</f>
        <v>10916.687999999998</v>
      </c>
      <c r="Y160" s="8">
        <f t="shared" si="44"/>
        <v>9097.24</v>
      </c>
      <c r="Z160" s="8">
        <f t="shared" si="44"/>
        <v>30121.600000000002</v>
      </c>
    </row>
    <row r="161" spans="1:26">
      <c r="A161" t="s">
        <v>354</v>
      </c>
      <c r="B161" s="8">
        <v>323139</v>
      </c>
      <c r="D161">
        <v>1</v>
      </c>
      <c r="E161" t="s">
        <v>354</v>
      </c>
      <c r="K161" s="8"/>
      <c r="L161" s="8">
        <f t="shared" si="24"/>
        <v>0</v>
      </c>
      <c r="M161" s="8">
        <f t="shared" si="25"/>
        <v>0</v>
      </c>
      <c r="S161" s="8">
        <f t="shared" si="27"/>
        <v>0</v>
      </c>
      <c r="T161" s="8">
        <f t="shared" si="28"/>
        <v>0</v>
      </c>
      <c r="U161" s="8">
        <f t="shared" si="29"/>
        <v>0</v>
      </c>
      <c r="W161" s="8">
        <f>W147+W160</f>
        <v>184862.25365044369</v>
      </c>
      <c r="X161" s="8">
        <f t="shared" ref="X161:Z161" si="45">X147+X160</f>
        <v>25865.110573299458</v>
      </c>
      <c r="Y161" s="8">
        <f t="shared" si="45"/>
        <v>31755.457381558212</v>
      </c>
      <c r="Z161" s="8">
        <f t="shared" si="45"/>
        <v>80656.17839469864</v>
      </c>
    </row>
    <row r="162" spans="1:26">
      <c r="A162" t="s">
        <v>355</v>
      </c>
      <c r="B162" s="8">
        <v>158398</v>
      </c>
      <c r="D162">
        <v>1</v>
      </c>
      <c r="E162" t="s">
        <v>355</v>
      </c>
      <c r="I162">
        <v>0.7</v>
      </c>
      <c r="J162">
        <v>0.3</v>
      </c>
      <c r="K162" s="8"/>
      <c r="L162" s="8">
        <f t="shared" si="24"/>
        <v>110878.59999999999</v>
      </c>
      <c r="M162" s="8">
        <f t="shared" si="25"/>
        <v>47519.4</v>
      </c>
      <c r="O162">
        <v>0.75</v>
      </c>
      <c r="P162">
        <v>0.15</v>
      </c>
      <c r="Q162">
        <v>0.1</v>
      </c>
      <c r="S162" s="8">
        <f t="shared" si="27"/>
        <v>83158.95</v>
      </c>
      <c r="T162" s="8">
        <f t="shared" si="28"/>
        <v>16631.789999999997</v>
      </c>
      <c r="U162" s="8">
        <f t="shared" si="29"/>
        <v>11087.86</v>
      </c>
      <c r="W162" s="8">
        <f t="shared" si="30"/>
        <v>83158.95</v>
      </c>
      <c r="X162" s="8">
        <f t="shared" si="31"/>
        <v>16631.789999999997</v>
      </c>
      <c r="Y162" s="8">
        <f t="shared" si="32"/>
        <v>11087.86</v>
      </c>
      <c r="Z162" s="8">
        <f>M162</f>
        <v>47519.4</v>
      </c>
    </row>
    <row r="176" spans="1:26">
      <c r="L176" s="9"/>
    </row>
  </sheetData>
  <mergeCells count="7">
    <mergeCell ref="W1:Z1"/>
    <mergeCell ref="A1:B1"/>
    <mergeCell ref="E1:G1"/>
    <mergeCell ref="I1:J1"/>
    <mergeCell ref="L1:M1"/>
    <mergeCell ref="O1:Q1"/>
    <mergeCell ref="S1:U1"/>
  </mergeCells>
  <pageMargins left="0.511811024" right="0.511811024" top="0.78740157499999996" bottom="0.78740157499999996" header="0.31496062000000002" footer="0.3149606200000000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63267-2627-4FDA-9E1F-549FDC3EE8CB}">
  <dimension ref="A1:CF135"/>
  <sheetViews>
    <sheetView workbookViewId="0">
      <pane xSplit="3" ySplit="4" topLeftCell="D38" activePane="bottomRight" state="frozen"/>
      <selection pane="bottomRight" activeCell="CY3" sqref="CY3:CZ3"/>
      <selection pane="bottomLeft" activeCell="CY3" sqref="CY3:CZ3"/>
      <selection pane="topRight" activeCell="CY3" sqref="CY3:CZ3"/>
    </sheetView>
  </sheetViews>
  <sheetFormatPr defaultColWidth="9.140625" defaultRowHeight="12.75"/>
  <cols>
    <col min="1" max="1" width="13.42578125" customWidth="1"/>
    <col min="2" max="2" width="17.5703125" customWidth="1"/>
    <col min="3" max="3" width="6.85546875" customWidth="1"/>
  </cols>
  <sheetData>
    <row r="1" spans="1:84" ht="12.75" customHeight="1">
      <c r="A1" s="50" t="s">
        <v>773</v>
      </c>
      <c r="B1" s="51" t="s">
        <v>1073</v>
      </c>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3"/>
      <c r="BV1" s="52"/>
      <c r="BX1" s="52"/>
      <c r="BY1" s="52"/>
      <c r="BZ1" s="52"/>
      <c r="CA1" s="52"/>
    </row>
    <row r="2" spans="1:84" ht="12.75" customHeight="1">
      <c r="A2" s="50" t="s">
        <v>1074</v>
      </c>
      <c r="B2" s="51" t="s">
        <v>1074</v>
      </c>
      <c r="D2" s="48" t="s">
        <v>903</v>
      </c>
      <c r="E2" s="48" t="s">
        <v>904</v>
      </c>
      <c r="F2" s="48" t="s">
        <v>905</v>
      </c>
      <c r="G2" s="48" t="s">
        <v>906</v>
      </c>
      <c r="H2" s="48" t="s">
        <v>907</v>
      </c>
      <c r="I2" s="48" t="s">
        <v>908</v>
      </c>
      <c r="J2" s="48" t="s">
        <v>909</v>
      </c>
      <c r="K2" s="48" t="s">
        <v>910</v>
      </c>
      <c r="L2" s="48" t="s">
        <v>911</v>
      </c>
      <c r="M2" s="48" t="s">
        <v>912</v>
      </c>
      <c r="N2" s="48" t="s">
        <v>913</v>
      </c>
      <c r="O2" s="48" t="s">
        <v>914</v>
      </c>
      <c r="P2" s="48" t="s">
        <v>915</v>
      </c>
      <c r="Q2" s="48" t="s">
        <v>916</v>
      </c>
      <c r="R2" s="48" t="s">
        <v>917</v>
      </c>
      <c r="S2" s="48" t="s">
        <v>918</v>
      </c>
      <c r="T2" s="48" t="s">
        <v>919</v>
      </c>
      <c r="U2" s="48" t="s">
        <v>920</v>
      </c>
      <c r="V2" s="48" t="s">
        <v>1075</v>
      </c>
      <c r="W2" s="48" t="s">
        <v>921</v>
      </c>
      <c r="X2" s="48" t="s">
        <v>922</v>
      </c>
      <c r="Y2" s="48" t="s">
        <v>923</v>
      </c>
      <c r="Z2" s="48" t="s">
        <v>924</v>
      </c>
      <c r="AA2" s="48" t="s">
        <v>925</v>
      </c>
      <c r="AB2" s="48" t="s">
        <v>926</v>
      </c>
      <c r="AC2" s="48" t="s">
        <v>927</v>
      </c>
      <c r="AD2" s="48" t="s">
        <v>928</v>
      </c>
      <c r="AE2" s="48" t="s">
        <v>929</v>
      </c>
      <c r="AF2" s="48" t="s">
        <v>930</v>
      </c>
      <c r="AG2" s="48" t="s">
        <v>931</v>
      </c>
      <c r="AH2" s="48" t="s">
        <v>932</v>
      </c>
      <c r="AI2" s="48" t="s">
        <v>933</v>
      </c>
      <c r="AJ2" s="48" t="s">
        <v>934</v>
      </c>
      <c r="AK2" s="48" t="s">
        <v>935</v>
      </c>
      <c r="AL2" s="48" t="s">
        <v>936</v>
      </c>
      <c r="AM2" s="48" t="s">
        <v>937</v>
      </c>
      <c r="AN2" s="48" t="s">
        <v>938</v>
      </c>
      <c r="AO2" s="48" t="s">
        <v>1076</v>
      </c>
      <c r="AP2" s="48" t="s">
        <v>939</v>
      </c>
      <c r="AQ2" s="48" t="s">
        <v>940</v>
      </c>
      <c r="AR2" s="48" t="s">
        <v>941</v>
      </c>
      <c r="AS2" s="48" t="s">
        <v>942</v>
      </c>
      <c r="AT2" s="48" t="s">
        <v>943</v>
      </c>
      <c r="AU2" s="48" t="s">
        <v>944</v>
      </c>
      <c r="AV2" s="48" t="s">
        <v>945</v>
      </c>
      <c r="AW2" s="48" t="s">
        <v>946</v>
      </c>
      <c r="AX2" s="48" t="s">
        <v>947</v>
      </c>
      <c r="AY2" s="48" t="s">
        <v>948</v>
      </c>
      <c r="AZ2" s="48" t="s">
        <v>949</v>
      </c>
      <c r="BA2" s="48" t="s">
        <v>950</v>
      </c>
      <c r="BB2" s="48" t="s">
        <v>951</v>
      </c>
      <c r="BC2" s="48" t="s">
        <v>952</v>
      </c>
      <c r="BD2" s="48" t="s">
        <v>953</v>
      </c>
      <c r="BE2" s="48" t="s">
        <v>954</v>
      </c>
      <c r="BF2" s="48" t="s">
        <v>955</v>
      </c>
      <c r="BG2" s="48" t="s">
        <v>956</v>
      </c>
      <c r="BH2" s="48" t="s">
        <v>957</v>
      </c>
      <c r="BI2" s="48" t="s">
        <v>958</v>
      </c>
      <c r="BJ2" s="48" t="s">
        <v>959</v>
      </c>
      <c r="BK2" s="48" t="s">
        <v>960</v>
      </c>
      <c r="BL2" s="48" t="s">
        <v>961</v>
      </c>
      <c r="BM2" s="48" t="s">
        <v>962</v>
      </c>
      <c r="BN2" s="48" t="s">
        <v>963</v>
      </c>
      <c r="BO2" s="48" t="s">
        <v>964</v>
      </c>
      <c r="BP2" s="48" t="s">
        <v>965</v>
      </c>
      <c r="BQ2" s="48" t="s">
        <v>966</v>
      </c>
      <c r="BR2" s="48" t="s">
        <v>967</v>
      </c>
      <c r="BS2" s="48">
        <v>9700</v>
      </c>
      <c r="BT2" s="50"/>
      <c r="BU2" s="51"/>
      <c r="BV2" s="51"/>
      <c r="BW2" s="54"/>
      <c r="BX2" s="50"/>
      <c r="BY2" s="50"/>
      <c r="BZ2" s="55"/>
      <c r="CA2" s="50"/>
      <c r="CB2" s="50"/>
    </row>
    <row r="3" spans="1:84" ht="63.75" customHeight="1">
      <c r="A3" s="56" t="s">
        <v>900</v>
      </c>
      <c r="B3" s="51"/>
      <c r="D3" s="57" t="s">
        <v>50</v>
      </c>
      <c r="E3" s="57" t="s">
        <v>51</v>
      </c>
      <c r="F3" s="57" t="s">
        <v>52</v>
      </c>
      <c r="G3" s="57" t="s">
        <v>53</v>
      </c>
      <c r="H3" s="57" t="s">
        <v>54</v>
      </c>
      <c r="I3" s="57" t="s">
        <v>55</v>
      </c>
      <c r="J3" s="57" t="s">
        <v>56</v>
      </c>
      <c r="K3" s="57" t="s">
        <v>57</v>
      </c>
      <c r="L3" s="57" t="s">
        <v>58</v>
      </c>
      <c r="M3" s="57" t="s">
        <v>59</v>
      </c>
      <c r="N3" s="57" t="s">
        <v>60</v>
      </c>
      <c r="O3" s="57" t="s">
        <v>61</v>
      </c>
      <c r="P3" s="57" t="s">
        <v>62</v>
      </c>
      <c r="Q3" s="57" t="s">
        <v>63</v>
      </c>
      <c r="R3" s="57" t="s">
        <v>64</v>
      </c>
      <c r="S3" s="57" t="s">
        <v>65</v>
      </c>
      <c r="T3" s="57" t="s">
        <v>66</v>
      </c>
      <c r="U3" s="57" t="s">
        <v>67</v>
      </c>
      <c r="V3" s="57" t="s">
        <v>68</v>
      </c>
      <c r="W3" s="57" t="s">
        <v>69</v>
      </c>
      <c r="X3" s="57" t="s">
        <v>70</v>
      </c>
      <c r="Y3" s="57" t="s">
        <v>71</v>
      </c>
      <c r="Z3" s="57" t="s">
        <v>72</v>
      </c>
      <c r="AA3" s="57" t="s">
        <v>73</v>
      </c>
      <c r="AB3" s="57" t="s">
        <v>74</v>
      </c>
      <c r="AC3" s="57" t="s">
        <v>75</v>
      </c>
      <c r="AD3" s="57" t="s">
        <v>76</v>
      </c>
      <c r="AE3" s="57" t="s">
        <v>77</v>
      </c>
      <c r="AF3" s="57" t="s">
        <v>78</v>
      </c>
      <c r="AG3" s="57" t="s">
        <v>79</v>
      </c>
      <c r="AH3" s="57" t="s">
        <v>80</v>
      </c>
      <c r="AI3" s="57" t="s">
        <v>81</v>
      </c>
      <c r="AJ3" s="57" t="s">
        <v>82</v>
      </c>
      <c r="AK3" s="57" t="s">
        <v>83</v>
      </c>
      <c r="AL3" s="57" t="s">
        <v>84</v>
      </c>
      <c r="AM3" s="57" t="s">
        <v>85</v>
      </c>
      <c r="AN3" s="57" t="s">
        <v>86</v>
      </c>
      <c r="AO3" s="57" t="s">
        <v>87</v>
      </c>
      <c r="AP3" s="57" t="s">
        <v>88</v>
      </c>
      <c r="AQ3" s="57" t="s">
        <v>89</v>
      </c>
      <c r="AR3" s="57" t="s">
        <v>90</v>
      </c>
      <c r="AS3" s="57" t="s">
        <v>91</v>
      </c>
      <c r="AT3" s="57" t="s">
        <v>92</v>
      </c>
      <c r="AU3" s="57" t="s">
        <v>93</v>
      </c>
      <c r="AV3" s="57" t="s">
        <v>36</v>
      </c>
      <c r="AW3" s="57" t="s">
        <v>94</v>
      </c>
      <c r="AX3" s="57" t="s">
        <v>95</v>
      </c>
      <c r="AY3" s="57" t="s">
        <v>96</v>
      </c>
      <c r="AZ3" s="57" t="s">
        <v>97</v>
      </c>
      <c r="BA3" s="57" t="s">
        <v>98</v>
      </c>
      <c r="BB3" s="57" t="s">
        <v>99</v>
      </c>
      <c r="BC3" s="57" t="s">
        <v>100</v>
      </c>
      <c r="BD3" s="57" t="s">
        <v>101</v>
      </c>
      <c r="BE3" s="57" t="s">
        <v>102</v>
      </c>
      <c r="BF3" s="57" t="s">
        <v>103</v>
      </c>
      <c r="BG3" s="57" t="s">
        <v>104</v>
      </c>
      <c r="BH3" s="57" t="s">
        <v>105</v>
      </c>
      <c r="BI3" s="57" t="s">
        <v>106</v>
      </c>
      <c r="BJ3" s="57" t="s">
        <v>107</v>
      </c>
      <c r="BK3" s="57" t="s">
        <v>108</v>
      </c>
      <c r="BL3" s="57" t="s">
        <v>109</v>
      </c>
      <c r="BM3" s="57" t="s">
        <v>110</v>
      </c>
      <c r="BN3" s="57" t="s">
        <v>111</v>
      </c>
      <c r="BO3" s="57" t="s">
        <v>112</v>
      </c>
      <c r="BP3" s="57" t="s">
        <v>113</v>
      </c>
      <c r="BQ3" s="57" t="s">
        <v>114</v>
      </c>
      <c r="BR3" s="57" t="s">
        <v>115</v>
      </c>
      <c r="BS3" s="57" t="s">
        <v>116</v>
      </c>
      <c r="BT3" s="57" t="s">
        <v>117</v>
      </c>
      <c r="BU3" s="57" t="s">
        <v>118</v>
      </c>
      <c r="BV3" s="57" t="s">
        <v>119</v>
      </c>
      <c r="BW3" s="57" t="s">
        <v>120</v>
      </c>
      <c r="BX3" s="57" t="s">
        <v>121</v>
      </c>
      <c r="BY3" s="57" t="s">
        <v>122</v>
      </c>
      <c r="BZ3" s="57" t="s">
        <v>123</v>
      </c>
      <c r="CA3" s="57" t="s">
        <v>124</v>
      </c>
      <c r="CB3" s="58" t="s">
        <v>125</v>
      </c>
    </row>
    <row r="4" spans="1:84">
      <c r="C4">
        <v>0</v>
      </c>
      <c r="D4">
        <f>C4+1</f>
        <v>1</v>
      </c>
      <c r="E4">
        <f t="shared" ref="E4:BP4" si="0">D4+1</f>
        <v>2</v>
      </c>
      <c r="F4">
        <f t="shared" si="0"/>
        <v>3</v>
      </c>
      <c r="G4">
        <f t="shared" si="0"/>
        <v>4</v>
      </c>
      <c r="H4">
        <f t="shared" si="0"/>
        <v>5</v>
      </c>
      <c r="I4">
        <f t="shared" si="0"/>
        <v>6</v>
      </c>
      <c r="J4">
        <f t="shared" si="0"/>
        <v>7</v>
      </c>
      <c r="K4">
        <f t="shared" si="0"/>
        <v>8</v>
      </c>
      <c r="L4">
        <f t="shared" si="0"/>
        <v>9</v>
      </c>
      <c r="M4">
        <f t="shared" si="0"/>
        <v>10</v>
      </c>
      <c r="N4">
        <f t="shared" si="0"/>
        <v>11</v>
      </c>
      <c r="O4">
        <f t="shared" si="0"/>
        <v>12</v>
      </c>
      <c r="P4">
        <f t="shared" si="0"/>
        <v>13</v>
      </c>
      <c r="Q4">
        <f t="shared" si="0"/>
        <v>14</v>
      </c>
      <c r="R4">
        <f t="shared" si="0"/>
        <v>15</v>
      </c>
      <c r="S4">
        <f t="shared" si="0"/>
        <v>16</v>
      </c>
      <c r="T4">
        <f t="shared" si="0"/>
        <v>17</v>
      </c>
      <c r="U4">
        <f t="shared" si="0"/>
        <v>18</v>
      </c>
      <c r="V4">
        <f t="shared" si="0"/>
        <v>19</v>
      </c>
      <c r="W4">
        <f t="shared" si="0"/>
        <v>20</v>
      </c>
      <c r="X4">
        <f t="shared" si="0"/>
        <v>21</v>
      </c>
      <c r="Y4">
        <f t="shared" si="0"/>
        <v>22</v>
      </c>
      <c r="Z4">
        <f t="shared" si="0"/>
        <v>23</v>
      </c>
      <c r="AA4">
        <f t="shared" si="0"/>
        <v>24</v>
      </c>
      <c r="AB4">
        <f t="shared" si="0"/>
        <v>25</v>
      </c>
      <c r="AC4">
        <f t="shared" si="0"/>
        <v>26</v>
      </c>
      <c r="AD4">
        <f t="shared" si="0"/>
        <v>27</v>
      </c>
      <c r="AE4">
        <f t="shared" si="0"/>
        <v>28</v>
      </c>
      <c r="AF4">
        <f t="shared" si="0"/>
        <v>29</v>
      </c>
      <c r="AG4">
        <f t="shared" si="0"/>
        <v>30</v>
      </c>
      <c r="AH4">
        <f t="shared" si="0"/>
        <v>31</v>
      </c>
      <c r="AI4">
        <f t="shared" si="0"/>
        <v>32</v>
      </c>
      <c r="AJ4">
        <f t="shared" si="0"/>
        <v>33</v>
      </c>
      <c r="AK4">
        <f t="shared" si="0"/>
        <v>34</v>
      </c>
      <c r="AL4">
        <f t="shared" si="0"/>
        <v>35</v>
      </c>
      <c r="AM4">
        <f t="shared" si="0"/>
        <v>36</v>
      </c>
      <c r="AN4">
        <f t="shared" si="0"/>
        <v>37</v>
      </c>
      <c r="AO4">
        <f t="shared" si="0"/>
        <v>38</v>
      </c>
      <c r="AP4">
        <f t="shared" si="0"/>
        <v>39</v>
      </c>
      <c r="AQ4">
        <f t="shared" si="0"/>
        <v>40</v>
      </c>
      <c r="AR4">
        <f t="shared" si="0"/>
        <v>41</v>
      </c>
      <c r="AS4">
        <f t="shared" si="0"/>
        <v>42</v>
      </c>
      <c r="AT4">
        <f t="shared" si="0"/>
        <v>43</v>
      </c>
      <c r="AU4">
        <f t="shared" si="0"/>
        <v>44</v>
      </c>
      <c r="AV4">
        <f t="shared" si="0"/>
        <v>45</v>
      </c>
      <c r="AW4">
        <f t="shared" si="0"/>
        <v>46</v>
      </c>
      <c r="AX4">
        <f t="shared" si="0"/>
        <v>47</v>
      </c>
      <c r="AY4">
        <f t="shared" si="0"/>
        <v>48</v>
      </c>
      <c r="AZ4">
        <f t="shared" si="0"/>
        <v>49</v>
      </c>
      <c r="BA4">
        <f t="shared" si="0"/>
        <v>50</v>
      </c>
      <c r="BB4">
        <f t="shared" si="0"/>
        <v>51</v>
      </c>
      <c r="BC4">
        <f t="shared" si="0"/>
        <v>52</v>
      </c>
      <c r="BD4">
        <f t="shared" si="0"/>
        <v>53</v>
      </c>
      <c r="BE4">
        <f t="shared" si="0"/>
        <v>54</v>
      </c>
      <c r="BF4">
        <f t="shared" si="0"/>
        <v>55</v>
      </c>
      <c r="BG4">
        <f t="shared" si="0"/>
        <v>56</v>
      </c>
      <c r="BH4">
        <f t="shared" si="0"/>
        <v>57</v>
      </c>
      <c r="BI4">
        <f t="shared" si="0"/>
        <v>58</v>
      </c>
      <c r="BJ4">
        <f t="shared" si="0"/>
        <v>59</v>
      </c>
      <c r="BK4">
        <f t="shared" si="0"/>
        <v>60</v>
      </c>
      <c r="BL4">
        <f t="shared" si="0"/>
        <v>61</v>
      </c>
      <c r="BM4">
        <f t="shared" si="0"/>
        <v>62</v>
      </c>
      <c r="BN4">
        <f t="shared" si="0"/>
        <v>63</v>
      </c>
      <c r="BO4">
        <f t="shared" si="0"/>
        <v>64</v>
      </c>
      <c r="BP4">
        <f t="shared" si="0"/>
        <v>65</v>
      </c>
      <c r="BQ4">
        <f t="shared" ref="BQ4:CB4" si="1">BP4+1</f>
        <v>66</v>
      </c>
      <c r="BR4">
        <f t="shared" si="1"/>
        <v>67</v>
      </c>
      <c r="BS4">
        <f t="shared" si="1"/>
        <v>68</v>
      </c>
      <c r="BT4">
        <f t="shared" si="1"/>
        <v>69</v>
      </c>
      <c r="BU4">
        <f t="shared" si="1"/>
        <v>70</v>
      </c>
      <c r="BV4">
        <f t="shared" si="1"/>
        <v>71</v>
      </c>
      <c r="BW4">
        <f t="shared" si="1"/>
        <v>72</v>
      </c>
      <c r="BX4">
        <f t="shared" si="1"/>
        <v>73</v>
      </c>
      <c r="BY4">
        <f t="shared" si="1"/>
        <v>74</v>
      </c>
      <c r="BZ4">
        <f t="shared" si="1"/>
        <v>75</v>
      </c>
      <c r="CA4">
        <f t="shared" si="1"/>
        <v>76</v>
      </c>
      <c r="CB4">
        <f t="shared" si="1"/>
        <v>77</v>
      </c>
    </row>
    <row r="5" spans="1:84">
      <c r="A5" s="59" t="s">
        <v>776</v>
      </c>
      <c r="B5" s="59" t="s">
        <v>222</v>
      </c>
      <c r="C5">
        <f>C4+1</f>
        <v>1</v>
      </c>
      <c r="D5" s="19">
        <v>0.90051271427831581</v>
      </c>
      <c r="E5" s="19">
        <v>0.82780050753534618</v>
      </c>
      <c r="F5" s="19">
        <v>0</v>
      </c>
      <c r="G5" s="19">
        <v>0</v>
      </c>
      <c r="H5" s="19">
        <v>0</v>
      </c>
      <c r="I5" s="19">
        <v>0</v>
      </c>
      <c r="J5" s="19">
        <v>0</v>
      </c>
      <c r="K5" s="19">
        <v>0.15381428349474338</v>
      </c>
      <c r="L5" s="19">
        <v>0</v>
      </c>
      <c r="M5" s="19">
        <v>46.348438551970588</v>
      </c>
      <c r="N5" s="19">
        <v>1.1326324511885648</v>
      </c>
      <c r="O5" s="19">
        <v>0</v>
      </c>
      <c r="P5" s="19">
        <v>0</v>
      </c>
      <c r="Q5" s="19">
        <v>0</v>
      </c>
      <c r="R5" s="19">
        <v>0</v>
      </c>
      <c r="S5" s="19">
        <v>0</v>
      </c>
      <c r="T5" s="19">
        <v>0</v>
      </c>
      <c r="U5" s="19">
        <v>0</v>
      </c>
      <c r="V5" s="19">
        <v>0</v>
      </c>
      <c r="W5" s="19">
        <v>0</v>
      </c>
      <c r="X5" s="19">
        <v>0</v>
      </c>
      <c r="Y5" s="19">
        <v>0</v>
      </c>
      <c r="Z5" s="19">
        <v>0</v>
      </c>
      <c r="AA5" s="19">
        <v>0</v>
      </c>
      <c r="AB5" s="19">
        <v>0</v>
      </c>
      <c r="AC5" s="19">
        <v>0</v>
      </c>
      <c r="AD5" s="19">
        <v>0</v>
      </c>
      <c r="AE5" s="19">
        <v>0</v>
      </c>
      <c r="AF5" s="19">
        <v>0</v>
      </c>
      <c r="AG5" s="19">
        <v>0</v>
      </c>
      <c r="AH5" s="19">
        <v>0</v>
      </c>
      <c r="AI5" s="19">
        <v>0</v>
      </c>
      <c r="AJ5" s="19">
        <v>0</v>
      </c>
      <c r="AK5" s="19">
        <v>0</v>
      </c>
      <c r="AL5" s="19">
        <v>0</v>
      </c>
      <c r="AM5" s="19">
        <v>0</v>
      </c>
      <c r="AN5" s="19">
        <v>0</v>
      </c>
      <c r="AO5" s="19">
        <v>0</v>
      </c>
      <c r="AP5" s="19">
        <v>0</v>
      </c>
      <c r="AQ5" s="19">
        <v>0</v>
      </c>
      <c r="AR5" s="19">
        <v>0</v>
      </c>
      <c r="AS5" s="19">
        <v>1.9939924387591277</v>
      </c>
      <c r="AT5" s="19">
        <v>0</v>
      </c>
      <c r="AU5" s="19">
        <v>0</v>
      </c>
      <c r="AV5" s="19">
        <v>0</v>
      </c>
      <c r="AW5" s="19">
        <v>0</v>
      </c>
      <c r="AX5" s="19">
        <v>2.7966233362680614E-3</v>
      </c>
      <c r="AY5" s="19">
        <v>0</v>
      </c>
      <c r="AZ5" s="19">
        <v>0</v>
      </c>
      <c r="BA5" s="19">
        <v>0</v>
      </c>
      <c r="BB5" s="19">
        <v>0</v>
      </c>
      <c r="BC5" s="19">
        <v>0</v>
      </c>
      <c r="BD5" s="19">
        <v>0</v>
      </c>
      <c r="BE5" s="19">
        <v>0</v>
      </c>
      <c r="BF5" s="19">
        <v>0</v>
      </c>
      <c r="BG5" s="19">
        <v>0</v>
      </c>
      <c r="BH5" s="19">
        <v>0</v>
      </c>
      <c r="BI5" s="19">
        <v>0</v>
      </c>
      <c r="BJ5" s="19">
        <v>0</v>
      </c>
      <c r="BK5" s="19">
        <v>0</v>
      </c>
      <c r="BL5" s="19">
        <v>0.66279973069553055</v>
      </c>
      <c r="BM5" s="19">
        <v>0</v>
      </c>
      <c r="BN5" s="19">
        <v>0</v>
      </c>
      <c r="BO5" s="19">
        <v>0</v>
      </c>
      <c r="BP5" s="19">
        <v>0</v>
      </c>
      <c r="BQ5" s="19">
        <v>0</v>
      </c>
      <c r="BR5" s="19">
        <v>0</v>
      </c>
      <c r="BS5" s="19">
        <v>0</v>
      </c>
      <c r="BT5" s="19">
        <v>52.022787301258475</v>
      </c>
      <c r="BU5" s="19">
        <v>0</v>
      </c>
      <c r="BV5" s="19">
        <v>0</v>
      </c>
      <c r="BW5" s="19">
        <v>0</v>
      </c>
      <c r="BX5" s="19">
        <v>1.9772126987415195</v>
      </c>
      <c r="BY5" s="19">
        <v>0</v>
      </c>
      <c r="BZ5" s="19">
        <v>0</v>
      </c>
      <c r="CA5" s="19">
        <v>1.9772126987415195</v>
      </c>
      <c r="CB5" s="19">
        <v>54</v>
      </c>
      <c r="CD5" s="19">
        <f>SUM(D5:BS5)-BT5</f>
        <v>0</v>
      </c>
      <c r="CE5" s="19">
        <f>SUM(BU5:BZ5)-CA5</f>
        <v>0</v>
      </c>
      <c r="CF5" s="19">
        <f>BT5+CA5-CB5</f>
        <v>0</v>
      </c>
    </row>
    <row r="6" spans="1:84">
      <c r="A6" s="59" t="s">
        <v>777</v>
      </c>
      <c r="B6" s="60" t="s">
        <v>223</v>
      </c>
      <c r="C6">
        <f t="shared" ref="C6:C71" si="2">C5+1</f>
        <v>2</v>
      </c>
      <c r="D6" s="19">
        <v>0</v>
      </c>
      <c r="E6" s="19">
        <v>0</v>
      </c>
      <c r="F6" s="19">
        <v>0</v>
      </c>
      <c r="G6" s="19">
        <v>0</v>
      </c>
      <c r="H6" s="19">
        <v>0</v>
      </c>
      <c r="I6" s="19">
        <v>0</v>
      </c>
      <c r="J6" s="19">
        <v>0</v>
      </c>
      <c r="K6" s="19">
        <v>0</v>
      </c>
      <c r="L6" s="19">
        <v>0</v>
      </c>
      <c r="M6" s="19">
        <v>0</v>
      </c>
      <c r="N6" s="19">
        <v>0</v>
      </c>
      <c r="O6" s="19">
        <v>0</v>
      </c>
      <c r="P6" s="19">
        <v>0</v>
      </c>
      <c r="Q6" s="19">
        <v>0</v>
      </c>
      <c r="R6" s="19">
        <v>0</v>
      </c>
      <c r="S6" s="19">
        <v>0</v>
      </c>
      <c r="T6" s="19">
        <v>0</v>
      </c>
      <c r="U6" s="19">
        <v>0</v>
      </c>
      <c r="V6" s="19">
        <v>0</v>
      </c>
      <c r="W6" s="19">
        <v>0</v>
      </c>
      <c r="X6" s="19">
        <v>0</v>
      </c>
      <c r="Y6" s="19">
        <v>0</v>
      </c>
      <c r="Z6" s="19">
        <v>0</v>
      </c>
      <c r="AA6" s="19">
        <v>0</v>
      </c>
      <c r="AB6" s="19">
        <v>0</v>
      </c>
      <c r="AC6" s="19">
        <v>0</v>
      </c>
      <c r="AD6" s="19">
        <v>0</v>
      </c>
      <c r="AE6" s="19">
        <v>0</v>
      </c>
      <c r="AF6" s="19">
        <v>0</v>
      </c>
      <c r="AG6" s="19">
        <v>0</v>
      </c>
      <c r="AH6" s="19">
        <v>0</v>
      </c>
      <c r="AI6" s="19">
        <v>0</v>
      </c>
      <c r="AJ6" s="19">
        <v>0</v>
      </c>
      <c r="AK6" s="19">
        <v>0</v>
      </c>
      <c r="AL6" s="19">
        <v>0</v>
      </c>
      <c r="AM6" s="19">
        <v>0</v>
      </c>
      <c r="AN6" s="19">
        <v>0</v>
      </c>
      <c r="AO6" s="19">
        <v>0</v>
      </c>
      <c r="AP6" s="19">
        <v>0</v>
      </c>
      <c r="AQ6" s="19">
        <v>0</v>
      </c>
      <c r="AR6" s="19">
        <v>0</v>
      </c>
      <c r="AS6" s="19">
        <v>0</v>
      </c>
      <c r="AT6" s="19">
        <v>0</v>
      </c>
      <c r="AU6" s="19">
        <v>0</v>
      </c>
      <c r="AV6" s="19">
        <v>0</v>
      </c>
      <c r="AW6" s="19">
        <v>0</v>
      </c>
      <c r="AX6" s="19">
        <v>0</v>
      </c>
      <c r="AY6" s="19">
        <v>0</v>
      </c>
      <c r="AZ6" s="19">
        <v>0</v>
      </c>
      <c r="BA6" s="19">
        <v>0</v>
      </c>
      <c r="BB6" s="19">
        <v>0</v>
      </c>
      <c r="BC6" s="19">
        <v>0</v>
      </c>
      <c r="BD6" s="19">
        <v>0</v>
      </c>
      <c r="BE6" s="19">
        <v>0</v>
      </c>
      <c r="BF6" s="19">
        <v>0</v>
      </c>
      <c r="BG6" s="19">
        <v>0</v>
      </c>
      <c r="BH6" s="19">
        <v>0</v>
      </c>
      <c r="BI6" s="19">
        <v>0</v>
      </c>
      <c r="BJ6" s="19">
        <v>0</v>
      </c>
      <c r="BK6" s="19">
        <v>0</v>
      </c>
      <c r="BL6" s="19">
        <v>0</v>
      </c>
      <c r="BM6" s="19">
        <v>0</v>
      </c>
      <c r="BN6" s="19">
        <v>0</v>
      </c>
      <c r="BO6" s="19">
        <v>0</v>
      </c>
      <c r="BP6" s="19">
        <v>0</v>
      </c>
      <c r="BQ6" s="19">
        <v>0</v>
      </c>
      <c r="BR6" s="19">
        <v>0</v>
      </c>
      <c r="BS6" s="19">
        <v>0</v>
      </c>
      <c r="BT6" s="19">
        <v>0</v>
      </c>
      <c r="BU6" s="19">
        <v>0</v>
      </c>
      <c r="BV6" s="19">
        <v>0</v>
      </c>
      <c r="BW6" s="19">
        <v>0</v>
      </c>
      <c r="BX6" s="19">
        <v>0</v>
      </c>
      <c r="BY6" s="19">
        <v>0</v>
      </c>
      <c r="BZ6" s="19">
        <v>0</v>
      </c>
      <c r="CA6" s="19">
        <v>0</v>
      </c>
      <c r="CB6" s="19">
        <v>0</v>
      </c>
      <c r="CD6" s="19">
        <f t="shared" ref="CD6:CD71" si="3">SUM(D6:BS6)-BT6</f>
        <v>0</v>
      </c>
      <c r="CE6" s="19">
        <f t="shared" ref="CE6:CE71" si="4">SUM(BU6:BZ6)-CA6</f>
        <v>0</v>
      </c>
      <c r="CF6" s="19">
        <f t="shared" ref="CF6:CF71" si="5">BT6+CA6-CB6</f>
        <v>0</v>
      </c>
    </row>
    <row r="7" spans="1:84">
      <c r="A7" s="59" t="s">
        <v>778</v>
      </c>
      <c r="B7" s="59" t="s">
        <v>224</v>
      </c>
      <c r="C7">
        <f t="shared" si="2"/>
        <v>3</v>
      </c>
      <c r="D7" s="19">
        <v>6.061833400837046E-2</v>
      </c>
      <c r="E7" s="19">
        <v>2.9701633589847443E-3</v>
      </c>
      <c r="F7" s="19">
        <v>0</v>
      </c>
      <c r="G7" s="19">
        <v>0</v>
      </c>
      <c r="H7" s="19">
        <v>0</v>
      </c>
      <c r="I7" s="19">
        <v>0</v>
      </c>
      <c r="J7" s="19">
        <v>0</v>
      </c>
      <c r="K7" s="19">
        <v>0</v>
      </c>
      <c r="L7" s="19">
        <v>0</v>
      </c>
      <c r="M7" s="19">
        <v>0.12123666801674092</v>
      </c>
      <c r="N7" s="19">
        <v>0</v>
      </c>
      <c r="O7" s="19">
        <v>0</v>
      </c>
      <c r="P7" s="19">
        <v>0.76954232482786555</v>
      </c>
      <c r="Q7" s="19">
        <v>0</v>
      </c>
      <c r="R7" s="19">
        <v>0</v>
      </c>
      <c r="S7" s="19">
        <v>0</v>
      </c>
      <c r="T7" s="19">
        <v>0</v>
      </c>
      <c r="U7" s="19">
        <v>0</v>
      </c>
      <c r="V7" s="19">
        <v>0</v>
      </c>
      <c r="W7" s="19">
        <v>1.1340623734305387E-2</v>
      </c>
      <c r="X7" s="19">
        <v>0</v>
      </c>
      <c r="Y7" s="19">
        <v>0</v>
      </c>
      <c r="Z7" s="19">
        <v>0</v>
      </c>
      <c r="AA7" s="19">
        <v>0</v>
      </c>
      <c r="AB7" s="19">
        <v>0</v>
      </c>
      <c r="AC7" s="19">
        <v>0</v>
      </c>
      <c r="AD7" s="19">
        <v>0</v>
      </c>
      <c r="AE7" s="19">
        <v>0</v>
      </c>
      <c r="AF7" s="19">
        <v>0</v>
      </c>
      <c r="AG7" s="19">
        <v>0</v>
      </c>
      <c r="AH7" s="19">
        <v>0</v>
      </c>
      <c r="AI7" s="19">
        <v>0</v>
      </c>
      <c r="AJ7" s="19">
        <v>0</v>
      </c>
      <c r="AK7" s="19">
        <v>0</v>
      </c>
      <c r="AL7" s="19">
        <v>0</v>
      </c>
      <c r="AM7" s="19">
        <v>0</v>
      </c>
      <c r="AN7" s="19">
        <v>0</v>
      </c>
      <c r="AO7" s="19">
        <v>0</v>
      </c>
      <c r="AP7" s="19">
        <v>0</v>
      </c>
      <c r="AQ7" s="19">
        <v>0</v>
      </c>
      <c r="AR7" s="19">
        <v>0</v>
      </c>
      <c r="AS7" s="19">
        <v>3.3346834075874174E-2</v>
      </c>
      <c r="AT7" s="19">
        <v>0</v>
      </c>
      <c r="AU7" s="19">
        <v>0</v>
      </c>
      <c r="AV7" s="19">
        <v>0</v>
      </c>
      <c r="AW7" s="19">
        <v>0</v>
      </c>
      <c r="AX7" s="19">
        <v>0</v>
      </c>
      <c r="AY7" s="19">
        <v>0</v>
      </c>
      <c r="AZ7" s="19">
        <v>0</v>
      </c>
      <c r="BA7" s="19">
        <v>0</v>
      </c>
      <c r="BB7" s="19">
        <v>0</v>
      </c>
      <c r="BC7" s="19">
        <v>0</v>
      </c>
      <c r="BD7" s="19">
        <v>0</v>
      </c>
      <c r="BE7" s="19">
        <v>0</v>
      </c>
      <c r="BF7" s="19">
        <v>0</v>
      </c>
      <c r="BG7" s="19">
        <v>0</v>
      </c>
      <c r="BH7" s="19">
        <v>0</v>
      </c>
      <c r="BI7" s="19">
        <v>0</v>
      </c>
      <c r="BJ7" s="19">
        <v>0</v>
      </c>
      <c r="BK7" s="19">
        <v>0</v>
      </c>
      <c r="BL7" s="19">
        <v>0</v>
      </c>
      <c r="BM7" s="19">
        <v>0</v>
      </c>
      <c r="BN7" s="19">
        <v>0</v>
      </c>
      <c r="BO7" s="19">
        <v>0</v>
      </c>
      <c r="BP7" s="19">
        <v>0</v>
      </c>
      <c r="BQ7" s="19">
        <v>0</v>
      </c>
      <c r="BR7" s="19">
        <v>0</v>
      </c>
      <c r="BS7" s="19">
        <v>0</v>
      </c>
      <c r="BT7" s="19">
        <v>0.99905494802214123</v>
      </c>
      <c r="BU7" s="19">
        <v>0</v>
      </c>
      <c r="BV7" s="19">
        <v>0</v>
      </c>
      <c r="BW7" s="19">
        <v>0</v>
      </c>
      <c r="BX7" s="19">
        <v>9.4505197785878226E-4</v>
      </c>
      <c r="BY7" s="19">
        <v>0</v>
      </c>
      <c r="BZ7" s="19">
        <v>0</v>
      </c>
      <c r="CA7" s="19">
        <v>9.4505197785878226E-4</v>
      </c>
      <c r="CB7" s="19">
        <v>1</v>
      </c>
      <c r="CD7" s="19">
        <f t="shared" si="3"/>
        <v>0</v>
      </c>
      <c r="CE7" s="19">
        <f t="shared" si="4"/>
        <v>0</v>
      </c>
      <c r="CF7" s="19">
        <f t="shared" si="5"/>
        <v>0</v>
      </c>
    </row>
    <row r="8" spans="1:84">
      <c r="A8" s="59" t="s">
        <v>779</v>
      </c>
      <c r="B8" s="59" t="s">
        <v>225</v>
      </c>
      <c r="C8">
        <f t="shared" si="2"/>
        <v>4</v>
      </c>
      <c r="D8" s="19">
        <v>0</v>
      </c>
      <c r="E8" s="19">
        <v>0</v>
      </c>
      <c r="F8" s="19">
        <v>0</v>
      </c>
      <c r="G8" s="19">
        <v>0</v>
      </c>
      <c r="H8" s="19">
        <v>0</v>
      </c>
      <c r="I8" s="19">
        <v>0</v>
      </c>
      <c r="J8" s="19">
        <v>0</v>
      </c>
      <c r="K8" s="19">
        <v>0</v>
      </c>
      <c r="L8" s="19">
        <v>0</v>
      </c>
      <c r="M8" s="19">
        <v>0</v>
      </c>
      <c r="N8" s="19">
        <v>0</v>
      </c>
      <c r="O8" s="19">
        <v>0</v>
      </c>
      <c r="P8" s="19">
        <v>0</v>
      </c>
      <c r="Q8" s="19">
        <v>0</v>
      </c>
      <c r="R8" s="19">
        <v>0</v>
      </c>
      <c r="S8" s="19">
        <v>0</v>
      </c>
      <c r="T8" s="19">
        <v>0</v>
      </c>
      <c r="U8" s="19">
        <v>0</v>
      </c>
      <c r="V8" s="19">
        <v>0</v>
      </c>
      <c r="W8" s="19">
        <v>0</v>
      </c>
      <c r="X8" s="19">
        <v>0</v>
      </c>
      <c r="Y8" s="19">
        <v>0</v>
      </c>
      <c r="Z8" s="19">
        <v>0</v>
      </c>
      <c r="AA8" s="19">
        <v>0</v>
      </c>
      <c r="AB8" s="19">
        <v>0</v>
      </c>
      <c r="AC8" s="19">
        <v>0</v>
      </c>
      <c r="AD8" s="19">
        <v>0</v>
      </c>
      <c r="AE8" s="19">
        <v>0</v>
      </c>
      <c r="AF8" s="19">
        <v>0</v>
      </c>
      <c r="AG8" s="19">
        <v>0</v>
      </c>
      <c r="AH8" s="19">
        <v>0</v>
      </c>
      <c r="AI8" s="19">
        <v>0</v>
      </c>
      <c r="AJ8" s="19">
        <v>0</v>
      </c>
      <c r="AK8" s="19">
        <v>0</v>
      </c>
      <c r="AL8" s="19">
        <v>0</v>
      </c>
      <c r="AM8" s="19">
        <v>0</v>
      </c>
      <c r="AN8" s="19">
        <v>0</v>
      </c>
      <c r="AO8" s="19">
        <v>0</v>
      </c>
      <c r="AP8" s="19">
        <v>0</v>
      </c>
      <c r="AQ8" s="19">
        <v>0</v>
      </c>
      <c r="AR8" s="19">
        <v>0</v>
      </c>
      <c r="AS8" s="19">
        <v>0</v>
      </c>
      <c r="AT8" s="19">
        <v>0</v>
      </c>
      <c r="AU8" s="19">
        <v>0</v>
      </c>
      <c r="AV8" s="19">
        <v>0</v>
      </c>
      <c r="AW8" s="19">
        <v>0</v>
      </c>
      <c r="AX8" s="19">
        <v>0</v>
      </c>
      <c r="AY8" s="19">
        <v>0</v>
      </c>
      <c r="AZ8" s="19">
        <v>0</v>
      </c>
      <c r="BA8" s="19">
        <v>0</v>
      </c>
      <c r="BB8" s="19">
        <v>0</v>
      </c>
      <c r="BC8" s="19">
        <v>0</v>
      </c>
      <c r="BD8" s="19">
        <v>0</v>
      </c>
      <c r="BE8" s="19">
        <v>0</v>
      </c>
      <c r="BF8" s="19">
        <v>0</v>
      </c>
      <c r="BG8" s="19">
        <v>0</v>
      </c>
      <c r="BH8" s="19">
        <v>0</v>
      </c>
      <c r="BI8" s="19">
        <v>0</v>
      </c>
      <c r="BJ8" s="19">
        <v>0</v>
      </c>
      <c r="BK8" s="19">
        <v>0</v>
      </c>
      <c r="BL8" s="19">
        <v>0</v>
      </c>
      <c r="BM8" s="19">
        <v>0</v>
      </c>
      <c r="BN8" s="19">
        <v>0</v>
      </c>
      <c r="BO8" s="19">
        <v>0</v>
      </c>
      <c r="BP8" s="19">
        <v>0</v>
      </c>
      <c r="BQ8" s="19">
        <v>0</v>
      </c>
      <c r="BR8" s="19">
        <v>0</v>
      </c>
      <c r="BS8" s="19">
        <v>0</v>
      </c>
      <c r="BT8" s="19">
        <v>0</v>
      </c>
      <c r="BU8" s="19">
        <v>0</v>
      </c>
      <c r="BV8" s="19">
        <v>0</v>
      </c>
      <c r="BW8" s="19">
        <v>0</v>
      </c>
      <c r="BX8" s="19">
        <v>0</v>
      </c>
      <c r="BY8" s="19">
        <v>0</v>
      </c>
      <c r="BZ8" s="19">
        <v>0</v>
      </c>
      <c r="CA8" s="19">
        <v>0</v>
      </c>
      <c r="CB8" s="19">
        <v>0</v>
      </c>
      <c r="CD8" s="19">
        <f t="shared" si="3"/>
        <v>0</v>
      </c>
      <c r="CE8" s="19">
        <f t="shared" si="4"/>
        <v>0</v>
      </c>
      <c r="CF8" s="19">
        <f t="shared" si="5"/>
        <v>0</v>
      </c>
    </row>
    <row r="9" spans="1:84">
      <c r="A9" s="59" t="s">
        <v>780</v>
      </c>
      <c r="B9" s="59" t="s">
        <v>226</v>
      </c>
      <c r="C9">
        <f t="shared" si="2"/>
        <v>5</v>
      </c>
      <c r="D9" s="19">
        <v>0</v>
      </c>
      <c r="E9" s="19">
        <v>0</v>
      </c>
      <c r="F9" s="19">
        <v>0</v>
      </c>
      <c r="G9" s="19">
        <v>0</v>
      </c>
      <c r="H9" s="19">
        <v>0</v>
      </c>
      <c r="I9" s="19">
        <v>0</v>
      </c>
      <c r="J9" s="19">
        <v>0</v>
      </c>
      <c r="K9" s="19">
        <v>0</v>
      </c>
      <c r="L9" s="19">
        <v>0</v>
      </c>
      <c r="M9" s="19">
        <v>0</v>
      </c>
      <c r="N9" s="19">
        <v>0</v>
      </c>
      <c r="O9" s="19">
        <v>0</v>
      </c>
      <c r="P9" s="19">
        <v>0</v>
      </c>
      <c r="Q9" s="19">
        <v>0</v>
      </c>
      <c r="R9" s="19">
        <v>0</v>
      </c>
      <c r="S9" s="19">
        <v>0</v>
      </c>
      <c r="T9" s="19">
        <v>0</v>
      </c>
      <c r="U9" s="19">
        <v>0</v>
      </c>
      <c r="V9" s="19">
        <v>0</v>
      </c>
      <c r="W9" s="19">
        <v>0</v>
      </c>
      <c r="X9" s="19">
        <v>0</v>
      </c>
      <c r="Y9" s="19">
        <v>0</v>
      </c>
      <c r="Z9" s="19">
        <v>0</v>
      </c>
      <c r="AA9" s="19">
        <v>0</v>
      </c>
      <c r="AB9" s="19">
        <v>0</v>
      </c>
      <c r="AC9" s="19">
        <v>0</v>
      </c>
      <c r="AD9" s="19">
        <v>0</v>
      </c>
      <c r="AE9" s="19">
        <v>0</v>
      </c>
      <c r="AF9" s="19">
        <v>0</v>
      </c>
      <c r="AG9" s="19">
        <v>0</v>
      </c>
      <c r="AH9" s="19">
        <v>0</v>
      </c>
      <c r="AI9" s="19">
        <v>0</v>
      </c>
      <c r="AJ9" s="19">
        <v>0</v>
      </c>
      <c r="AK9" s="19">
        <v>0</v>
      </c>
      <c r="AL9" s="19">
        <v>0</v>
      </c>
      <c r="AM9" s="19">
        <v>0</v>
      </c>
      <c r="AN9" s="19">
        <v>0</v>
      </c>
      <c r="AO9" s="19">
        <v>0</v>
      </c>
      <c r="AP9" s="19">
        <v>0</v>
      </c>
      <c r="AQ9" s="19">
        <v>0</v>
      </c>
      <c r="AR9" s="19">
        <v>0</v>
      </c>
      <c r="AS9" s="19">
        <v>0</v>
      </c>
      <c r="AT9" s="19">
        <v>0</v>
      </c>
      <c r="AU9" s="19">
        <v>0</v>
      </c>
      <c r="AV9" s="19">
        <v>0</v>
      </c>
      <c r="AW9" s="19">
        <v>0</v>
      </c>
      <c r="AX9" s="19">
        <v>0</v>
      </c>
      <c r="AY9" s="19">
        <v>0</v>
      </c>
      <c r="AZ9" s="19">
        <v>0</v>
      </c>
      <c r="BA9" s="19">
        <v>0</v>
      </c>
      <c r="BB9" s="19">
        <v>0</v>
      </c>
      <c r="BC9" s="19">
        <v>0</v>
      </c>
      <c r="BD9" s="19">
        <v>0</v>
      </c>
      <c r="BE9" s="19">
        <v>0</v>
      </c>
      <c r="BF9" s="19">
        <v>0</v>
      </c>
      <c r="BG9" s="19">
        <v>0</v>
      </c>
      <c r="BH9" s="19">
        <v>0</v>
      </c>
      <c r="BI9" s="19">
        <v>0</v>
      </c>
      <c r="BJ9" s="19">
        <v>0</v>
      </c>
      <c r="BK9" s="19">
        <v>0</v>
      </c>
      <c r="BL9" s="19">
        <v>0</v>
      </c>
      <c r="BM9" s="19">
        <v>0</v>
      </c>
      <c r="BN9" s="19">
        <v>0</v>
      </c>
      <c r="BO9" s="19">
        <v>0</v>
      </c>
      <c r="BP9" s="19">
        <v>0</v>
      </c>
      <c r="BQ9" s="19">
        <v>0</v>
      </c>
      <c r="BR9" s="19">
        <v>0</v>
      </c>
      <c r="BS9" s="19">
        <v>0</v>
      </c>
      <c r="BT9" s="19">
        <v>0</v>
      </c>
      <c r="BU9" s="19">
        <v>0</v>
      </c>
      <c r="BV9" s="19">
        <v>0</v>
      </c>
      <c r="BW9" s="19">
        <v>0</v>
      </c>
      <c r="BX9" s="19">
        <v>0</v>
      </c>
      <c r="BY9" s="19">
        <v>0</v>
      </c>
      <c r="BZ9" s="19">
        <v>0</v>
      </c>
      <c r="CA9" s="19">
        <v>0</v>
      </c>
      <c r="CB9" s="19">
        <v>0</v>
      </c>
      <c r="CD9" s="19">
        <f t="shared" si="3"/>
        <v>0</v>
      </c>
      <c r="CE9" s="19">
        <f t="shared" si="4"/>
        <v>0</v>
      </c>
      <c r="CF9" s="19">
        <f t="shared" si="5"/>
        <v>0</v>
      </c>
    </row>
    <row r="10" spans="1:84">
      <c r="A10" s="59" t="s">
        <v>781</v>
      </c>
      <c r="B10" s="59" t="s">
        <v>227</v>
      </c>
      <c r="C10">
        <f t="shared" si="2"/>
        <v>6</v>
      </c>
      <c r="D10" s="19">
        <v>7.2324346878694454</v>
      </c>
      <c r="E10" s="19">
        <v>1.4079139525719186</v>
      </c>
      <c r="F10" s="19">
        <v>9.1981733466237045E-2</v>
      </c>
      <c r="G10" s="19">
        <v>0</v>
      </c>
      <c r="H10" s="19">
        <v>0</v>
      </c>
      <c r="I10" s="19">
        <v>0</v>
      </c>
      <c r="J10" s="19">
        <v>0</v>
      </c>
      <c r="K10" s="19">
        <v>5.1925172118037044E-2</v>
      </c>
      <c r="L10" s="19">
        <v>0</v>
      </c>
      <c r="M10" s="19">
        <v>9.4741185470224156</v>
      </c>
      <c r="N10" s="19">
        <v>0</v>
      </c>
      <c r="O10" s="19">
        <v>11.06302881383435</v>
      </c>
      <c r="P10" s="19">
        <v>0</v>
      </c>
      <c r="Q10" s="19">
        <v>0</v>
      </c>
      <c r="R10" s="19">
        <v>0</v>
      </c>
      <c r="S10" s="19">
        <v>0</v>
      </c>
      <c r="T10" s="19">
        <v>0</v>
      </c>
      <c r="U10" s="19">
        <v>0</v>
      </c>
      <c r="V10" s="19">
        <v>0</v>
      </c>
      <c r="W10" s="19">
        <v>0.75662393657711124</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6.2310206541644451E-2</v>
      </c>
      <c r="AQ10" s="19">
        <v>4.4507290386888894E-3</v>
      </c>
      <c r="AR10" s="19">
        <v>0</v>
      </c>
      <c r="AS10" s="19">
        <v>0.66760935580333336</v>
      </c>
      <c r="AT10" s="19">
        <v>0</v>
      </c>
      <c r="AU10" s="19">
        <v>0</v>
      </c>
      <c r="AV10" s="19">
        <v>0</v>
      </c>
      <c r="AW10" s="19">
        <v>0</v>
      </c>
      <c r="AX10" s="19">
        <v>0.36495978117248895</v>
      </c>
      <c r="AY10" s="19">
        <v>3.7994390226940817</v>
      </c>
      <c r="AZ10" s="19">
        <v>0</v>
      </c>
      <c r="BA10" s="19">
        <v>0</v>
      </c>
      <c r="BB10" s="19">
        <v>0</v>
      </c>
      <c r="BC10" s="19">
        <v>0</v>
      </c>
      <c r="BD10" s="19">
        <v>0</v>
      </c>
      <c r="BE10" s="19">
        <v>0</v>
      </c>
      <c r="BF10" s="19">
        <v>7.4178817311481493E-3</v>
      </c>
      <c r="BG10" s="19">
        <v>0</v>
      </c>
      <c r="BH10" s="19">
        <v>0</v>
      </c>
      <c r="BI10" s="19">
        <v>0</v>
      </c>
      <c r="BJ10" s="19">
        <v>0.26110943693641486</v>
      </c>
      <c r="BK10" s="19">
        <v>0</v>
      </c>
      <c r="BL10" s="19">
        <v>1.069658545631563</v>
      </c>
      <c r="BM10" s="19">
        <v>0.61568418368529632</v>
      </c>
      <c r="BN10" s="19">
        <v>8.7531004427548159E-2</v>
      </c>
      <c r="BO10" s="19">
        <v>0.59788126753054083</v>
      </c>
      <c r="BP10" s="19">
        <v>0.33973898328658525</v>
      </c>
      <c r="BQ10" s="19">
        <v>1.4835763462296297E-3</v>
      </c>
      <c r="BR10" s="19">
        <v>0.50886668675676305</v>
      </c>
      <c r="BS10" s="19">
        <v>0</v>
      </c>
      <c r="BT10" s="19">
        <v>38.466167505041838</v>
      </c>
      <c r="BU10" s="19">
        <v>0</v>
      </c>
      <c r="BV10" s="19">
        <v>0</v>
      </c>
      <c r="BW10" s="19">
        <v>0</v>
      </c>
      <c r="BX10" s="19">
        <v>89.533832494958162</v>
      </c>
      <c r="BY10" s="19">
        <v>0</v>
      </c>
      <c r="BZ10" s="19">
        <v>0</v>
      </c>
      <c r="CA10" s="19">
        <v>89.533832494958162</v>
      </c>
      <c r="CB10" s="19">
        <v>128</v>
      </c>
      <c r="CD10" s="19">
        <f t="shared" si="3"/>
        <v>0</v>
      </c>
      <c r="CE10" s="19">
        <f t="shared" si="4"/>
        <v>0</v>
      </c>
      <c r="CF10" s="19">
        <f t="shared" si="5"/>
        <v>0</v>
      </c>
    </row>
    <row r="11" spans="1:84">
      <c r="A11" s="59" t="s">
        <v>782</v>
      </c>
      <c r="B11" s="59" t="s">
        <v>228</v>
      </c>
      <c r="C11">
        <f t="shared" si="2"/>
        <v>7</v>
      </c>
      <c r="D11" s="19">
        <v>4.3834930177218366E-3</v>
      </c>
      <c r="E11" s="19">
        <v>5.0097063059678128E-3</v>
      </c>
      <c r="F11" s="19">
        <v>2.5048531529839064E-3</v>
      </c>
      <c r="G11" s="19">
        <v>0</v>
      </c>
      <c r="H11" s="19">
        <v>0</v>
      </c>
      <c r="I11" s="19">
        <v>0</v>
      </c>
      <c r="J11" s="19">
        <v>0</v>
      </c>
      <c r="K11" s="19">
        <v>0</v>
      </c>
      <c r="L11" s="19">
        <v>0</v>
      </c>
      <c r="M11" s="19">
        <v>3.4936439351243029</v>
      </c>
      <c r="N11" s="19">
        <v>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4.3208716888972383E-2</v>
      </c>
      <c r="AY11" s="19">
        <v>0.18254117352370217</v>
      </c>
      <c r="AZ11" s="19">
        <v>0</v>
      </c>
      <c r="BA11" s="19">
        <v>0</v>
      </c>
      <c r="BB11" s="19">
        <v>0</v>
      </c>
      <c r="BC11" s="19">
        <v>0</v>
      </c>
      <c r="BD11" s="19">
        <v>0</v>
      </c>
      <c r="BE11" s="19">
        <v>0</v>
      </c>
      <c r="BF11" s="19">
        <v>0</v>
      </c>
      <c r="BG11" s="19">
        <v>0</v>
      </c>
      <c r="BH11" s="19">
        <v>0</v>
      </c>
      <c r="BI11" s="19">
        <v>0</v>
      </c>
      <c r="BJ11" s="19">
        <v>0</v>
      </c>
      <c r="BK11" s="19">
        <v>0</v>
      </c>
      <c r="BL11" s="19">
        <v>3.7572797294758596E-3</v>
      </c>
      <c r="BM11" s="19">
        <v>2.5048531529839064E-3</v>
      </c>
      <c r="BN11" s="19">
        <v>0</v>
      </c>
      <c r="BO11" s="19">
        <v>1.8786398647379298E-3</v>
      </c>
      <c r="BP11" s="19">
        <v>0</v>
      </c>
      <c r="BQ11" s="19">
        <v>0</v>
      </c>
      <c r="BR11" s="19">
        <v>2.1917465088609183E-3</v>
      </c>
      <c r="BS11" s="19">
        <v>0</v>
      </c>
      <c r="BT11" s="19">
        <v>3.7416243972697099</v>
      </c>
      <c r="BU11" s="19">
        <v>0</v>
      </c>
      <c r="BV11" s="19">
        <v>0</v>
      </c>
      <c r="BW11" s="19">
        <v>0</v>
      </c>
      <c r="BX11" s="19">
        <v>1.1710188490199762</v>
      </c>
      <c r="BY11" s="19">
        <v>8.7356753710313734E-2</v>
      </c>
      <c r="BZ11" s="19">
        <v>0</v>
      </c>
      <c r="CA11" s="19">
        <v>1.2583756027302901</v>
      </c>
      <c r="CB11" s="19">
        <v>5</v>
      </c>
      <c r="CD11" s="19">
        <f t="shared" si="3"/>
        <v>0</v>
      </c>
      <c r="CE11" s="19">
        <f t="shared" si="4"/>
        <v>0</v>
      </c>
      <c r="CF11" s="19">
        <f t="shared" si="5"/>
        <v>0</v>
      </c>
    </row>
    <row r="12" spans="1:84">
      <c r="A12" s="59" t="s">
        <v>783</v>
      </c>
      <c r="B12" s="60" t="s">
        <v>229</v>
      </c>
      <c r="C12">
        <f t="shared" si="2"/>
        <v>8</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19">
        <v>0</v>
      </c>
      <c r="BJ12" s="19">
        <v>0</v>
      </c>
      <c r="BK12" s="19">
        <v>0</v>
      </c>
      <c r="BL12" s="19">
        <v>0</v>
      </c>
      <c r="BM12" s="19">
        <v>0</v>
      </c>
      <c r="BN12" s="19">
        <v>0</v>
      </c>
      <c r="BO12" s="19">
        <v>0</v>
      </c>
      <c r="BP12" s="19">
        <v>0</v>
      </c>
      <c r="BQ12" s="19">
        <v>0</v>
      </c>
      <c r="BR12" s="19">
        <v>0</v>
      </c>
      <c r="BS12" s="19">
        <v>0</v>
      </c>
      <c r="BT12" s="19">
        <v>0</v>
      </c>
      <c r="BU12" s="19">
        <v>0</v>
      </c>
      <c r="BV12" s="19">
        <v>0</v>
      </c>
      <c r="BW12" s="19">
        <v>0</v>
      </c>
      <c r="BX12" s="19">
        <v>0</v>
      </c>
      <c r="BY12" s="19">
        <v>0</v>
      </c>
      <c r="BZ12" s="19">
        <v>0</v>
      </c>
      <c r="CA12" s="19">
        <v>0</v>
      </c>
      <c r="CB12" s="19">
        <v>0</v>
      </c>
      <c r="CD12" s="19">
        <f t="shared" si="3"/>
        <v>0</v>
      </c>
      <c r="CE12" s="19">
        <f t="shared" si="4"/>
        <v>0</v>
      </c>
      <c r="CF12" s="19">
        <f t="shared" si="5"/>
        <v>0</v>
      </c>
    </row>
    <row r="13" spans="1:84">
      <c r="A13" s="59" t="s">
        <v>784</v>
      </c>
      <c r="B13" s="59" t="s">
        <v>230</v>
      </c>
      <c r="C13">
        <f t="shared" si="2"/>
        <v>9</v>
      </c>
      <c r="D13" s="19">
        <v>0.5417076802705636</v>
      </c>
      <c r="E13" s="19">
        <v>7.6928901340198377E-2</v>
      </c>
      <c r="F13" s="19">
        <v>3.2053708891749328E-3</v>
      </c>
      <c r="G13" s="19">
        <v>0</v>
      </c>
      <c r="H13" s="19">
        <v>0</v>
      </c>
      <c r="I13" s="19">
        <v>0</v>
      </c>
      <c r="J13" s="19">
        <v>0</v>
      </c>
      <c r="K13" s="19">
        <v>3.2053708891749328E-3</v>
      </c>
      <c r="L13" s="19">
        <v>0</v>
      </c>
      <c r="M13" s="19">
        <v>11.574594280810681</v>
      </c>
      <c r="N13" s="19">
        <v>7.372353045102345E-2</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0.49042174604376471</v>
      </c>
      <c r="AT13" s="19">
        <v>0</v>
      </c>
      <c r="AU13" s="19">
        <v>0</v>
      </c>
      <c r="AV13" s="19">
        <v>0</v>
      </c>
      <c r="AW13" s="19">
        <v>0</v>
      </c>
      <c r="AX13" s="19">
        <v>9.6161126675247968E-2</v>
      </c>
      <c r="AY13" s="19">
        <v>2.7181545140203429</v>
      </c>
      <c r="AZ13" s="19">
        <v>0</v>
      </c>
      <c r="BA13" s="19">
        <v>0</v>
      </c>
      <c r="BB13" s="19">
        <v>0</v>
      </c>
      <c r="BC13" s="19">
        <v>0</v>
      </c>
      <c r="BD13" s="19">
        <v>0</v>
      </c>
      <c r="BE13" s="19">
        <v>0</v>
      </c>
      <c r="BF13" s="19">
        <v>0</v>
      </c>
      <c r="BG13" s="19">
        <v>6.4107417783498656E-3</v>
      </c>
      <c r="BH13" s="19">
        <v>0</v>
      </c>
      <c r="BI13" s="19">
        <v>0</v>
      </c>
      <c r="BJ13" s="19">
        <v>0</v>
      </c>
      <c r="BK13" s="19">
        <v>0</v>
      </c>
      <c r="BL13" s="19">
        <v>0.57696676005148784</v>
      </c>
      <c r="BM13" s="19">
        <v>0.31412634713914334</v>
      </c>
      <c r="BN13" s="19">
        <v>9.6161126675247972E-3</v>
      </c>
      <c r="BO13" s="19">
        <v>0.25322430024481968</v>
      </c>
      <c r="BP13" s="19">
        <v>9.2955755786073041E-2</v>
      </c>
      <c r="BQ13" s="19">
        <v>0</v>
      </c>
      <c r="BR13" s="19">
        <v>9.6161126675247972E-3</v>
      </c>
      <c r="BS13" s="19">
        <v>0</v>
      </c>
      <c r="BT13" s="19">
        <v>16.841018651725093</v>
      </c>
      <c r="BU13" s="19">
        <v>0</v>
      </c>
      <c r="BV13" s="19">
        <v>0</v>
      </c>
      <c r="BW13" s="19">
        <v>0</v>
      </c>
      <c r="BX13" s="19">
        <v>109.57239847555589</v>
      </c>
      <c r="BY13" s="19">
        <v>0.58658287271901266</v>
      </c>
      <c r="BZ13" s="19">
        <v>0</v>
      </c>
      <c r="CA13" s="19">
        <v>110.15898134827491</v>
      </c>
      <c r="CB13" s="19">
        <v>127</v>
      </c>
      <c r="CD13" s="19">
        <f t="shared" si="3"/>
        <v>0</v>
      </c>
      <c r="CE13" s="19">
        <f t="shared" si="4"/>
        <v>0</v>
      </c>
      <c r="CF13" s="19">
        <f t="shared" si="5"/>
        <v>0</v>
      </c>
    </row>
    <row r="14" spans="1:84">
      <c r="A14" s="59" t="s">
        <v>785</v>
      </c>
      <c r="B14" s="59" t="s">
        <v>231</v>
      </c>
      <c r="C14">
        <f t="shared" si="2"/>
        <v>10</v>
      </c>
      <c r="D14" s="19">
        <v>0</v>
      </c>
      <c r="E14" s="19">
        <v>0</v>
      </c>
      <c r="F14" s="19">
        <v>0</v>
      </c>
      <c r="G14" s="19">
        <v>0</v>
      </c>
      <c r="H14" s="19">
        <v>0</v>
      </c>
      <c r="I14" s="19">
        <v>0</v>
      </c>
      <c r="J14" s="19">
        <v>0</v>
      </c>
      <c r="K14" s="19">
        <v>0</v>
      </c>
      <c r="L14" s="19">
        <v>0</v>
      </c>
      <c r="M14" s="19">
        <v>0</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19">
        <v>0</v>
      </c>
      <c r="AJ14" s="19">
        <v>0</v>
      </c>
      <c r="AK14" s="19">
        <v>0</v>
      </c>
      <c r="AL14" s="19">
        <v>0</v>
      </c>
      <c r="AM14" s="19">
        <v>0</v>
      </c>
      <c r="AN14" s="19">
        <v>0</v>
      </c>
      <c r="AO14" s="19">
        <v>0</v>
      </c>
      <c r="AP14" s="19">
        <v>0</v>
      </c>
      <c r="AQ14" s="19">
        <v>0</v>
      </c>
      <c r="AR14" s="19">
        <v>0</v>
      </c>
      <c r="AS14" s="19">
        <v>0</v>
      </c>
      <c r="AT14" s="19">
        <v>0</v>
      </c>
      <c r="AU14" s="19">
        <v>0</v>
      </c>
      <c r="AV14" s="19">
        <v>0</v>
      </c>
      <c r="AW14" s="19">
        <v>0</v>
      </c>
      <c r="AX14" s="19">
        <v>0</v>
      </c>
      <c r="AY14" s="19">
        <v>0</v>
      </c>
      <c r="AZ14" s="19">
        <v>0</v>
      </c>
      <c r="BA14" s="19">
        <v>0</v>
      </c>
      <c r="BB14" s="19">
        <v>0</v>
      </c>
      <c r="BC14" s="19">
        <v>0</v>
      </c>
      <c r="BD14" s="19">
        <v>0</v>
      </c>
      <c r="BE14" s="19">
        <v>0</v>
      </c>
      <c r="BF14" s="19">
        <v>0</v>
      </c>
      <c r="BG14" s="19">
        <v>0</v>
      </c>
      <c r="BH14" s="19">
        <v>0</v>
      </c>
      <c r="BI14" s="19">
        <v>0</v>
      </c>
      <c r="BJ14" s="19">
        <v>0</v>
      </c>
      <c r="BK14" s="19">
        <v>0</v>
      </c>
      <c r="BL14" s="19">
        <v>0</v>
      </c>
      <c r="BM14" s="19">
        <v>0</v>
      </c>
      <c r="BN14" s="19">
        <v>0</v>
      </c>
      <c r="BO14" s="19">
        <v>0</v>
      </c>
      <c r="BP14" s="19">
        <v>0</v>
      </c>
      <c r="BQ14" s="19">
        <v>0</v>
      </c>
      <c r="BR14" s="19">
        <v>0</v>
      </c>
      <c r="BS14" s="19">
        <v>0</v>
      </c>
      <c r="BT14" s="19">
        <v>0</v>
      </c>
      <c r="BU14" s="19">
        <v>0</v>
      </c>
      <c r="BV14" s="19">
        <v>0</v>
      </c>
      <c r="BW14" s="19">
        <v>0</v>
      </c>
      <c r="BX14" s="19">
        <v>0</v>
      </c>
      <c r="BY14" s="19">
        <v>0</v>
      </c>
      <c r="BZ14" s="19">
        <v>0</v>
      </c>
      <c r="CA14" s="19">
        <v>0</v>
      </c>
      <c r="CB14" s="19">
        <v>0</v>
      </c>
      <c r="CD14" s="19">
        <f t="shared" si="3"/>
        <v>0</v>
      </c>
      <c r="CE14" s="19">
        <f t="shared" si="4"/>
        <v>0</v>
      </c>
      <c r="CF14" s="19">
        <f t="shared" si="5"/>
        <v>0</v>
      </c>
    </row>
    <row r="15" spans="1:84">
      <c r="A15" s="60" t="s">
        <v>786</v>
      </c>
      <c r="B15" s="59" t="s">
        <v>232</v>
      </c>
      <c r="C15">
        <f t="shared" si="2"/>
        <v>11</v>
      </c>
      <c r="D15" s="19">
        <v>0</v>
      </c>
      <c r="E15" s="19">
        <v>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0</v>
      </c>
      <c r="AD15" s="19">
        <v>0</v>
      </c>
      <c r="AE15" s="19">
        <v>0</v>
      </c>
      <c r="AF15" s="19">
        <v>0</v>
      </c>
      <c r="AG15" s="19">
        <v>0</v>
      </c>
      <c r="AH15" s="19">
        <v>0</v>
      </c>
      <c r="AI15" s="19">
        <v>0</v>
      </c>
      <c r="AJ15" s="19">
        <v>0</v>
      </c>
      <c r="AK15" s="19">
        <v>0</v>
      </c>
      <c r="AL15" s="19">
        <v>0</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c r="BC15" s="19">
        <v>0</v>
      </c>
      <c r="BD15" s="19">
        <v>0</v>
      </c>
      <c r="BE15" s="19">
        <v>0</v>
      </c>
      <c r="BF15" s="19">
        <v>0</v>
      </c>
      <c r="BG15" s="19">
        <v>0</v>
      </c>
      <c r="BH15" s="19">
        <v>0</v>
      </c>
      <c r="BI15" s="19">
        <v>0</v>
      </c>
      <c r="BJ15" s="19">
        <v>0</v>
      </c>
      <c r="BK15" s="19">
        <v>0</v>
      </c>
      <c r="BL15" s="19">
        <v>0</v>
      </c>
      <c r="BM15" s="19">
        <v>0</v>
      </c>
      <c r="BN15" s="19">
        <v>0</v>
      </c>
      <c r="BO15" s="19">
        <v>0</v>
      </c>
      <c r="BP15" s="19">
        <v>0</v>
      </c>
      <c r="BQ15" s="19">
        <v>0</v>
      </c>
      <c r="BR15" s="19">
        <v>0</v>
      </c>
      <c r="BS15" s="19">
        <v>0</v>
      </c>
      <c r="BT15" s="19">
        <v>0</v>
      </c>
      <c r="BU15" s="19">
        <v>0</v>
      </c>
      <c r="BV15" s="19">
        <v>0</v>
      </c>
      <c r="BW15" s="19">
        <v>0</v>
      </c>
      <c r="BX15" s="19">
        <v>0</v>
      </c>
      <c r="BY15" s="19">
        <v>0</v>
      </c>
      <c r="BZ15" s="19">
        <v>0</v>
      </c>
      <c r="CA15" s="19">
        <v>0</v>
      </c>
      <c r="CB15" s="19">
        <v>0</v>
      </c>
      <c r="CD15" s="19">
        <f t="shared" si="3"/>
        <v>0</v>
      </c>
      <c r="CE15" s="19">
        <f t="shared" si="4"/>
        <v>0</v>
      </c>
      <c r="CF15" s="19">
        <f t="shared" si="5"/>
        <v>0</v>
      </c>
    </row>
    <row r="16" spans="1:84">
      <c r="A16" s="60" t="s">
        <v>787</v>
      </c>
      <c r="B16" s="59" t="s">
        <v>233</v>
      </c>
      <c r="C16">
        <f t="shared" si="2"/>
        <v>12</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0</v>
      </c>
      <c r="BZ16" s="19">
        <v>0</v>
      </c>
      <c r="CA16" s="19">
        <v>0</v>
      </c>
      <c r="CB16" s="19">
        <v>0</v>
      </c>
      <c r="CD16" s="19">
        <f t="shared" si="3"/>
        <v>0</v>
      </c>
      <c r="CE16" s="19">
        <f t="shared" si="4"/>
        <v>0</v>
      </c>
      <c r="CF16" s="19">
        <f t="shared" si="5"/>
        <v>0</v>
      </c>
    </row>
    <row r="17" spans="1:84">
      <c r="A17" s="59" t="s">
        <v>788</v>
      </c>
      <c r="B17" s="59" t="s">
        <v>234</v>
      </c>
      <c r="C17">
        <f t="shared" si="2"/>
        <v>13</v>
      </c>
      <c r="D17" s="19">
        <v>0</v>
      </c>
      <c r="E17" s="19">
        <v>0</v>
      </c>
      <c r="F17" s="19">
        <v>0</v>
      </c>
      <c r="G17" s="19">
        <v>0</v>
      </c>
      <c r="H17" s="19">
        <v>0</v>
      </c>
      <c r="I17" s="19">
        <v>0</v>
      </c>
      <c r="J17" s="19">
        <v>0</v>
      </c>
      <c r="K17" s="19">
        <v>0</v>
      </c>
      <c r="L17" s="19">
        <v>0</v>
      </c>
      <c r="M17" s="19">
        <v>0</v>
      </c>
      <c r="N17" s="19">
        <v>0</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19">
        <v>0</v>
      </c>
      <c r="AH17" s="19">
        <v>0</v>
      </c>
      <c r="AI17" s="19">
        <v>0</v>
      </c>
      <c r="AJ17" s="19">
        <v>0</v>
      </c>
      <c r="AK17" s="19">
        <v>0</v>
      </c>
      <c r="AL17" s="19">
        <v>0</v>
      </c>
      <c r="AM17" s="19">
        <v>0</v>
      </c>
      <c r="AN17" s="19">
        <v>0</v>
      </c>
      <c r="AO17" s="19">
        <v>0</v>
      </c>
      <c r="AP17" s="19">
        <v>0</v>
      </c>
      <c r="AQ17" s="19">
        <v>0</v>
      </c>
      <c r="AR17" s="19">
        <v>0</v>
      </c>
      <c r="AS17" s="19">
        <v>0</v>
      </c>
      <c r="AT17" s="19">
        <v>0</v>
      </c>
      <c r="AU17" s="19">
        <v>0</v>
      </c>
      <c r="AV17" s="19">
        <v>0</v>
      </c>
      <c r="AW17" s="19">
        <v>0</v>
      </c>
      <c r="AX17" s="19">
        <v>0</v>
      </c>
      <c r="AY17" s="19">
        <v>0</v>
      </c>
      <c r="AZ17" s="19">
        <v>0</v>
      </c>
      <c r="BA17" s="19">
        <v>0</v>
      </c>
      <c r="BB17" s="19">
        <v>0</v>
      </c>
      <c r="BC17" s="19">
        <v>0</v>
      </c>
      <c r="BD17" s="19">
        <v>0</v>
      </c>
      <c r="BE17" s="19">
        <v>0</v>
      </c>
      <c r="BF17" s="19">
        <v>0</v>
      </c>
      <c r="BG17" s="19">
        <v>0</v>
      </c>
      <c r="BH17" s="19">
        <v>0</v>
      </c>
      <c r="BI17" s="19">
        <v>0</v>
      </c>
      <c r="BJ17" s="19">
        <v>0</v>
      </c>
      <c r="BK17" s="19">
        <v>0</v>
      </c>
      <c r="BL17" s="19">
        <v>0</v>
      </c>
      <c r="BM17" s="19">
        <v>0</v>
      </c>
      <c r="BN17" s="19">
        <v>0</v>
      </c>
      <c r="BO17" s="19">
        <v>0</v>
      </c>
      <c r="BP17" s="19">
        <v>0</v>
      </c>
      <c r="BQ17" s="19">
        <v>0</v>
      </c>
      <c r="BR17" s="19">
        <v>0</v>
      </c>
      <c r="BS17" s="19">
        <v>0</v>
      </c>
      <c r="BT17" s="19">
        <v>0</v>
      </c>
      <c r="BU17" s="19">
        <v>0</v>
      </c>
      <c r="BV17" s="19">
        <v>0</v>
      </c>
      <c r="BW17" s="19">
        <v>0</v>
      </c>
      <c r="BX17" s="19">
        <v>0</v>
      </c>
      <c r="BY17" s="19">
        <v>0</v>
      </c>
      <c r="BZ17" s="19">
        <v>0</v>
      </c>
      <c r="CA17" s="19">
        <v>0</v>
      </c>
      <c r="CB17" s="19">
        <v>0</v>
      </c>
      <c r="CD17" s="19">
        <f t="shared" si="3"/>
        <v>0</v>
      </c>
      <c r="CE17" s="19">
        <f t="shared" si="4"/>
        <v>0</v>
      </c>
      <c r="CF17" s="19">
        <f t="shared" si="5"/>
        <v>0</v>
      </c>
    </row>
    <row r="18" spans="1:84">
      <c r="A18" s="59" t="s">
        <v>789</v>
      </c>
      <c r="B18" s="59" t="s">
        <v>235</v>
      </c>
      <c r="C18">
        <f t="shared" si="2"/>
        <v>14</v>
      </c>
      <c r="D18" s="19">
        <v>3.3145120682130988</v>
      </c>
      <c r="E18" s="19">
        <v>3.3338480647218773</v>
      </c>
      <c r="F18" s="19">
        <v>3.8446406391621073</v>
      </c>
      <c r="G18" s="19">
        <v>3.2226660847964016E-3</v>
      </c>
      <c r="H18" s="19">
        <v>0</v>
      </c>
      <c r="I18" s="19">
        <v>0</v>
      </c>
      <c r="J18" s="19">
        <v>0</v>
      </c>
      <c r="K18" s="19">
        <v>0.562355231796972</v>
      </c>
      <c r="L18" s="19">
        <v>0</v>
      </c>
      <c r="M18" s="19">
        <v>0.31098727718285274</v>
      </c>
      <c r="N18" s="19">
        <v>3.2226660847964016E-3</v>
      </c>
      <c r="O18" s="19">
        <v>6.4453321695928031E-3</v>
      </c>
      <c r="P18" s="19">
        <v>5.3173990399140621E-2</v>
      </c>
      <c r="Q18" s="19">
        <v>1.4501997381583807E-2</v>
      </c>
      <c r="R18" s="19">
        <v>1.6113330423982004E-2</v>
      </c>
      <c r="S18" s="19">
        <v>4.7872704689650547</v>
      </c>
      <c r="T18" s="19">
        <v>7.7698479304441239</v>
      </c>
      <c r="U18" s="19">
        <v>0</v>
      </c>
      <c r="V18" s="19">
        <v>0</v>
      </c>
      <c r="W18" s="19">
        <v>3.2226660847964016E-3</v>
      </c>
      <c r="X18" s="19">
        <v>0.38188593104837354</v>
      </c>
      <c r="Y18" s="19">
        <v>0</v>
      </c>
      <c r="Z18" s="19">
        <v>0</v>
      </c>
      <c r="AA18" s="19">
        <v>0</v>
      </c>
      <c r="AB18" s="19">
        <v>1.7128470240692875</v>
      </c>
      <c r="AC18" s="19">
        <v>0.13212930947665244</v>
      </c>
      <c r="AD18" s="19">
        <v>2.1833562724495619</v>
      </c>
      <c r="AE18" s="19">
        <v>0</v>
      </c>
      <c r="AF18" s="19">
        <v>1.2890664339185606E-2</v>
      </c>
      <c r="AG18" s="19">
        <v>0</v>
      </c>
      <c r="AH18" s="19">
        <v>0</v>
      </c>
      <c r="AI18" s="19">
        <v>0</v>
      </c>
      <c r="AJ18" s="19">
        <v>0</v>
      </c>
      <c r="AK18" s="19">
        <v>0</v>
      </c>
      <c r="AL18" s="19">
        <v>0</v>
      </c>
      <c r="AM18" s="19">
        <v>4.8339991271946024E-3</v>
      </c>
      <c r="AN18" s="19">
        <v>0</v>
      </c>
      <c r="AO18" s="19">
        <v>0</v>
      </c>
      <c r="AP18" s="19">
        <v>0</v>
      </c>
      <c r="AQ18" s="19">
        <v>1.6951223606029071</v>
      </c>
      <c r="AR18" s="19">
        <v>0</v>
      </c>
      <c r="AS18" s="19">
        <v>0.31904394239484374</v>
      </c>
      <c r="AT18" s="19">
        <v>0</v>
      </c>
      <c r="AU18" s="19">
        <v>0</v>
      </c>
      <c r="AV18" s="19">
        <v>0</v>
      </c>
      <c r="AW18" s="19">
        <v>0</v>
      </c>
      <c r="AX18" s="19">
        <v>0</v>
      </c>
      <c r="AY18" s="19">
        <v>0</v>
      </c>
      <c r="AZ18" s="19">
        <v>0</v>
      </c>
      <c r="BA18" s="19">
        <v>0</v>
      </c>
      <c r="BB18" s="19">
        <v>0</v>
      </c>
      <c r="BC18" s="19">
        <v>0</v>
      </c>
      <c r="BD18" s="19">
        <v>0</v>
      </c>
      <c r="BE18" s="19">
        <v>0</v>
      </c>
      <c r="BF18" s="19">
        <v>0</v>
      </c>
      <c r="BG18" s="19">
        <v>6.4453321695928031E-3</v>
      </c>
      <c r="BH18" s="19">
        <v>0</v>
      </c>
      <c r="BI18" s="19">
        <v>0</v>
      </c>
      <c r="BJ18" s="19">
        <v>0</v>
      </c>
      <c r="BK18" s="19">
        <v>0</v>
      </c>
      <c r="BL18" s="19">
        <v>1.9335996508778409E-2</v>
      </c>
      <c r="BM18" s="19">
        <v>1.2890664339185606E-2</v>
      </c>
      <c r="BN18" s="19">
        <v>0</v>
      </c>
      <c r="BO18" s="19">
        <v>0</v>
      </c>
      <c r="BP18" s="19">
        <v>0</v>
      </c>
      <c r="BQ18" s="19">
        <v>0</v>
      </c>
      <c r="BR18" s="19">
        <v>0</v>
      </c>
      <c r="BS18" s="19">
        <v>0</v>
      </c>
      <c r="BT18" s="19">
        <v>30.504145825640339</v>
      </c>
      <c r="BU18" s="19">
        <v>0</v>
      </c>
      <c r="BV18" s="19">
        <v>0</v>
      </c>
      <c r="BW18" s="19">
        <v>0</v>
      </c>
      <c r="BX18" s="19">
        <v>15.62670784517775</v>
      </c>
      <c r="BY18" s="19">
        <v>1.8691463291819128</v>
      </c>
      <c r="BZ18" s="19">
        <v>0</v>
      </c>
      <c r="CA18" s="19">
        <v>17.495854174359664</v>
      </c>
      <c r="CB18" s="19">
        <v>48</v>
      </c>
      <c r="CD18" s="19">
        <f t="shared" si="3"/>
        <v>0</v>
      </c>
      <c r="CE18" s="19">
        <f t="shared" si="4"/>
        <v>0</v>
      </c>
      <c r="CF18" s="19">
        <f t="shared" si="5"/>
        <v>0</v>
      </c>
    </row>
    <row r="19" spans="1:84">
      <c r="A19" s="59" t="s">
        <v>790</v>
      </c>
      <c r="B19" s="60" t="s">
        <v>236</v>
      </c>
      <c r="C19">
        <f t="shared" si="2"/>
        <v>15</v>
      </c>
      <c r="D19" s="19">
        <v>6.3912348778817621E-3</v>
      </c>
      <c r="E19" s="19">
        <v>7.121661721068249E-3</v>
      </c>
      <c r="F19" s="19">
        <v>0.13878110020543255</v>
      </c>
      <c r="G19" s="19">
        <v>0</v>
      </c>
      <c r="H19" s="19">
        <v>0</v>
      </c>
      <c r="I19" s="19">
        <v>0</v>
      </c>
      <c r="J19" s="19">
        <v>0</v>
      </c>
      <c r="K19" s="19">
        <v>0.40209997717416113</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1.2599863044966903E-2</v>
      </c>
      <c r="AY19" s="19">
        <v>0.15649395115270487</v>
      </c>
      <c r="AZ19" s="19">
        <v>0</v>
      </c>
      <c r="BA19" s="19">
        <v>0</v>
      </c>
      <c r="BB19" s="19">
        <v>0</v>
      </c>
      <c r="BC19" s="19">
        <v>0</v>
      </c>
      <c r="BD19" s="19">
        <v>0</v>
      </c>
      <c r="BE19" s="19">
        <v>0</v>
      </c>
      <c r="BF19" s="19">
        <v>0</v>
      </c>
      <c r="BG19" s="19">
        <v>0</v>
      </c>
      <c r="BH19" s="19">
        <v>0</v>
      </c>
      <c r="BI19" s="19">
        <v>0</v>
      </c>
      <c r="BJ19" s="19">
        <v>0</v>
      </c>
      <c r="BK19" s="19">
        <v>0</v>
      </c>
      <c r="BL19" s="19">
        <v>2.2460625427984479E-2</v>
      </c>
      <c r="BM19" s="19">
        <v>1.7712850947272311E-2</v>
      </c>
      <c r="BN19" s="19">
        <v>2.5564939511527047E-3</v>
      </c>
      <c r="BO19" s="19">
        <v>1.753024423647569E-2</v>
      </c>
      <c r="BP19" s="19">
        <v>5.6608080346952751E-3</v>
      </c>
      <c r="BQ19" s="19">
        <v>0</v>
      </c>
      <c r="BR19" s="19">
        <v>0</v>
      </c>
      <c r="BS19" s="19">
        <v>0</v>
      </c>
      <c r="BT19" s="19">
        <v>0.78940881077379599</v>
      </c>
      <c r="BU19" s="19">
        <v>0</v>
      </c>
      <c r="BV19" s="19">
        <v>0</v>
      </c>
      <c r="BW19" s="19">
        <v>0</v>
      </c>
      <c r="BX19" s="19">
        <v>3.210591189226204</v>
      </c>
      <c r="BY19" s="19">
        <v>0</v>
      </c>
      <c r="BZ19" s="19">
        <v>0</v>
      </c>
      <c r="CA19" s="19">
        <v>3.210591189226204</v>
      </c>
      <c r="CB19" s="19">
        <v>4</v>
      </c>
      <c r="CD19" s="19">
        <f t="shared" si="3"/>
        <v>0</v>
      </c>
      <c r="CE19" s="19">
        <f t="shared" si="4"/>
        <v>0</v>
      </c>
      <c r="CF19" s="19">
        <f t="shared" si="5"/>
        <v>0</v>
      </c>
    </row>
    <row r="20" spans="1:84">
      <c r="A20" s="60" t="s">
        <v>791</v>
      </c>
      <c r="B20" s="60" t="s">
        <v>237</v>
      </c>
      <c r="C20">
        <f t="shared" si="2"/>
        <v>16</v>
      </c>
      <c r="D20" s="19">
        <v>0</v>
      </c>
      <c r="E20" s="19">
        <v>0</v>
      </c>
      <c r="F20" s="19">
        <v>0</v>
      </c>
      <c r="G20" s="19">
        <v>0</v>
      </c>
      <c r="H20" s="19">
        <v>0</v>
      </c>
      <c r="I20" s="19">
        <v>0</v>
      </c>
      <c r="J20" s="19">
        <v>0</v>
      </c>
      <c r="K20" s="19">
        <v>0</v>
      </c>
      <c r="L20" s="19">
        <v>0</v>
      </c>
      <c r="M20" s="19">
        <v>0</v>
      </c>
      <c r="N20" s="19">
        <v>0</v>
      </c>
      <c r="O20" s="19">
        <v>0</v>
      </c>
      <c r="P20" s="19">
        <v>0</v>
      </c>
      <c r="Q20" s="19">
        <v>0</v>
      </c>
      <c r="R20" s="19">
        <v>0</v>
      </c>
      <c r="S20" s="19">
        <v>0</v>
      </c>
      <c r="T20" s="19">
        <v>0</v>
      </c>
      <c r="U20" s="19">
        <v>0</v>
      </c>
      <c r="V20" s="19">
        <v>0</v>
      </c>
      <c r="W20" s="19">
        <v>0</v>
      </c>
      <c r="X20" s="19">
        <v>0</v>
      </c>
      <c r="Y20" s="19">
        <v>0</v>
      </c>
      <c r="Z20" s="19">
        <v>0</v>
      </c>
      <c r="AA20" s="19">
        <v>0</v>
      </c>
      <c r="AB20" s="19">
        <v>0</v>
      </c>
      <c r="AC20" s="19">
        <v>0</v>
      </c>
      <c r="AD20" s="19">
        <v>0</v>
      </c>
      <c r="AE20" s="19">
        <v>0</v>
      </c>
      <c r="AF20" s="19">
        <v>0</v>
      </c>
      <c r="AG20" s="19">
        <v>0</v>
      </c>
      <c r="AH20" s="19">
        <v>0</v>
      </c>
      <c r="AI20" s="19">
        <v>0</v>
      </c>
      <c r="AJ20" s="19">
        <v>0</v>
      </c>
      <c r="AK20" s="19">
        <v>0</v>
      </c>
      <c r="AL20" s="19">
        <v>0</v>
      </c>
      <c r="AM20" s="19">
        <v>0</v>
      </c>
      <c r="AN20" s="19">
        <v>0</v>
      </c>
      <c r="AO20" s="19">
        <v>0</v>
      </c>
      <c r="AP20" s="19">
        <v>0</v>
      </c>
      <c r="AQ20" s="19">
        <v>0</v>
      </c>
      <c r="AR20" s="19">
        <v>0</v>
      </c>
      <c r="AS20" s="19">
        <v>0</v>
      </c>
      <c r="AT20" s="19">
        <v>0</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0</v>
      </c>
      <c r="BM20" s="19">
        <v>0</v>
      </c>
      <c r="BN20" s="19">
        <v>0</v>
      </c>
      <c r="BO20" s="19">
        <v>0</v>
      </c>
      <c r="BP20" s="19">
        <v>0</v>
      </c>
      <c r="BQ20" s="19">
        <v>0</v>
      </c>
      <c r="BR20" s="19">
        <v>0</v>
      </c>
      <c r="BS20" s="19">
        <v>0</v>
      </c>
      <c r="BT20" s="19">
        <v>0</v>
      </c>
      <c r="BU20" s="19">
        <v>0</v>
      </c>
      <c r="BV20" s="19">
        <v>0</v>
      </c>
      <c r="BW20" s="19">
        <v>0</v>
      </c>
      <c r="BX20" s="19">
        <v>0</v>
      </c>
      <c r="BY20" s="19">
        <v>0</v>
      </c>
      <c r="BZ20" s="19">
        <v>0</v>
      </c>
      <c r="CA20" s="19">
        <v>0</v>
      </c>
      <c r="CB20" s="19">
        <v>0</v>
      </c>
      <c r="CD20" s="19">
        <f t="shared" si="3"/>
        <v>0</v>
      </c>
      <c r="CE20" s="19">
        <f t="shared" si="4"/>
        <v>0</v>
      </c>
      <c r="CF20" s="19">
        <f t="shared" si="5"/>
        <v>0</v>
      </c>
    </row>
    <row r="21" spans="1:84">
      <c r="A21" s="59" t="s">
        <v>792</v>
      </c>
      <c r="B21" s="59" t="s">
        <v>238</v>
      </c>
      <c r="C21">
        <f t="shared" si="2"/>
        <v>17</v>
      </c>
      <c r="D21" s="19">
        <v>7.1229664370511508E-2</v>
      </c>
      <c r="E21" s="19">
        <v>0.59358053642092923</v>
      </c>
      <c r="F21" s="19">
        <v>1.7587571449509013E-2</v>
      </c>
      <c r="G21" s="19">
        <v>0.39220284332405098</v>
      </c>
      <c r="H21" s="19">
        <v>1.112413894181445</v>
      </c>
      <c r="I21" s="19">
        <v>0</v>
      </c>
      <c r="J21" s="19">
        <v>0</v>
      </c>
      <c r="K21" s="19">
        <v>7.3867800087937863E-2</v>
      </c>
      <c r="L21" s="19">
        <v>1.0552542869705408E-2</v>
      </c>
      <c r="M21" s="19">
        <v>0.39308222189652647</v>
      </c>
      <c r="N21" s="19">
        <v>0</v>
      </c>
      <c r="O21" s="19">
        <v>0</v>
      </c>
      <c r="P21" s="19">
        <v>0</v>
      </c>
      <c r="Q21" s="19">
        <v>0</v>
      </c>
      <c r="R21" s="19">
        <v>0</v>
      </c>
      <c r="S21" s="19">
        <v>0</v>
      </c>
      <c r="T21" s="19">
        <v>3.5175142899018024E-3</v>
      </c>
      <c r="U21" s="19">
        <v>0</v>
      </c>
      <c r="V21" s="19">
        <v>0</v>
      </c>
      <c r="W21" s="19">
        <v>0.33768137183057306</v>
      </c>
      <c r="X21" s="19">
        <v>4.25443353363623</v>
      </c>
      <c r="Y21" s="19">
        <v>8.4420342957643266E-2</v>
      </c>
      <c r="Z21" s="19">
        <v>0</v>
      </c>
      <c r="AA21" s="19">
        <v>0</v>
      </c>
      <c r="AB21" s="19">
        <v>0</v>
      </c>
      <c r="AC21" s="19">
        <v>6.4484830719624799</v>
      </c>
      <c r="AD21" s="19">
        <v>0.66129268650153894</v>
      </c>
      <c r="AE21" s="19">
        <v>0.41330792906346181</v>
      </c>
      <c r="AF21" s="19">
        <v>8.7937857247545061E-4</v>
      </c>
      <c r="AG21" s="19">
        <v>0</v>
      </c>
      <c r="AH21" s="19">
        <v>5.0124578631100689E-2</v>
      </c>
      <c r="AI21" s="19">
        <v>0</v>
      </c>
      <c r="AJ21" s="19">
        <v>0</v>
      </c>
      <c r="AK21" s="19">
        <v>3.869265718891983E-2</v>
      </c>
      <c r="AL21" s="19">
        <v>0</v>
      </c>
      <c r="AM21" s="19">
        <v>4.1330792906346184E-2</v>
      </c>
      <c r="AN21" s="19">
        <v>0</v>
      </c>
      <c r="AO21" s="19">
        <v>0</v>
      </c>
      <c r="AP21" s="19">
        <v>0.52498900776784407</v>
      </c>
      <c r="AQ21" s="19">
        <v>7.7728272021105091</v>
      </c>
      <c r="AR21" s="19">
        <v>0</v>
      </c>
      <c r="AS21" s="19">
        <v>0.10024915726220138</v>
      </c>
      <c r="AT21" s="19">
        <v>0</v>
      </c>
      <c r="AU21" s="19">
        <v>0</v>
      </c>
      <c r="AV21" s="19">
        <v>0</v>
      </c>
      <c r="AW21" s="19">
        <v>5.2762714348527041E-3</v>
      </c>
      <c r="AX21" s="19">
        <v>0</v>
      </c>
      <c r="AY21" s="19">
        <v>0</v>
      </c>
      <c r="AZ21" s="19">
        <v>0</v>
      </c>
      <c r="BA21" s="19">
        <v>0</v>
      </c>
      <c r="BB21" s="19">
        <v>0</v>
      </c>
      <c r="BC21" s="19">
        <v>0</v>
      </c>
      <c r="BD21" s="19">
        <v>0</v>
      </c>
      <c r="BE21" s="19">
        <v>0.47574380770921887</v>
      </c>
      <c r="BF21" s="19">
        <v>0</v>
      </c>
      <c r="BG21" s="19">
        <v>0</v>
      </c>
      <c r="BH21" s="19">
        <v>0</v>
      </c>
      <c r="BI21" s="19">
        <v>0</v>
      </c>
      <c r="BJ21" s="19">
        <v>0</v>
      </c>
      <c r="BK21" s="19">
        <v>0</v>
      </c>
      <c r="BL21" s="19">
        <v>9.5852264399824125E-2</v>
      </c>
      <c r="BM21" s="19">
        <v>2.1105085739410816E-2</v>
      </c>
      <c r="BN21" s="19">
        <v>0</v>
      </c>
      <c r="BO21" s="19">
        <v>4.3968928623772533E-3</v>
      </c>
      <c r="BP21" s="19">
        <v>8.7937857247545061E-4</v>
      </c>
      <c r="BQ21" s="19">
        <v>0</v>
      </c>
      <c r="BR21" s="19">
        <v>0</v>
      </c>
      <c r="BS21" s="19">
        <v>0</v>
      </c>
      <c r="BT21" s="19">
        <v>24</v>
      </c>
      <c r="BU21" s="19">
        <v>0</v>
      </c>
      <c r="BV21" s="19">
        <v>0</v>
      </c>
      <c r="BW21" s="19">
        <v>0</v>
      </c>
      <c r="BX21" s="19">
        <v>0</v>
      </c>
      <c r="BY21" s="19">
        <v>0</v>
      </c>
      <c r="BZ21" s="19">
        <v>0</v>
      </c>
      <c r="CA21" s="19">
        <v>0</v>
      </c>
      <c r="CB21" s="19">
        <v>24</v>
      </c>
      <c r="CD21" s="19">
        <f t="shared" si="3"/>
        <v>0</v>
      </c>
      <c r="CE21" s="19">
        <f t="shared" si="4"/>
        <v>0</v>
      </c>
      <c r="CF21" s="19">
        <f t="shared" si="5"/>
        <v>0</v>
      </c>
    </row>
    <row r="22" spans="1:84">
      <c r="A22" s="59" t="s">
        <v>793</v>
      </c>
      <c r="B22" s="59" t="s">
        <v>239</v>
      </c>
      <c r="C22">
        <f t="shared" si="2"/>
        <v>18</v>
      </c>
      <c r="D22" s="19">
        <v>0</v>
      </c>
      <c r="E22" s="19">
        <v>0</v>
      </c>
      <c r="F22" s="19">
        <v>0</v>
      </c>
      <c r="G22" s="19">
        <v>0</v>
      </c>
      <c r="H22" s="19">
        <v>0</v>
      </c>
      <c r="I22" s="19">
        <v>0</v>
      </c>
      <c r="J22" s="19">
        <v>0</v>
      </c>
      <c r="K22" s="19">
        <v>0</v>
      </c>
      <c r="L22" s="19">
        <v>0</v>
      </c>
      <c r="M22" s="19">
        <v>0</v>
      </c>
      <c r="N22" s="19">
        <v>0</v>
      </c>
      <c r="O22" s="19">
        <v>0</v>
      </c>
      <c r="P22" s="19">
        <v>0</v>
      </c>
      <c r="Q22" s="19">
        <v>0</v>
      </c>
      <c r="R22" s="19">
        <v>0</v>
      </c>
      <c r="S22" s="19">
        <v>0</v>
      </c>
      <c r="T22" s="19">
        <v>0</v>
      </c>
      <c r="U22" s="19">
        <v>0</v>
      </c>
      <c r="V22" s="19">
        <v>0</v>
      </c>
      <c r="W22" s="19">
        <v>0</v>
      </c>
      <c r="X22" s="19">
        <v>0</v>
      </c>
      <c r="Y22" s="19">
        <v>0</v>
      </c>
      <c r="Z22" s="19">
        <v>0</v>
      </c>
      <c r="AA22" s="19">
        <v>0</v>
      </c>
      <c r="AB22" s="19">
        <v>0</v>
      </c>
      <c r="AC22" s="19">
        <v>0</v>
      </c>
      <c r="AD22" s="19">
        <v>0</v>
      </c>
      <c r="AE22" s="19">
        <v>0</v>
      </c>
      <c r="AF22" s="19">
        <v>0</v>
      </c>
      <c r="AG22" s="19">
        <v>0</v>
      </c>
      <c r="AH22" s="19">
        <v>0</v>
      </c>
      <c r="AI22" s="19">
        <v>0</v>
      </c>
      <c r="AJ22" s="19">
        <v>0</v>
      </c>
      <c r="AK22" s="19">
        <v>0</v>
      </c>
      <c r="AL22" s="19">
        <v>0</v>
      </c>
      <c r="AM22" s="19">
        <v>0</v>
      </c>
      <c r="AN22" s="19">
        <v>0</v>
      </c>
      <c r="AO22" s="19">
        <v>0</v>
      </c>
      <c r="AP22" s="19">
        <v>0</v>
      </c>
      <c r="AQ22" s="19">
        <v>0</v>
      </c>
      <c r="AR22" s="19">
        <v>0</v>
      </c>
      <c r="AS22" s="19">
        <v>0</v>
      </c>
      <c r="AT22" s="19">
        <v>0</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0</v>
      </c>
      <c r="BM22" s="19">
        <v>0</v>
      </c>
      <c r="BN22" s="19">
        <v>0</v>
      </c>
      <c r="BO22" s="19">
        <v>0</v>
      </c>
      <c r="BP22" s="19">
        <v>0</v>
      </c>
      <c r="BQ22" s="19">
        <v>0</v>
      </c>
      <c r="BR22" s="19">
        <v>0</v>
      </c>
      <c r="BS22" s="19">
        <v>0</v>
      </c>
      <c r="BT22" s="19">
        <v>0</v>
      </c>
      <c r="BU22" s="19">
        <v>0</v>
      </c>
      <c r="BV22" s="19">
        <v>0</v>
      </c>
      <c r="BW22" s="19">
        <v>0</v>
      </c>
      <c r="BX22" s="19">
        <v>0</v>
      </c>
      <c r="BY22" s="19">
        <v>0</v>
      </c>
      <c r="BZ22" s="19">
        <v>0</v>
      </c>
      <c r="CA22" s="19">
        <v>0</v>
      </c>
      <c r="CB22" s="19">
        <v>0</v>
      </c>
      <c r="CD22" s="19">
        <f t="shared" si="3"/>
        <v>0</v>
      </c>
      <c r="CE22" s="19">
        <f t="shared" si="4"/>
        <v>0</v>
      </c>
      <c r="CF22" s="19">
        <f t="shared" si="5"/>
        <v>0</v>
      </c>
    </row>
    <row r="23" spans="1:84">
      <c r="A23" s="59" t="s">
        <v>794</v>
      </c>
      <c r="B23" s="60" t="s">
        <v>240</v>
      </c>
      <c r="C23">
        <f t="shared" si="2"/>
        <v>19</v>
      </c>
      <c r="D23" s="19">
        <v>0</v>
      </c>
      <c r="E23" s="19">
        <v>0</v>
      </c>
      <c r="F23" s="19">
        <v>0</v>
      </c>
      <c r="G23" s="19">
        <v>0</v>
      </c>
      <c r="H23" s="19">
        <v>0</v>
      </c>
      <c r="I23" s="19">
        <v>0</v>
      </c>
      <c r="J23" s="19">
        <v>0</v>
      </c>
      <c r="K23" s="19">
        <v>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0</v>
      </c>
      <c r="BD23" s="19">
        <v>0</v>
      </c>
      <c r="BE23" s="19">
        <v>0</v>
      </c>
      <c r="BF23" s="19">
        <v>0</v>
      </c>
      <c r="BG23" s="19">
        <v>0</v>
      </c>
      <c r="BH23" s="19">
        <v>0</v>
      </c>
      <c r="BI23" s="19">
        <v>0</v>
      </c>
      <c r="BJ23" s="19">
        <v>0</v>
      </c>
      <c r="BK23" s="19">
        <v>0</v>
      </c>
      <c r="BL23" s="19">
        <v>0</v>
      </c>
      <c r="BM23" s="19">
        <v>0</v>
      </c>
      <c r="BN23" s="19">
        <v>0</v>
      </c>
      <c r="BO23" s="19">
        <v>0</v>
      </c>
      <c r="BP23" s="19">
        <v>0</v>
      </c>
      <c r="BQ23" s="19">
        <v>0</v>
      </c>
      <c r="BR23" s="19">
        <v>0</v>
      </c>
      <c r="BS23" s="19">
        <v>0</v>
      </c>
      <c r="BT23" s="19">
        <v>0</v>
      </c>
      <c r="BU23" s="19">
        <v>0</v>
      </c>
      <c r="BV23" s="19">
        <v>0</v>
      </c>
      <c r="BW23" s="19">
        <v>0</v>
      </c>
      <c r="BX23" s="19">
        <v>0</v>
      </c>
      <c r="BY23" s="19">
        <v>0</v>
      </c>
      <c r="BZ23" s="19">
        <v>0</v>
      </c>
      <c r="CA23" s="19">
        <v>0</v>
      </c>
      <c r="CB23" s="19">
        <v>0</v>
      </c>
      <c r="CD23" s="19">
        <f t="shared" si="3"/>
        <v>0</v>
      </c>
      <c r="CE23" s="19">
        <f t="shared" si="4"/>
        <v>0</v>
      </c>
      <c r="CF23" s="19">
        <f t="shared" si="5"/>
        <v>0</v>
      </c>
    </row>
    <row r="24" spans="1:84">
      <c r="A24" s="60" t="s">
        <v>795</v>
      </c>
      <c r="B24" s="60" t="s">
        <v>241</v>
      </c>
      <c r="C24">
        <f t="shared" si="2"/>
        <v>20</v>
      </c>
      <c r="D24" s="19">
        <v>0</v>
      </c>
      <c r="E24" s="19">
        <v>0</v>
      </c>
      <c r="F24" s="19">
        <v>0</v>
      </c>
      <c r="G24" s="19">
        <v>0</v>
      </c>
      <c r="H24" s="19">
        <v>3.2893372952802154E-2</v>
      </c>
      <c r="I24" s="19">
        <v>5.5282979752608666E-3</v>
      </c>
      <c r="J24" s="19">
        <v>0.42153272061364105</v>
      </c>
      <c r="K24" s="19">
        <v>0</v>
      </c>
      <c r="L24" s="19">
        <v>0</v>
      </c>
      <c r="M24" s="19">
        <v>0</v>
      </c>
      <c r="N24" s="19">
        <v>0</v>
      </c>
      <c r="O24" s="19">
        <v>0</v>
      </c>
      <c r="P24" s="19">
        <v>0</v>
      </c>
      <c r="Q24" s="19">
        <v>0</v>
      </c>
      <c r="R24" s="19">
        <v>0</v>
      </c>
      <c r="S24" s="19">
        <v>0</v>
      </c>
      <c r="T24" s="19">
        <v>0</v>
      </c>
      <c r="U24" s="19">
        <v>0</v>
      </c>
      <c r="V24" s="19">
        <v>0</v>
      </c>
      <c r="W24" s="19">
        <v>0</v>
      </c>
      <c r="X24" s="19">
        <v>0</v>
      </c>
      <c r="Y24" s="19">
        <v>0</v>
      </c>
      <c r="Z24" s="19">
        <v>0</v>
      </c>
      <c r="AA24" s="19">
        <v>0</v>
      </c>
      <c r="AB24" s="19">
        <v>0</v>
      </c>
      <c r="AC24" s="19">
        <v>1.5755649229493469E-2</v>
      </c>
      <c r="AD24" s="19">
        <v>0.79165227005735606</v>
      </c>
      <c r="AE24" s="19">
        <v>2.7279386358924747</v>
      </c>
      <c r="AF24" s="19">
        <v>0</v>
      </c>
      <c r="AG24" s="19">
        <v>0</v>
      </c>
      <c r="AH24" s="19">
        <v>0</v>
      </c>
      <c r="AI24" s="19">
        <v>0</v>
      </c>
      <c r="AJ24" s="19">
        <v>0</v>
      </c>
      <c r="AK24" s="19">
        <v>4.4226383802086931E-3</v>
      </c>
      <c r="AL24" s="19">
        <v>0</v>
      </c>
      <c r="AM24" s="19">
        <v>0</v>
      </c>
      <c r="AN24" s="19">
        <v>0</v>
      </c>
      <c r="AO24" s="19">
        <v>0</v>
      </c>
      <c r="AP24" s="19">
        <v>0</v>
      </c>
      <c r="AQ24" s="19">
        <v>0</v>
      </c>
      <c r="AR24" s="19">
        <v>0</v>
      </c>
      <c r="AS24" s="19">
        <v>0</v>
      </c>
      <c r="AT24" s="19">
        <v>0</v>
      </c>
      <c r="AU24" s="19">
        <v>0</v>
      </c>
      <c r="AV24" s="19">
        <v>0</v>
      </c>
      <c r="AW24" s="19">
        <v>0</v>
      </c>
      <c r="AX24" s="19">
        <v>0</v>
      </c>
      <c r="AY24" s="19">
        <v>0</v>
      </c>
      <c r="AZ24" s="19">
        <v>0</v>
      </c>
      <c r="BA24" s="19">
        <v>0</v>
      </c>
      <c r="BB24" s="19">
        <v>0</v>
      </c>
      <c r="BC24" s="19">
        <v>0</v>
      </c>
      <c r="BD24" s="19">
        <v>0</v>
      </c>
      <c r="BE24" s="19">
        <v>0</v>
      </c>
      <c r="BF24" s="19">
        <v>0</v>
      </c>
      <c r="BG24" s="19">
        <v>2.7641489876304332E-4</v>
      </c>
      <c r="BH24" s="19">
        <v>0</v>
      </c>
      <c r="BI24" s="19">
        <v>0</v>
      </c>
      <c r="BJ24" s="19">
        <v>0</v>
      </c>
      <c r="BK24" s="19">
        <v>0</v>
      </c>
      <c r="BL24" s="19">
        <v>0</v>
      </c>
      <c r="BM24" s="19">
        <v>0</v>
      </c>
      <c r="BN24" s="19">
        <v>0</v>
      </c>
      <c r="BO24" s="19">
        <v>0</v>
      </c>
      <c r="BP24" s="19">
        <v>0</v>
      </c>
      <c r="BQ24" s="19">
        <v>0</v>
      </c>
      <c r="BR24" s="19">
        <v>0</v>
      </c>
      <c r="BS24" s="19">
        <v>0</v>
      </c>
      <c r="BT24" s="19">
        <v>4</v>
      </c>
      <c r="BU24" s="19">
        <v>0</v>
      </c>
      <c r="BV24" s="19">
        <v>0</v>
      </c>
      <c r="BW24" s="19">
        <v>0</v>
      </c>
      <c r="BX24" s="19">
        <v>0</v>
      </c>
      <c r="BY24" s="19">
        <v>0</v>
      </c>
      <c r="BZ24" s="19">
        <v>0</v>
      </c>
      <c r="CA24" s="19">
        <v>0</v>
      </c>
      <c r="CB24" s="19">
        <v>4</v>
      </c>
      <c r="CD24" s="19">
        <f t="shared" si="3"/>
        <v>0</v>
      </c>
      <c r="CE24" s="19">
        <f t="shared" si="4"/>
        <v>0</v>
      </c>
      <c r="CF24" s="19">
        <f t="shared" si="5"/>
        <v>0</v>
      </c>
    </row>
    <row r="25" spans="1:84">
      <c r="A25" s="59" t="s">
        <v>796</v>
      </c>
      <c r="B25" s="60" t="s">
        <v>242</v>
      </c>
      <c r="C25">
        <f t="shared" si="2"/>
        <v>21</v>
      </c>
      <c r="D25" s="19">
        <v>3.2826108314598949E-3</v>
      </c>
      <c r="E25" s="19">
        <v>0.98150063860650849</v>
      </c>
      <c r="F25" s="19">
        <v>4.1032635393248686E-4</v>
      </c>
      <c r="G25" s="19">
        <v>0</v>
      </c>
      <c r="H25" s="19">
        <v>0</v>
      </c>
      <c r="I25" s="19">
        <v>0</v>
      </c>
      <c r="J25" s="19">
        <v>0</v>
      </c>
      <c r="K25" s="19">
        <v>2.2830558332803572</v>
      </c>
      <c r="L25" s="19">
        <v>0</v>
      </c>
      <c r="M25" s="19">
        <v>0.26835343547184642</v>
      </c>
      <c r="N25" s="19">
        <v>0</v>
      </c>
      <c r="O25" s="19">
        <v>0</v>
      </c>
      <c r="P25" s="19">
        <v>0</v>
      </c>
      <c r="Q25" s="19">
        <v>0</v>
      </c>
      <c r="R25" s="19">
        <v>0.9035386313593361</v>
      </c>
      <c r="S25" s="19">
        <v>0</v>
      </c>
      <c r="T25" s="19">
        <v>0</v>
      </c>
      <c r="U25" s="19">
        <v>0</v>
      </c>
      <c r="V25" s="19">
        <v>0</v>
      </c>
      <c r="W25" s="19">
        <v>0.41648124924147423</v>
      </c>
      <c r="X25" s="19">
        <v>0</v>
      </c>
      <c r="Y25" s="19">
        <v>0</v>
      </c>
      <c r="Z25" s="19">
        <v>1.0512561187750313</v>
      </c>
      <c r="AA25" s="19">
        <v>0</v>
      </c>
      <c r="AB25" s="19">
        <v>0</v>
      </c>
      <c r="AC25" s="19">
        <v>0</v>
      </c>
      <c r="AD25" s="19">
        <v>0</v>
      </c>
      <c r="AE25" s="19">
        <v>0</v>
      </c>
      <c r="AF25" s="19">
        <v>3.487774008426138E-2</v>
      </c>
      <c r="AG25" s="19">
        <v>0</v>
      </c>
      <c r="AH25" s="19">
        <v>0</v>
      </c>
      <c r="AI25" s="19">
        <v>0</v>
      </c>
      <c r="AJ25" s="19">
        <v>0</v>
      </c>
      <c r="AK25" s="19">
        <v>0</v>
      </c>
      <c r="AL25" s="19">
        <v>0</v>
      </c>
      <c r="AM25" s="19">
        <v>4.1032635393248686E-4</v>
      </c>
      <c r="AN25" s="19">
        <v>0</v>
      </c>
      <c r="AO25" s="19">
        <v>0</v>
      </c>
      <c r="AP25" s="19">
        <v>0</v>
      </c>
      <c r="AQ25" s="19">
        <v>0</v>
      </c>
      <c r="AR25" s="19">
        <v>0</v>
      </c>
      <c r="AS25" s="19">
        <v>0</v>
      </c>
      <c r="AT25" s="19">
        <v>0</v>
      </c>
      <c r="AU25" s="19">
        <v>0</v>
      </c>
      <c r="AV25" s="19">
        <v>0</v>
      </c>
      <c r="AW25" s="19">
        <v>0</v>
      </c>
      <c r="AX25" s="19">
        <v>0.15223107730895263</v>
      </c>
      <c r="AY25" s="19">
        <v>6.9890887865320481</v>
      </c>
      <c r="AZ25" s="19">
        <v>0</v>
      </c>
      <c r="BA25" s="19">
        <v>0</v>
      </c>
      <c r="BB25" s="19">
        <v>0</v>
      </c>
      <c r="BC25" s="19">
        <v>0</v>
      </c>
      <c r="BD25" s="19">
        <v>0</v>
      </c>
      <c r="BE25" s="19">
        <v>0</v>
      </c>
      <c r="BF25" s="19">
        <v>0</v>
      </c>
      <c r="BG25" s="19">
        <v>0</v>
      </c>
      <c r="BH25" s="19">
        <v>0</v>
      </c>
      <c r="BI25" s="19">
        <v>0</v>
      </c>
      <c r="BJ25" s="19">
        <v>0</v>
      </c>
      <c r="BK25" s="19">
        <v>0</v>
      </c>
      <c r="BL25" s="19">
        <v>0.69878578074702513</v>
      </c>
      <c r="BM25" s="19">
        <v>0.46818236983696754</v>
      </c>
      <c r="BN25" s="19">
        <v>7.8372333601104988E-2</v>
      </c>
      <c r="BO25" s="19">
        <v>0.45382094744933044</v>
      </c>
      <c r="BP25" s="19">
        <v>0.23963059069657233</v>
      </c>
      <c r="BQ25" s="19">
        <v>1.6413054157299474E-3</v>
      </c>
      <c r="BR25" s="19">
        <v>5.6214710488750701E-2</v>
      </c>
      <c r="BS25" s="19">
        <v>0</v>
      </c>
      <c r="BT25" s="19">
        <v>15.081134812434621</v>
      </c>
      <c r="BU25" s="19">
        <v>0</v>
      </c>
      <c r="BV25" s="19">
        <v>0</v>
      </c>
      <c r="BW25" s="19">
        <v>0</v>
      </c>
      <c r="BX25" s="19">
        <v>55.918865187565373</v>
      </c>
      <c r="BY25" s="19">
        <v>0</v>
      </c>
      <c r="BZ25" s="19">
        <v>0</v>
      </c>
      <c r="CA25" s="19">
        <v>55.918865187565373</v>
      </c>
      <c r="CB25" s="19">
        <v>71</v>
      </c>
      <c r="CD25" s="19">
        <f t="shared" si="3"/>
        <v>0</v>
      </c>
      <c r="CE25" s="19">
        <f t="shared" si="4"/>
        <v>0</v>
      </c>
      <c r="CF25" s="19">
        <f t="shared" si="5"/>
        <v>0</v>
      </c>
    </row>
    <row r="26" spans="1:84">
      <c r="A26" s="59" t="s">
        <v>797</v>
      </c>
      <c r="B26" s="59" t="s">
        <v>243</v>
      </c>
      <c r="C26">
        <f t="shared" si="2"/>
        <v>22</v>
      </c>
      <c r="D26" s="19">
        <v>0</v>
      </c>
      <c r="E26" s="19">
        <v>0</v>
      </c>
      <c r="F26" s="19">
        <v>0</v>
      </c>
      <c r="G26" s="19">
        <v>0</v>
      </c>
      <c r="H26" s="19">
        <v>0</v>
      </c>
      <c r="I26" s="19">
        <v>0</v>
      </c>
      <c r="J26" s="19">
        <v>0</v>
      </c>
      <c r="K26" s="19">
        <v>0</v>
      </c>
      <c r="L26" s="19">
        <v>0</v>
      </c>
      <c r="M26" s="19">
        <v>0</v>
      </c>
      <c r="N26" s="19">
        <v>0</v>
      </c>
      <c r="O26" s="19">
        <v>0</v>
      </c>
      <c r="P26" s="19">
        <v>0</v>
      </c>
      <c r="Q26" s="19">
        <v>0</v>
      </c>
      <c r="R26" s="19">
        <v>0</v>
      </c>
      <c r="S26" s="19">
        <v>0</v>
      </c>
      <c r="T26" s="19">
        <v>0</v>
      </c>
      <c r="U26" s="19">
        <v>0</v>
      </c>
      <c r="V26" s="19">
        <v>0</v>
      </c>
      <c r="W26" s="19">
        <v>0</v>
      </c>
      <c r="X26" s="19">
        <v>0</v>
      </c>
      <c r="Y26" s="19">
        <v>0</v>
      </c>
      <c r="Z26" s="19">
        <v>0</v>
      </c>
      <c r="AA26" s="19">
        <v>0</v>
      </c>
      <c r="AB26" s="19">
        <v>0</v>
      </c>
      <c r="AC26" s="19">
        <v>0</v>
      </c>
      <c r="AD26" s="19">
        <v>0</v>
      </c>
      <c r="AE26" s="19">
        <v>0</v>
      </c>
      <c r="AF26" s="19">
        <v>0</v>
      </c>
      <c r="AG26" s="19">
        <v>0</v>
      </c>
      <c r="AH26" s="19">
        <v>0</v>
      </c>
      <c r="AI26" s="19">
        <v>0</v>
      </c>
      <c r="AJ26" s="19">
        <v>0</v>
      </c>
      <c r="AK26" s="19">
        <v>0</v>
      </c>
      <c r="AL26" s="19">
        <v>0</v>
      </c>
      <c r="AM26" s="19">
        <v>0</v>
      </c>
      <c r="AN26" s="19">
        <v>0</v>
      </c>
      <c r="AO26" s="19">
        <v>0</v>
      </c>
      <c r="AP26" s="19">
        <v>0</v>
      </c>
      <c r="AQ26" s="19">
        <v>0</v>
      </c>
      <c r="AR26" s="19">
        <v>0</v>
      </c>
      <c r="AS26" s="19">
        <v>0</v>
      </c>
      <c r="AT26" s="19">
        <v>0</v>
      </c>
      <c r="AU26" s="19">
        <v>0</v>
      </c>
      <c r="AV26" s="19">
        <v>0</v>
      </c>
      <c r="AW26" s="19">
        <v>0</v>
      </c>
      <c r="AX26" s="19">
        <v>0</v>
      </c>
      <c r="AY26" s="19">
        <v>0</v>
      </c>
      <c r="AZ26" s="19">
        <v>0</v>
      </c>
      <c r="BA26" s="19">
        <v>0</v>
      </c>
      <c r="BB26" s="19">
        <v>0</v>
      </c>
      <c r="BC26" s="19">
        <v>0</v>
      </c>
      <c r="BD26" s="19">
        <v>0</v>
      </c>
      <c r="BE26" s="19">
        <v>0</v>
      </c>
      <c r="BF26" s="19">
        <v>0</v>
      </c>
      <c r="BG26" s="19">
        <v>0</v>
      </c>
      <c r="BH26" s="19">
        <v>0</v>
      </c>
      <c r="BI26" s="19">
        <v>0</v>
      </c>
      <c r="BJ26" s="19">
        <v>0</v>
      </c>
      <c r="BK26" s="19">
        <v>0</v>
      </c>
      <c r="BL26" s="19">
        <v>0</v>
      </c>
      <c r="BM26" s="19">
        <v>0</v>
      </c>
      <c r="BN26" s="19">
        <v>0</v>
      </c>
      <c r="BO26" s="19">
        <v>0</v>
      </c>
      <c r="BP26" s="19">
        <v>0</v>
      </c>
      <c r="BQ26" s="19">
        <v>0</v>
      </c>
      <c r="BR26" s="19">
        <v>0</v>
      </c>
      <c r="BS26" s="19">
        <v>0</v>
      </c>
      <c r="BT26" s="19">
        <v>0</v>
      </c>
      <c r="BU26" s="19">
        <v>0</v>
      </c>
      <c r="BV26" s="19">
        <v>0</v>
      </c>
      <c r="BW26" s="19">
        <v>0</v>
      </c>
      <c r="BX26" s="19">
        <v>0</v>
      </c>
      <c r="BY26" s="19">
        <v>0</v>
      </c>
      <c r="BZ26" s="19">
        <v>0</v>
      </c>
      <c r="CA26" s="19">
        <v>0</v>
      </c>
      <c r="CB26" s="19">
        <v>0</v>
      </c>
      <c r="CD26" s="19">
        <f t="shared" si="3"/>
        <v>0</v>
      </c>
      <c r="CE26" s="19">
        <f t="shared" si="4"/>
        <v>0</v>
      </c>
      <c r="CF26" s="19">
        <f t="shared" si="5"/>
        <v>0</v>
      </c>
    </row>
    <row r="27" spans="1:84">
      <c r="A27" s="59" t="s">
        <v>798</v>
      </c>
      <c r="B27" s="60" t="s">
        <v>244</v>
      </c>
      <c r="C27">
        <f t="shared" si="2"/>
        <v>23</v>
      </c>
      <c r="D27" s="19">
        <v>0</v>
      </c>
      <c r="E27" s="19">
        <v>0</v>
      </c>
      <c r="F27" s="19">
        <v>0</v>
      </c>
      <c r="G27" s="19">
        <v>0</v>
      </c>
      <c r="H27" s="19">
        <v>0</v>
      </c>
      <c r="I27" s="19">
        <v>0</v>
      </c>
      <c r="J27" s="19">
        <v>0</v>
      </c>
      <c r="K27" s="19">
        <v>0</v>
      </c>
      <c r="L27" s="19">
        <v>0</v>
      </c>
      <c r="M27" s="19">
        <v>0</v>
      </c>
      <c r="N27" s="19">
        <v>0</v>
      </c>
      <c r="O27" s="19">
        <v>0</v>
      </c>
      <c r="P27" s="19">
        <v>0</v>
      </c>
      <c r="Q27" s="19">
        <v>0</v>
      </c>
      <c r="R27" s="19">
        <v>0</v>
      </c>
      <c r="S27" s="19">
        <v>0</v>
      </c>
      <c r="T27" s="19">
        <v>0</v>
      </c>
      <c r="U27" s="19">
        <v>0</v>
      </c>
      <c r="V27" s="19">
        <v>0</v>
      </c>
      <c r="W27" s="19">
        <v>0</v>
      </c>
      <c r="X27" s="19">
        <v>0</v>
      </c>
      <c r="Y27" s="19">
        <v>0</v>
      </c>
      <c r="Z27" s="19">
        <v>0</v>
      </c>
      <c r="AA27" s="19">
        <v>0</v>
      </c>
      <c r="AB27" s="19">
        <v>0</v>
      </c>
      <c r="AC27" s="19">
        <v>0</v>
      </c>
      <c r="AD27" s="19">
        <v>0</v>
      </c>
      <c r="AE27" s="19">
        <v>0</v>
      </c>
      <c r="AF27" s="19">
        <v>0</v>
      </c>
      <c r="AG27" s="19">
        <v>0</v>
      </c>
      <c r="AH27" s="19">
        <v>0</v>
      </c>
      <c r="AI27" s="19">
        <v>0</v>
      </c>
      <c r="AJ27" s="19">
        <v>0</v>
      </c>
      <c r="AK27" s="19">
        <v>0</v>
      </c>
      <c r="AL27" s="19">
        <v>0</v>
      </c>
      <c r="AM27" s="19">
        <v>0</v>
      </c>
      <c r="AN27" s="19">
        <v>0</v>
      </c>
      <c r="AO27" s="19">
        <v>0</v>
      </c>
      <c r="AP27" s="19">
        <v>0</v>
      </c>
      <c r="AQ27" s="19">
        <v>0</v>
      </c>
      <c r="AR27" s="19">
        <v>0</v>
      </c>
      <c r="AS27" s="19">
        <v>0</v>
      </c>
      <c r="AT27" s="19">
        <v>0</v>
      </c>
      <c r="AU27" s="19">
        <v>0</v>
      </c>
      <c r="AV27" s="19">
        <v>0</v>
      </c>
      <c r="AW27" s="19">
        <v>0</v>
      </c>
      <c r="AX27" s="19">
        <v>0</v>
      </c>
      <c r="AY27" s="19">
        <v>0</v>
      </c>
      <c r="AZ27" s="19">
        <v>0</v>
      </c>
      <c r="BA27" s="19">
        <v>0</v>
      </c>
      <c r="BB27" s="19">
        <v>0</v>
      </c>
      <c r="BC27" s="19">
        <v>0</v>
      </c>
      <c r="BD27" s="19">
        <v>0</v>
      </c>
      <c r="BE27" s="19">
        <v>0</v>
      </c>
      <c r="BF27" s="19">
        <v>0</v>
      </c>
      <c r="BG27" s="19">
        <v>0</v>
      </c>
      <c r="BH27" s="19">
        <v>0</v>
      </c>
      <c r="BI27" s="19">
        <v>0</v>
      </c>
      <c r="BJ27" s="19">
        <v>0</v>
      </c>
      <c r="BK27" s="19">
        <v>0</v>
      </c>
      <c r="BL27" s="19">
        <v>0</v>
      </c>
      <c r="BM27" s="19">
        <v>0</v>
      </c>
      <c r="BN27" s="19">
        <v>0</v>
      </c>
      <c r="BO27" s="19">
        <v>0</v>
      </c>
      <c r="BP27" s="19">
        <v>0</v>
      </c>
      <c r="BQ27" s="19">
        <v>0</v>
      </c>
      <c r="BR27" s="19">
        <v>0</v>
      </c>
      <c r="BS27" s="19">
        <v>0</v>
      </c>
      <c r="BT27" s="19">
        <v>0</v>
      </c>
      <c r="BU27" s="19">
        <v>0</v>
      </c>
      <c r="BV27" s="19">
        <v>0</v>
      </c>
      <c r="BW27" s="19">
        <v>0</v>
      </c>
      <c r="BX27" s="19">
        <v>0</v>
      </c>
      <c r="BY27" s="19">
        <v>0</v>
      </c>
      <c r="BZ27" s="19">
        <v>0</v>
      </c>
      <c r="CA27" s="19">
        <v>0</v>
      </c>
      <c r="CB27" s="19">
        <v>0</v>
      </c>
      <c r="CD27" s="19">
        <f t="shared" si="3"/>
        <v>0</v>
      </c>
      <c r="CE27" s="19">
        <f t="shared" si="4"/>
        <v>0</v>
      </c>
      <c r="CF27" s="19">
        <f t="shared" si="5"/>
        <v>0</v>
      </c>
    </row>
    <row r="28" spans="1:84">
      <c r="A28" s="59" t="s">
        <v>799</v>
      </c>
      <c r="B28" s="59" t="s">
        <v>245</v>
      </c>
      <c r="C28">
        <f t="shared" si="2"/>
        <v>24</v>
      </c>
      <c r="D28" s="19">
        <v>0</v>
      </c>
      <c r="E28" s="19">
        <v>0</v>
      </c>
      <c r="F28" s="19">
        <v>0</v>
      </c>
      <c r="G28" s="19">
        <v>0</v>
      </c>
      <c r="H28" s="19">
        <v>0</v>
      </c>
      <c r="I28" s="19">
        <v>0</v>
      </c>
      <c r="J28" s="19">
        <v>0</v>
      </c>
      <c r="K28" s="19">
        <v>0</v>
      </c>
      <c r="L28" s="19">
        <v>0</v>
      </c>
      <c r="M28" s="19">
        <v>0.32181767389887328</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19">
        <v>0</v>
      </c>
      <c r="AI28" s="19">
        <v>0</v>
      </c>
      <c r="AJ28" s="19">
        <v>0</v>
      </c>
      <c r="AK28" s="19">
        <v>0</v>
      </c>
      <c r="AL28" s="19">
        <v>0</v>
      </c>
      <c r="AM28" s="19">
        <v>0</v>
      </c>
      <c r="AN28" s="19">
        <v>0</v>
      </c>
      <c r="AO28" s="19">
        <v>0</v>
      </c>
      <c r="AP28" s="19">
        <v>0</v>
      </c>
      <c r="AQ28" s="19">
        <v>0</v>
      </c>
      <c r="AR28" s="19">
        <v>0</v>
      </c>
      <c r="AS28" s="19">
        <v>0</v>
      </c>
      <c r="AT28" s="19">
        <v>0</v>
      </c>
      <c r="AU28" s="19">
        <v>0</v>
      </c>
      <c r="AV28" s="19">
        <v>0</v>
      </c>
      <c r="AW28" s="19">
        <v>0</v>
      </c>
      <c r="AX28" s="19">
        <v>0.21454511593258219</v>
      </c>
      <c r="AY28" s="19">
        <v>17.418381599776517</v>
      </c>
      <c r="AZ28" s="19">
        <v>0</v>
      </c>
      <c r="BA28" s="19">
        <v>0</v>
      </c>
      <c r="BB28" s="19">
        <v>0</v>
      </c>
      <c r="BC28" s="19">
        <v>0</v>
      </c>
      <c r="BD28" s="19">
        <v>0</v>
      </c>
      <c r="BE28" s="19">
        <v>0</v>
      </c>
      <c r="BF28" s="19">
        <v>0</v>
      </c>
      <c r="BG28" s="19">
        <v>0</v>
      </c>
      <c r="BH28" s="19">
        <v>0</v>
      </c>
      <c r="BI28" s="19">
        <v>0</v>
      </c>
      <c r="BJ28" s="19">
        <v>0</v>
      </c>
      <c r="BK28" s="19">
        <v>0</v>
      </c>
      <c r="BL28" s="19">
        <v>1.0190893006797654</v>
      </c>
      <c r="BM28" s="19">
        <v>0.73749883601825128</v>
      </c>
      <c r="BN28" s="19">
        <v>4.022720923735916E-2</v>
      </c>
      <c r="BO28" s="19">
        <v>0.76431697550982403</v>
      </c>
      <c r="BP28" s="19">
        <v>0.16090883694943664</v>
      </c>
      <c r="BQ28" s="19">
        <v>0</v>
      </c>
      <c r="BR28" s="19">
        <v>0.10727255796629109</v>
      </c>
      <c r="BS28" s="19">
        <v>0</v>
      </c>
      <c r="BT28" s="19">
        <v>20.784058105968896</v>
      </c>
      <c r="BU28" s="19">
        <v>0</v>
      </c>
      <c r="BV28" s="19">
        <v>0</v>
      </c>
      <c r="BW28" s="19">
        <v>0</v>
      </c>
      <c r="BX28" s="19">
        <v>123.2159418940311</v>
      </c>
      <c r="BY28" s="19">
        <v>0</v>
      </c>
      <c r="BZ28" s="19">
        <v>0</v>
      </c>
      <c r="CA28" s="19">
        <v>123.2159418940311</v>
      </c>
      <c r="CB28" s="19">
        <v>144</v>
      </c>
      <c r="CD28" s="19">
        <f t="shared" si="3"/>
        <v>0</v>
      </c>
      <c r="CE28" s="19">
        <f t="shared" si="4"/>
        <v>0</v>
      </c>
      <c r="CF28" s="19">
        <f t="shared" si="5"/>
        <v>0</v>
      </c>
    </row>
    <row r="29" spans="1:84">
      <c r="A29" s="60" t="s">
        <v>800</v>
      </c>
      <c r="B29" s="59" t="s">
        <v>246</v>
      </c>
      <c r="C29">
        <f t="shared" si="2"/>
        <v>25</v>
      </c>
      <c r="D29" s="19">
        <v>0</v>
      </c>
      <c r="E29" s="19">
        <v>0</v>
      </c>
      <c r="F29" s="19">
        <v>0</v>
      </c>
      <c r="G29" s="19">
        <v>0</v>
      </c>
      <c r="H29" s="19">
        <v>0</v>
      </c>
      <c r="I29" s="19">
        <v>0</v>
      </c>
      <c r="J29" s="19">
        <v>0</v>
      </c>
      <c r="K29" s="19">
        <v>0</v>
      </c>
      <c r="L29" s="19">
        <v>0</v>
      </c>
      <c r="M29" s="19">
        <v>0</v>
      </c>
      <c r="N29" s="19">
        <v>0</v>
      </c>
      <c r="O29" s="19">
        <v>0</v>
      </c>
      <c r="P29" s="19">
        <v>0</v>
      </c>
      <c r="Q29" s="19">
        <v>0</v>
      </c>
      <c r="R29" s="19">
        <v>0</v>
      </c>
      <c r="S29" s="19">
        <v>0</v>
      </c>
      <c r="T29" s="19">
        <v>0</v>
      </c>
      <c r="U29" s="19">
        <v>0</v>
      </c>
      <c r="V29" s="19">
        <v>0</v>
      </c>
      <c r="W29" s="19">
        <v>0</v>
      </c>
      <c r="X29" s="19">
        <v>0</v>
      </c>
      <c r="Y29" s="19">
        <v>0</v>
      </c>
      <c r="Z29" s="19">
        <v>0</v>
      </c>
      <c r="AA29" s="19">
        <v>0</v>
      </c>
      <c r="AB29" s="19">
        <v>0</v>
      </c>
      <c r="AC29" s="19">
        <v>0</v>
      </c>
      <c r="AD29" s="19">
        <v>0</v>
      </c>
      <c r="AE29" s="19">
        <v>0</v>
      </c>
      <c r="AF29" s="19">
        <v>0</v>
      </c>
      <c r="AG29" s="19">
        <v>0</v>
      </c>
      <c r="AH29" s="19">
        <v>0</v>
      </c>
      <c r="AI29" s="19">
        <v>0</v>
      </c>
      <c r="AJ29" s="19">
        <v>0</v>
      </c>
      <c r="AK29" s="19">
        <v>0</v>
      </c>
      <c r="AL29" s="19">
        <v>0</v>
      </c>
      <c r="AM29" s="19">
        <v>0</v>
      </c>
      <c r="AN29" s="19">
        <v>0</v>
      </c>
      <c r="AO29" s="19">
        <v>0</v>
      </c>
      <c r="AP29" s="19">
        <v>0</v>
      </c>
      <c r="AQ29" s="19">
        <v>0</v>
      </c>
      <c r="AR29" s="19">
        <v>0</v>
      </c>
      <c r="AS29" s="19">
        <v>0</v>
      </c>
      <c r="AT29" s="19">
        <v>0</v>
      </c>
      <c r="AU29" s="19">
        <v>0</v>
      </c>
      <c r="AV29" s="19">
        <v>0</v>
      </c>
      <c r="AW29" s="19">
        <v>0</v>
      </c>
      <c r="AX29" s="19">
        <v>0</v>
      </c>
      <c r="AY29" s="19">
        <v>0</v>
      </c>
      <c r="AZ29" s="19">
        <v>0</v>
      </c>
      <c r="BA29" s="19">
        <v>0</v>
      </c>
      <c r="BB29" s="19">
        <v>0</v>
      </c>
      <c r="BC29" s="19">
        <v>0</v>
      </c>
      <c r="BD29" s="19">
        <v>0</v>
      </c>
      <c r="BE29" s="19">
        <v>0</v>
      </c>
      <c r="BF29" s="19">
        <v>0</v>
      </c>
      <c r="BG29" s="19">
        <v>0</v>
      </c>
      <c r="BH29" s="19">
        <v>0</v>
      </c>
      <c r="BI29" s="19">
        <v>0</v>
      </c>
      <c r="BJ29" s="19">
        <v>0</v>
      </c>
      <c r="BK29" s="19">
        <v>0</v>
      </c>
      <c r="BL29" s="19">
        <v>0</v>
      </c>
      <c r="BM29" s="19">
        <v>0</v>
      </c>
      <c r="BN29" s="19">
        <v>0</v>
      </c>
      <c r="BO29" s="19">
        <v>0</v>
      </c>
      <c r="BP29" s="19">
        <v>0</v>
      </c>
      <c r="BQ29" s="19">
        <v>0</v>
      </c>
      <c r="BR29" s="19">
        <v>0</v>
      </c>
      <c r="BS29" s="19">
        <v>0</v>
      </c>
      <c r="BT29" s="19">
        <v>0</v>
      </c>
      <c r="BU29" s="19">
        <v>0</v>
      </c>
      <c r="BV29" s="19">
        <v>0</v>
      </c>
      <c r="BW29" s="19">
        <v>0</v>
      </c>
      <c r="BX29" s="19">
        <v>0</v>
      </c>
      <c r="BY29" s="19">
        <v>0</v>
      </c>
      <c r="BZ29" s="19">
        <v>0</v>
      </c>
      <c r="CA29" s="19">
        <v>0</v>
      </c>
      <c r="CB29" s="19">
        <v>0</v>
      </c>
      <c r="CD29" s="19">
        <f t="shared" si="3"/>
        <v>0</v>
      </c>
      <c r="CE29" s="19">
        <f t="shared" si="4"/>
        <v>0</v>
      </c>
      <c r="CF29" s="19">
        <f t="shared" si="5"/>
        <v>0</v>
      </c>
    </row>
    <row r="30" spans="1:84">
      <c r="A30" s="60" t="s">
        <v>801</v>
      </c>
      <c r="B30" s="59" t="s">
        <v>247</v>
      </c>
      <c r="C30">
        <f t="shared" si="2"/>
        <v>26</v>
      </c>
      <c r="D30" s="19">
        <v>0</v>
      </c>
      <c r="E30" s="19">
        <v>0</v>
      </c>
      <c r="F30" s="19">
        <v>0</v>
      </c>
      <c r="G30" s="19">
        <v>0</v>
      </c>
      <c r="H30" s="19">
        <v>0</v>
      </c>
      <c r="I30" s="19">
        <v>0</v>
      </c>
      <c r="J30" s="19">
        <v>0</v>
      </c>
      <c r="K30" s="19">
        <v>6.231626838442307</v>
      </c>
      <c r="L30" s="19">
        <v>0</v>
      </c>
      <c r="M30" s="19">
        <v>1.9488276762990158</v>
      </c>
      <c r="N30" s="19">
        <v>0</v>
      </c>
      <c r="O30" s="19">
        <v>0</v>
      </c>
      <c r="P30" s="19">
        <v>0</v>
      </c>
      <c r="Q30" s="19">
        <v>0</v>
      </c>
      <c r="R30" s="19">
        <v>0</v>
      </c>
      <c r="S30" s="19">
        <v>0</v>
      </c>
      <c r="T30" s="19">
        <v>0</v>
      </c>
      <c r="U30" s="19">
        <v>0</v>
      </c>
      <c r="V30" s="19">
        <v>0</v>
      </c>
      <c r="W30" s="19">
        <v>0</v>
      </c>
      <c r="X30" s="19">
        <v>0</v>
      </c>
      <c r="Y30" s="19">
        <v>1.7973377778778801E-2</v>
      </c>
      <c r="Z30" s="19">
        <v>0</v>
      </c>
      <c r="AA30" s="19">
        <v>1.7117502646456001E-3</v>
      </c>
      <c r="AB30" s="19">
        <v>0</v>
      </c>
      <c r="AC30" s="19">
        <v>0</v>
      </c>
      <c r="AD30" s="19">
        <v>0</v>
      </c>
      <c r="AE30" s="19">
        <v>0</v>
      </c>
      <c r="AF30" s="19">
        <v>0</v>
      </c>
      <c r="AG30" s="19">
        <v>0</v>
      </c>
      <c r="AH30" s="19">
        <v>0</v>
      </c>
      <c r="AI30" s="19">
        <v>0</v>
      </c>
      <c r="AJ30" s="19">
        <v>0</v>
      </c>
      <c r="AK30" s="19">
        <v>0</v>
      </c>
      <c r="AL30" s="19">
        <v>0</v>
      </c>
      <c r="AM30" s="19">
        <v>0</v>
      </c>
      <c r="AN30" s="19">
        <v>0</v>
      </c>
      <c r="AO30" s="19">
        <v>0</v>
      </c>
      <c r="AP30" s="19">
        <v>0</v>
      </c>
      <c r="AQ30" s="19">
        <v>0</v>
      </c>
      <c r="AR30" s="19">
        <v>0</v>
      </c>
      <c r="AS30" s="19">
        <v>1.6261627514133202E-2</v>
      </c>
      <c r="AT30" s="19">
        <v>0</v>
      </c>
      <c r="AU30" s="19">
        <v>0</v>
      </c>
      <c r="AV30" s="19">
        <v>0</v>
      </c>
      <c r="AW30" s="19">
        <v>0</v>
      </c>
      <c r="AX30" s="19">
        <v>9.7569765084799198E-2</v>
      </c>
      <c r="AY30" s="19">
        <v>1.7579675217910313</v>
      </c>
      <c r="AZ30" s="19">
        <v>0</v>
      </c>
      <c r="BA30" s="19">
        <v>0</v>
      </c>
      <c r="BB30" s="19">
        <v>0</v>
      </c>
      <c r="BC30" s="19">
        <v>0</v>
      </c>
      <c r="BD30" s="19">
        <v>0</v>
      </c>
      <c r="BE30" s="19">
        <v>0</v>
      </c>
      <c r="BF30" s="19">
        <v>0</v>
      </c>
      <c r="BG30" s="19">
        <v>8.5587513232280004E-4</v>
      </c>
      <c r="BH30" s="19">
        <v>0</v>
      </c>
      <c r="BI30" s="19">
        <v>0</v>
      </c>
      <c r="BJ30" s="19">
        <v>0</v>
      </c>
      <c r="BK30" s="19">
        <v>0</v>
      </c>
      <c r="BL30" s="19">
        <v>0.21396878308070003</v>
      </c>
      <c r="BM30" s="19">
        <v>0.14293114709790761</v>
      </c>
      <c r="BN30" s="19">
        <v>1.9685128043424403E-2</v>
      </c>
      <c r="BO30" s="19">
        <v>0.154057523818104</v>
      </c>
      <c r="BP30" s="19">
        <v>9.4146264555508008E-2</v>
      </c>
      <c r="BQ30" s="19">
        <v>0</v>
      </c>
      <c r="BR30" s="19">
        <v>4.7073132277754004E-2</v>
      </c>
      <c r="BS30" s="19">
        <v>0</v>
      </c>
      <c r="BT30" s="19">
        <v>10.744656411180433</v>
      </c>
      <c r="BU30" s="19">
        <v>0</v>
      </c>
      <c r="BV30" s="19">
        <v>0</v>
      </c>
      <c r="BW30" s="19">
        <v>0</v>
      </c>
      <c r="BX30" s="19">
        <v>65.255343588819571</v>
      </c>
      <c r="BY30" s="19">
        <v>0</v>
      </c>
      <c r="BZ30" s="19">
        <v>0</v>
      </c>
      <c r="CA30" s="19">
        <v>65.255343588819571</v>
      </c>
      <c r="CB30" s="19">
        <v>76</v>
      </c>
      <c r="CD30" s="19">
        <f t="shared" si="3"/>
        <v>0</v>
      </c>
      <c r="CE30" s="19">
        <f t="shared" si="4"/>
        <v>0</v>
      </c>
      <c r="CF30" s="19">
        <f t="shared" si="5"/>
        <v>0</v>
      </c>
    </row>
    <row r="31" spans="1:84">
      <c r="A31" s="59" t="s">
        <v>802</v>
      </c>
      <c r="B31" s="59" t="s">
        <v>248</v>
      </c>
      <c r="C31">
        <f t="shared" si="2"/>
        <v>27</v>
      </c>
      <c r="D31" s="19">
        <v>1.9162884518406456E-3</v>
      </c>
      <c r="E31" s="19">
        <v>8.5728693898134145E-3</v>
      </c>
      <c r="F31" s="19">
        <v>1.0085728693898134E-4</v>
      </c>
      <c r="G31" s="19">
        <v>0</v>
      </c>
      <c r="H31" s="19">
        <v>0</v>
      </c>
      <c r="I31" s="19">
        <v>0</v>
      </c>
      <c r="J31" s="19">
        <v>0</v>
      </c>
      <c r="K31" s="19">
        <v>3.9435199193141701E-2</v>
      </c>
      <c r="L31" s="19">
        <v>0.1248613212304589</v>
      </c>
      <c r="M31" s="19">
        <v>0.53373676248108926</v>
      </c>
      <c r="N31" s="19">
        <v>0.11043872919818457</v>
      </c>
      <c r="O31" s="19">
        <v>0</v>
      </c>
      <c r="P31" s="19">
        <v>0</v>
      </c>
      <c r="Q31" s="19">
        <v>0</v>
      </c>
      <c r="R31" s="19">
        <v>0</v>
      </c>
      <c r="S31" s="19">
        <v>0</v>
      </c>
      <c r="T31" s="19">
        <v>0</v>
      </c>
      <c r="U31" s="19">
        <v>0</v>
      </c>
      <c r="V31" s="19">
        <v>0</v>
      </c>
      <c r="W31" s="19">
        <v>8.1593545133635911E-2</v>
      </c>
      <c r="X31" s="19">
        <v>0</v>
      </c>
      <c r="Y31" s="19">
        <v>5.0932929904185575E-2</v>
      </c>
      <c r="Z31" s="19">
        <v>0</v>
      </c>
      <c r="AA31" s="19">
        <v>1.0085728693898134E-4</v>
      </c>
      <c r="AB31" s="19">
        <v>0</v>
      </c>
      <c r="AC31" s="19">
        <v>0</v>
      </c>
      <c r="AD31" s="19">
        <v>0</v>
      </c>
      <c r="AE31" s="19">
        <v>0</v>
      </c>
      <c r="AF31" s="19">
        <v>0</v>
      </c>
      <c r="AG31" s="19">
        <v>0</v>
      </c>
      <c r="AH31" s="19">
        <v>0</v>
      </c>
      <c r="AI31" s="19">
        <v>0</v>
      </c>
      <c r="AJ31" s="19">
        <v>0</v>
      </c>
      <c r="AK31" s="19">
        <v>0</v>
      </c>
      <c r="AL31" s="19">
        <v>0</v>
      </c>
      <c r="AM31" s="19">
        <v>0</v>
      </c>
      <c r="AN31" s="19">
        <v>0</v>
      </c>
      <c r="AO31" s="19">
        <v>0</v>
      </c>
      <c r="AP31" s="19">
        <v>0</v>
      </c>
      <c r="AQ31" s="19">
        <v>0</v>
      </c>
      <c r="AR31" s="19">
        <v>0</v>
      </c>
      <c r="AS31" s="19">
        <v>1.3111447302067575E-3</v>
      </c>
      <c r="AT31" s="19">
        <v>0</v>
      </c>
      <c r="AU31" s="19">
        <v>0</v>
      </c>
      <c r="AV31" s="19">
        <v>0</v>
      </c>
      <c r="AW31" s="19">
        <v>0</v>
      </c>
      <c r="AX31" s="19">
        <v>3.02571860816944E-4</v>
      </c>
      <c r="AY31" s="19">
        <v>0.12728189611699445</v>
      </c>
      <c r="AZ31" s="19">
        <v>0</v>
      </c>
      <c r="BA31" s="19">
        <v>0</v>
      </c>
      <c r="BB31" s="19">
        <v>0</v>
      </c>
      <c r="BC31" s="19">
        <v>0</v>
      </c>
      <c r="BD31" s="19">
        <v>3.02571860816944E-4</v>
      </c>
      <c r="BE31" s="19">
        <v>0</v>
      </c>
      <c r="BF31" s="19">
        <v>0</v>
      </c>
      <c r="BG31" s="19">
        <v>2.0171457387796267E-4</v>
      </c>
      <c r="BH31" s="19">
        <v>0</v>
      </c>
      <c r="BI31" s="19">
        <v>0</v>
      </c>
      <c r="BJ31" s="19">
        <v>1.0085728693898134E-4</v>
      </c>
      <c r="BK31" s="19">
        <v>0</v>
      </c>
      <c r="BL31" s="19">
        <v>1.3918305597579426E-2</v>
      </c>
      <c r="BM31" s="19">
        <v>1.0085728693898134E-2</v>
      </c>
      <c r="BN31" s="19">
        <v>7.0600100857286935E-4</v>
      </c>
      <c r="BO31" s="19">
        <v>9.9848714069591532E-3</v>
      </c>
      <c r="BP31" s="19">
        <v>2.9248613212304589E-3</v>
      </c>
      <c r="BQ31" s="19">
        <v>0</v>
      </c>
      <c r="BR31" s="19">
        <v>7.0600100857286935E-4</v>
      </c>
      <c r="BS31" s="19">
        <v>0</v>
      </c>
      <c r="BT31" s="19">
        <v>1.1195158850226929</v>
      </c>
      <c r="BU31" s="19">
        <v>0</v>
      </c>
      <c r="BV31" s="19">
        <v>0</v>
      </c>
      <c r="BW31" s="19">
        <v>0</v>
      </c>
      <c r="BX31" s="19">
        <v>0.88048411497730716</v>
      </c>
      <c r="BY31" s="19">
        <v>0</v>
      </c>
      <c r="BZ31" s="19">
        <v>0</v>
      </c>
      <c r="CA31" s="19">
        <v>0.88048411497730716</v>
      </c>
      <c r="CB31" s="19">
        <v>2</v>
      </c>
      <c r="CD31" s="19">
        <f t="shared" si="3"/>
        <v>0</v>
      </c>
      <c r="CE31" s="19">
        <f t="shared" si="4"/>
        <v>0</v>
      </c>
      <c r="CF31" s="19">
        <f t="shared" si="5"/>
        <v>0</v>
      </c>
    </row>
    <row r="32" spans="1:84">
      <c r="A32" s="60" t="s">
        <v>803</v>
      </c>
      <c r="B32" s="60" t="s">
        <v>249</v>
      </c>
      <c r="C32">
        <f t="shared" si="2"/>
        <v>28</v>
      </c>
      <c r="D32" s="19">
        <v>0</v>
      </c>
      <c r="E32" s="19">
        <v>0</v>
      </c>
      <c r="F32" s="19">
        <v>0</v>
      </c>
      <c r="G32" s="19">
        <v>0</v>
      </c>
      <c r="H32" s="19">
        <v>0</v>
      </c>
      <c r="I32" s="19">
        <v>0</v>
      </c>
      <c r="J32" s="19">
        <v>0</v>
      </c>
      <c r="K32" s="19">
        <v>0.85644541393996054</v>
      </c>
      <c r="L32" s="19">
        <v>0</v>
      </c>
      <c r="M32" s="19">
        <v>14.67040614937156</v>
      </c>
      <c r="N32" s="19">
        <v>3.1839617741767947</v>
      </c>
      <c r="O32" s="19">
        <v>0</v>
      </c>
      <c r="P32" s="19">
        <v>0</v>
      </c>
      <c r="Q32" s="19">
        <v>0</v>
      </c>
      <c r="R32" s="19">
        <v>0</v>
      </c>
      <c r="S32" s="19">
        <v>0</v>
      </c>
      <c r="T32" s="19">
        <v>0</v>
      </c>
      <c r="U32" s="19">
        <v>0</v>
      </c>
      <c r="V32" s="19">
        <v>0</v>
      </c>
      <c r="W32" s="19">
        <v>0</v>
      </c>
      <c r="X32" s="19">
        <v>0</v>
      </c>
      <c r="Y32" s="19">
        <v>0</v>
      </c>
      <c r="Z32" s="19">
        <v>0</v>
      </c>
      <c r="AA32" s="19">
        <v>0</v>
      </c>
      <c r="AB32" s="19">
        <v>0</v>
      </c>
      <c r="AC32" s="19">
        <v>0</v>
      </c>
      <c r="AD32" s="19">
        <v>0</v>
      </c>
      <c r="AE32" s="19">
        <v>0</v>
      </c>
      <c r="AF32" s="19">
        <v>0</v>
      </c>
      <c r="AG32" s="19">
        <v>0</v>
      </c>
      <c r="AH32" s="19">
        <v>0</v>
      </c>
      <c r="AI32" s="19">
        <v>0</v>
      </c>
      <c r="AJ32" s="19">
        <v>0</v>
      </c>
      <c r="AK32" s="19">
        <v>0</v>
      </c>
      <c r="AL32" s="19">
        <v>0</v>
      </c>
      <c r="AM32" s="19">
        <v>0</v>
      </c>
      <c r="AN32" s="19">
        <v>0</v>
      </c>
      <c r="AO32" s="19">
        <v>0</v>
      </c>
      <c r="AP32" s="19">
        <v>0</v>
      </c>
      <c r="AQ32" s="19">
        <v>0</v>
      </c>
      <c r="AR32" s="19">
        <v>0</v>
      </c>
      <c r="AS32" s="19">
        <v>0</v>
      </c>
      <c r="AT32" s="19">
        <v>4.534122779682144E-2</v>
      </c>
      <c r="AU32" s="19">
        <v>0</v>
      </c>
      <c r="AV32" s="19">
        <v>0</v>
      </c>
      <c r="AW32" s="19">
        <v>0</v>
      </c>
      <c r="AX32" s="19">
        <v>1.0075828399293654E-2</v>
      </c>
      <c r="AY32" s="19">
        <v>11.798795055572867</v>
      </c>
      <c r="AZ32" s="19">
        <v>0</v>
      </c>
      <c r="BA32" s="19">
        <v>0</v>
      </c>
      <c r="BB32" s="19">
        <v>0</v>
      </c>
      <c r="BC32" s="19">
        <v>0</v>
      </c>
      <c r="BD32" s="19">
        <v>0</v>
      </c>
      <c r="BE32" s="19">
        <v>0</v>
      </c>
      <c r="BF32" s="19">
        <v>0</v>
      </c>
      <c r="BG32" s="19">
        <v>1.0075828399293654E-2</v>
      </c>
      <c r="BH32" s="19">
        <v>0</v>
      </c>
      <c r="BI32" s="19">
        <v>0</v>
      </c>
      <c r="BJ32" s="19">
        <v>0</v>
      </c>
      <c r="BK32" s="19">
        <v>0</v>
      </c>
      <c r="BL32" s="19">
        <v>3.0126726913888024</v>
      </c>
      <c r="BM32" s="19">
        <v>2.0151656798587307</v>
      </c>
      <c r="BN32" s="19">
        <v>0.24685779578269451</v>
      </c>
      <c r="BO32" s="19">
        <v>1.9547107094629688</v>
      </c>
      <c r="BP32" s="19">
        <v>0.63981510335514691</v>
      </c>
      <c r="BQ32" s="19">
        <v>0</v>
      </c>
      <c r="BR32" s="19">
        <v>5.5417056196115089E-2</v>
      </c>
      <c r="BS32" s="19">
        <v>0</v>
      </c>
      <c r="BT32" s="19">
        <v>38.499740313701047</v>
      </c>
      <c r="BU32" s="19">
        <v>0</v>
      </c>
      <c r="BV32" s="19">
        <v>0</v>
      </c>
      <c r="BW32" s="19">
        <v>0</v>
      </c>
      <c r="BX32" s="19">
        <v>155.50025968629896</v>
      </c>
      <c r="BY32" s="19">
        <v>0</v>
      </c>
      <c r="BZ32" s="19">
        <v>0</v>
      </c>
      <c r="CA32" s="19">
        <v>155.50025968629896</v>
      </c>
      <c r="CB32" s="19">
        <v>194</v>
      </c>
      <c r="CD32" s="19">
        <f t="shared" si="3"/>
        <v>0</v>
      </c>
      <c r="CE32" s="19">
        <f t="shared" si="4"/>
        <v>0</v>
      </c>
      <c r="CF32" s="19">
        <f t="shared" si="5"/>
        <v>0</v>
      </c>
    </row>
    <row r="33" spans="1:84">
      <c r="A33" s="59" t="s">
        <v>804</v>
      </c>
      <c r="B33" s="59" t="s">
        <v>250</v>
      </c>
      <c r="C33">
        <f t="shared" si="2"/>
        <v>29</v>
      </c>
      <c r="D33" s="19">
        <v>1.7309349934155394</v>
      </c>
      <c r="E33" s="19">
        <v>9.8015084400814079</v>
      </c>
      <c r="F33" s="19">
        <v>2.136956781994493E-2</v>
      </c>
      <c r="G33" s="19">
        <v>0</v>
      </c>
      <c r="H33" s="19">
        <v>0</v>
      </c>
      <c r="I33" s="19">
        <v>0</v>
      </c>
      <c r="J33" s="19">
        <v>0</v>
      </c>
      <c r="K33" s="19">
        <v>33.92062731952592</v>
      </c>
      <c r="L33" s="19">
        <v>0</v>
      </c>
      <c r="M33" s="19">
        <v>72.350233449060212</v>
      </c>
      <c r="N33" s="19">
        <v>0</v>
      </c>
      <c r="O33" s="19">
        <v>0</v>
      </c>
      <c r="P33" s="19">
        <v>0</v>
      </c>
      <c r="Q33" s="19">
        <v>0</v>
      </c>
      <c r="R33" s="19">
        <v>0</v>
      </c>
      <c r="S33" s="19">
        <v>0</v>
      </c>
      <c r="T33" s="19">
        <v>0</v>
      </c>
      <c r="U33" s="19">
        <v>0</v>
      </c>
      <c r="V33" s="19">
        <v>0</v>
      </c>
      <c r="W33" s="19">
        <v>15.118969232611038</v>
      </c>
      <c r="X33" s="19">
        <v>7.1231892733149759E-3</v>
      </c>
      <c r="Y33" s="19">
        <v>0.36328265293906381</v>
      </c>
      <c r="Z33" s="19">
        <v>3.8393990183167723</v>
      </c>
      <c r="AA33" s="19">
        <v>0</v>
      </c>
      <c r="AB33" s="19">
        <v>0</v>
      </c>
      <c r="AC33" s="19">
        <v>0</v>
      </c>
      <c r="AD33" s="19">
        <v>0</v>
      </c>
      <c r="AE33" s="19">
        <v>0</v>
      </c>
      <c r="AF33" s="19">
        <v>0</v>
      </c>
      <c r="AG33" s="19">
        <v>0</v>
      </c>
      <c r="AH33" s="19">
        <v>0</v>
      </c>
      <c r="AI33" s="19">
        <v>0</v>
      </c>
      <c r="AJ33" s="19">
        <v>0</v>
      </c>
      <c r="AK33" s="19">
        <v>0</v>
      </c>
      <c r="AL33" s="19">
        <v>0</v>
      </c>
      <c r="AM33" s="19">
        <v>2.4931162456602419E-2</v>
      </c>
      <c r="AN33" s="19">
        <v>0</v>
      </c>
      <c r="AO33" s="19">
        <v>0</v>
      </c>
      <c r="AP33" s="19">
        <v>0</v>
      </c>
      <c r="AQ33" s="19">
        <v>0</v>
      </c>
      <c r="AR33" s="19">
        <v>0</v>
      </c>
      <c r="AS33" s="19">
        <v>1.8164132646953191</v>
      </c>
      <c r="AT33" s="19">
        <v>0</v>
      </c>
      <c r="AU33" s="19">
        <v>0</v>
      </c>
      <c r="AV33" s="19">
        <v>0</v>
      </c>
      <c r="AW33" s="19">
        <v>0</v>
      </c>
      <c r="AX33" s="19">
        <v>1.7807973183287442E-2</v>
      </c>
      <c r="AY33" s="19">
        <v>12.643660960134083</v>
      </c>
      <c r="AZ33" s="19">
        <v>0</v>
      </c>
      <c r="BA33" s="19">
        <v>0</v>
      </c>
      <c r="BB33" s="19">
        <v>0</v>
      </c>
      <c r="BC33" s="19">
        <v>0</v>
      </c>
      <c r="BD33" s="19">
        <v>0</v>
      </c>
      <c r="BE33" s="19">
        <v>0</v>
      </c>
      <c r="BF33" s="19">
        <v>0</v>
      </c>
      <c r="BG33" s="19">
        <v>3.561594636657488E-3</v>
      </c>
      <c r="BH33" s="19">
        <v>0</v>
      </c>
      <c r="BI33" s="19">
        <v>0</v>
      </c>
      <c r="BJ33" s="19">
        <v>0</v>
      </c>
      <c r="BK33" s="19">
        <v>0</v>
      </c>
      <c r="BL33" s="19">
        <v>0.60903268286843049</v>
      </c>
      <c r="BM33" s="19">
        <v>0.43451454567221359</v>
      </c>
      <c r="BN33" s="19">
        <v>3.2054351729917392E-2</v>
      </c>
      <c r="BO33" s="19">
        <v>0.45232251885550101</v>
      </c>
      <c r="BP33" s="19">
        <v>0.11753262300969712</v>
      </c>
      <c r="BQ33" s="19">
        <v>0</v>
      </c>
      <c r="BR33" s="19">
        <v>4.2739135639889861E-2</v>
      </c>
      <c r="BS33" s="19">
        <v>0</v>
      </c>
      <c r="BT33" s="19">
        <v>153.34801867592481</v>
      </c>
      <c r="BU33" s="19">
        <v>0</v>
      </c>
      <c r="BV33" s="19">
        <v>0</v>
      </c>
      <c r="BW33" s="19">
        <v>0</v>
      </c>
      <c r="BX33" s="19">
        <v>84.65198132407518</v>
      </c>
      <c r="BY33" s="19">
        <v>0</v>
      </c>
      <c r="BZ33" s="19">
        <v>0</v>
      </c>
      <c r="CA33" s="19">
        <v>84.65198132407518</v>
      </c>
      <c r="CB33" s="19">
        <v>238</v>
      </c>
      <c r="CD33" s="19">
        <f t="shared" si="3"/>
        <v>0</v>
      </c>
      <c r="CE33" s="19">
        <f t="shared" si="4"/>
        <v>0</v>
      </c>
      <c r="CF33" s="19">
        <f t="shared" si="5"/>
        <v>0</v>
      </c>
    </row>
    <row r="34" spans="1:84">
      <c r="A34" s="60" t="s">
        <v>805</v>
      </c>
      <c r="B34" s="60" t="s">
        <v>251</v>
      </c>
      <c r="C34">
        <f t="shared" si="2"/>
        <v>30</v>
      </c>
      <c r="D34" s="19">
        <v>0</v>
      </c>
      <c r="E34" s="19">
        <v>0</v>
      </c>
      <c r="F34" s="19">
        <v>0</v>
      </c>
      <c r="G34" s="19">
        <v>0</v>
      </c>
      <c r="H34" s="19">
        <v>0</v>
      </c>
      <c r="I34" s="19">
        <v>0</v>
      </c>
      <c r="J34" s="19">
        <v>0</v>
      </c>
      <c r="K34" s="19">
        <v>0</v>
      </c>
      <c r="L34" s="19">
        <v>0</v>
      </c>
      <c r="M34" s="19">
        <v>0.237125748502994</v>
      </c>
      <c r="N34" s="19">
        <v>0</v>
      </c>
      <c r="O34" s="19">
        <v>0</v>
      </c>
      <c r="P34" s="19">
        <v>0</v>
      </c>
      <c r="Q34" s="19">
        <v>0</v>
      </c>
      <c r="R34" s="19">
        <v>0</v>
      </c>
      <c r="S34" s="19">
        <v>0</v>
      </c>
      <c r="T34" s="19">
        <v>0</v>
      </c>
      <c r="U34" s="19">
        <v>0</v>
      </c>
      <c r="V34" s="19">
        <v>0</v>
      </c>
      <c r="W34" s="19">
        <v>0</v>
      </c>
      <c r="X34" s="19">
        <v>0</v>
      </c>
      <c r="Y34" s="19">
        <v>0</v>
      </c>
      <c r="Z34" s="19">
        <v>0</v>
      </c>
      <c r="AA34" s="19">
        <v>0</v>
      </c>
      <c r="AB34" s="19">
        <v>0</v>
      </c>
      <c r="AC34" s="19">
        <v>0</v>
      </c>
      <c r="AD34" s="19">
        <v>0</v>
      </c>
      <c r="AE34" s="19">
        <v>0</v>
      </c>
      <c r="AF34" s="19">
        <v>0</v>
      </c>
      <c r="AG34" s="19">
        <v>0</v>
      </c>
      <c r="AH34" s="19">
        <v>0</v>
      </c>
      <c r="AI34" s="19">
        <v>0</v>
      </c>
      <c r="AJ34" s="19">
        <v>0</v>
      </c>
      <c r="AK34" s="19">
        <v>0</v>
      </c>
      <c r="AL34" s="19">
        <v>0</v>
      </c>
      <c r="AM34" s="19">
        <v>0</v>
      </c>
      <c r="AN34" s="19">
        <v>0</v>
      </c>
      <c r="AO34" s="19">
        <v>0</v>
      </c>
      <c r="AP34" s="19">
        <v>0</v>
      </c>
      <c r="AQ34" s="19">
        <v>0</v>
      </c>
      <c r="AR34" s="19">
        <v>8.7767322497861427E-2</v>
      </c>
      <c r="AS34" s="19">
        <v>2.3096663815226692E-2</v>
      </c>
      <c r="AT34" s="19">
        <v>0</v>
      </c>
      <c r="AU34" s="19">
        <v>0</v>
      </c>
      <c r="AV34" s="19">
        <v>2.9255774165953808E-2</v>
      </c>
      <c r="AW34" s="19">
        <v>0</v>
      </c>
      <c r="AX34" s="19">
        <v>7.5449101796407181E-2</v>
      </c>
      <c r="AY34" s="19">
        <v>2.2934987168520102</v>
      </c>
      <c r="AZ34" s="19">
        <v>0</v>
      </c>
      <c r="BA34" s="19">
        <v>0</v>
      </c>
      <c r="BB34" s="19">
        <v>0</v>
      </c>
      <c r="BC34" s="19">
        <v>0</v>
      </c>
      <c r="BD34" s="19">
        <v>0.15551753635585971</v>
      </c>
      <c r="BE34" s="19">
        <v>1.4627887082976904E-2</v>
      </c>
      <c r="BF34" s="19">
        <v>1.3857998289136014E-2</v>
      </c>
      <c r="BG34" s="19">
        <v>0</v>
      </c>
      <c r="BH34" s="19">
        <v>0</v>
      </c>
      <c r="BI34" s="19">
        <v>0</v>
      </c>
      <c r="BJ34" s="19">
        <v>7.6988879384088976E-4</v>
      </c>
      <c r="BK34" s="19">
        <v>0</v>
      </c>
      <c r="BL34" s="19">
        <v>9.854576561163389E-2</v>
      </c>
      <c r="BM34" s="19">
        <v>7.2369546621043626E-2</v>
      </c>
      <c r="BN34" s="19">
        <v>1.0008554319931565E-2</v>
      </c>
      <c r="BO34" s="19">
        <v>6.4670658682634732E-2</v>
      </c>
      <c r="BP34" s="19">
        <v>5.9281437125748501E-2</v>
      </c>
      <c r="BQ34" s="19">
        <v>0</v>
      </c>
      <c r="BR34" s="19">
        <v>1.3857998289136014E-2</v>
      </c>
      <c r="BS34" s="19">
        <v>0</v>
      </c>
      <c r="BT34" s="19">
        <v>3.249700598802395</v>
      </c>
      <c r="BU34" s="19">
        <v>0</v>
      </c>
      <c r="BV34" s="19">
        <v>0</v>
      </c>
      <c r="BW34" s="19">
        <v>0</v>
      </c>
      <c r="BX34" s="19">
        <v>14.750299401197603</v>
      </c>
      <c r="BY34" s="19">
        <v>0</v>
      </c>
      <c r="BZ34" s="19">
        <v>0</v>
      </c>
      <c r="CA34" s="19">
        <v>14.750299401197603</v>
      </c>
      <c r="CB34" s="19">
        <v>18</v>
      </c>
      <c r="CD34" s="19">
        <f t="shared" si="3"/>
        <v>0</v>
      </c>
      <c r="CE34" s="19">
        <f t="shared" si="4"/>
        <v>0</v>
      </c>
      <c r="CF34" s="19">
        <f t="shared" si="5"/>
        <v>0</v>
      </c>
    </row>
    <row r="35" spans="1:84">
      <c r="A35" s="60" t="s">
        <v>806</v>
      </c>
      <c r="B35" s="59" t="s">
        <v>252</v>
      </c>
      <c r="C35">
        <f t="shared" si="2"/>
        <v>31</v>
      </c>
      <c r="D35" s="19">
        <v>2.0054965460892817E-3</v>
      </c>
      <c r="E35" s="19">
        <v>5.0137413652232045E-3</v>
      </c>
      <c r="F35" s="19">
        <v>0</v>
      </c>
      <c r="G35" s="19">
        <v>0</v>
      </c>
      <c r="H35" s="19">
        <v>0</v>
      </c>
      <c r="I35" s="19">
        <v>0</v>
      </c>
      <c r="J35" s="19">
        <v>0</v>
      </c>
      <c r="K35" s="19">
        <v>0</v>
      </c>
      <c r="L35" s="19">
        <v>0</v>
      </c>
      <c r="M35" s="19">
        <v>4.4900839337443363E-2</v>
      </c>
      <c r="N35" s="19">
        <v>0</v>
      </c>
      <c r="O35" s="19">
        <v>0</v>
      </c>
      <c r="P35" s="19">
        <v>0</v>
      </c>
      <c r="Q35" s="19">
        <v>0</v>
      </c>
      <c r="R35" s="19">
        <v>0</v>
      </c>
      <c r="S35" s="19">
        <v>0</v>
      </c>
      <c r="T35" s="19">
        <v>0</v>
      </c>
      <c r="U35" s="19">
        <v>0</v>
      </c>
      <c r="V35" s="19">
        <v>0</v>
      </c>
      <c r="W35" s="19">
        <v>0</v>
      </c>
      <c r="X35" s="19">
        <v>0</v>
      </c>
      <c r="Y35" s="19">
        <v>0</v>
      </c>
      <c r="Z35" s="19">
        <v>0</v>
      </c>
      <c r="AA35" s="19">
        <v>0</v>
      </c>
      <c r="AB35" s="19">
        <v>0</v>
      </c>
      <c r="AC35" s="19">
        <v>0</v>
      </c>
      <c r="AD35" s="19">
        <v>0</v>
      </c>
      <c r="AE35" s="19">
        <v>0</v>
      </c>
      <c r="AF35" s="19">
        <v>0</v>
      </c>
      <c r="AG35" s="19">
        <v>0</v>
      </c>
      <c r="AH35" s="19">
        <v>0</v>
      </c>
      <c r="AI35" s="19">
        <v>0</v>
      </c>
      <c r="AJ35" s="19">
        <v>0</v>
      </c>
      <c r="AK35" s="19">
        <v>0</v>
      </c>
      <c r="AL35" s="19">
        <v>0</v>
      </c>
      <c r="AM35" s="19">
        <v>0</v>
      </c>
      <c r="AN35" s="19">
        <v>0</v>
      </c>
      <c r="AO35" s="19">
        <v>0</v>
      </c>
      <c r="AP35" s="19">
        <v>0</v>
      </c>
      <c r="AQ35" s="19">
        <v>0</v>
      </c>
      <c r="AR35" s="19">
        <v>0</v>
      </c>
      <c r="AS35" s="19">
        <v>0</v>
      </c>
      <c r="AT35" s="19">
        <v>0</v>
      </c>
      <c r="AU35" s="19">
        <v>0</v>
      </c>
      <c r="AV35" s="19">
        <v>0</v>
      </c>
      <c r="AW35" s="19">
        <v>0</v>
      </c>
      <c r="AX35" s="19">
        <v>8.9133179826190296E-4</v>
      </c>
      <c r="AY35" s="19">
        <v>0.16222238728366634</v>
      </c>
      <c r="AZ35" s="19">
        <v>0</v>
      </c>
      <c r="BA35" s="19">
        <v>0</v>
      </c>
      <c r="BB35" s="19">
        <v>0</v>
      </c>
      <c r="BC35" s="19">
        <v>0</v>
      </c>
      <c r="BD35" s="19">
        <v>0</v>
      </c>
      <c r="BE35" s="19">
        <v>0</v>
      </c>
      <c r="BF35" s="19">
        <v>0</v>
      </c>
      <c r="BG35" s="19">
        <v>0</v>
      </c>
      <c r="BH35" s="19">
        <v>0</v>
      </c>
      <c r="BI35" s="19">
        <v>0</v>
      </c>
      <c r="BJ35" s="19">
        <v>0</v>
      </c>
      <c r="BK35" s="19">
        <v>0</v>
      </c>
      <c r="BL35" s="19">
        <v>4.7797667681794553E-2</v>
      </c>
      <c r="BM35" s="19">
        <v>3.2087944737428507E-2</v>
      </c>
      <c r="BN35" s="19">
        <v>2.7854118695684466E-3</v>
      </c>
      <c r="BO35" s="19">
        <v>3.086236351481839E-2</v>
      </c>
      <c r="BP35" s="19">
        <v>9.0247344574017688E-3</v>
      </c>
      <c r="BQ35" s="19">
        <v>0</v>
      </c>
      <c r="BR35" s="19">
        <v>2.2283294956547575E-3</v>
      </c>
      <c r="BS35" s="19">
        <v>0</v>
      </c>
      <c r="BT35" s="19">
        <v>0.33982024808735051</v>
      </c>
      <c r="BU35" s="19">
        <v>0</v>
      </c>
      <c r="BV35" s="19">
        <v>0</v>
      </c>
      <c r="BW35" s="19">
        <v>0</v>
      </c>
      <c r="BX35" s="19">
        <v>2.6601797519126493</v>
      </c>
      <c r="BY35" s="19">
        <v>0</v>
      </c>
      <c r="BZ35" s="19">
        <v>0</v>
      </c>
      <c r="CA35" s="19">
        <v>2.6601797519126493</v>
      </c>
      <c r="CB35" s="19">
        <v>3</v>
      </c>
      <c r="CD35" s="19">
        <f t="shared" si="3"/>
        <v>0</v>
      </c>
      <c r="CE35" s="19">
        <f t="shared" si="4"/>
        <v>0</v>
      </c>
      <c r="CF35" s="19">
        <f t="shared" si="5"/>
        <v>0</v>
      </c>
    </row>
    <row r="36" spans="1:84">
      <c r="A36" s="59" t="s">
        <v>807</v>
      </c>
      <c r="B36" s="59" t="s">
        <v>253</v>
      </c>
      <c r="C36">
        <f t="shared" si="2"/>
        <v>32</v>
      </c>
      <c r="D36" s="19">
        <v>1.2939672720960691E-2</v>
      </c>
      <c r="E36" s="19">
        <v>0.31831594893563303</v>
      </c>
      <c r="F36" s="19">
        <v>6.4698363604803451E-4</v>
      </c>
      <c r="G36" s="19">
        <v>2.1997443625633176E-2</v>
      </c>
      <c r="H36" s="19">
        <v>0</v>
      </c>
      <c r="I36" s="19">
        <v>3.8819018162882077E-3</v>
      </c>
      <c r="J36" s="19">
        <v>0</v>
      </c>
      <c r="K36" s="19">
        <v>3.2420350002367013</v>
      </c>
      <c r="L36" s="19">
        <v>0</v>
      </c>
      <c r="M36" s="19">
        <v>8.1041170251376808</v>
      </c>
      <c r="N36" s="19">
        <v>1.4660649192848463</v>
      </c>
      <c r="O36" s="19">
        <v>0</v>
      </c>
      <c r="P36" s="19">
        <v>0</v>
      </c>
      <c r="Q36" s="19">
        <v>0</v>
      </c>
      <c r="R36" s="19">
        <v>0</v>
      </c>
      <c r="S36" s="19">
        <v>0</v>
      </c>
      <c r="T36" s="19">
        <v>0.60881160152120051</v>
      </c>
      <c r="U36" s="19">
        <v>0</v>
      </c>
      <c r="V36" s="19">
        <v>0</v>
      </c>
      <c r="W36" s="19">
        <v>0</v>
      </c>
      <c r="X36" s="19">
        <v>0</v>
      </c>
      <c r="Y36" s="19">
        <v>0.34613624528569853</v>
      </c>
      <c r="Z36" s="19">
        <v>0</v>
      </c>
      <c r="AA36" s="19">
        <v>0</v>
      </c>
      <c r="AB36" s="19">
        <v>0</v>
      </c>
      <c r="AC36" s="19">
        <v>0</v>
      </c>
      <c r="AD36" s="19">
        <v>0</v>
      </c>
      <c r="AE36" s="19">
        <v>0</v>
      </c>
      <c r="AF36" s="19">
        <v>0</v>
      </c>
      <c r="AG36" s="19">
        <v>0</v>
      </c>
      <c r="AH36" s="19">
        <v>0</v>
      </c>
      <c r="AI36" s="19">
        <v>0</v>
      </c>
      <c r="AJ36" s="19">
        <v>0</v>
      </c>
      <c r="AK36" s="19">
        <v>0</v>
      </c>
      <c r="AL36" s="19">
        <v>0</v>
      </c>
      <c r="AM36" s="19">
        <v>0</v>
      </c>
      <c r="AN36" s="19">
        <v>0</v>
      </c>
      <c r="AO36" s="19">
        <v>0</v>
      </c>
      <c r="AP36" s="19">
        <v>0</v>
      </c>
      <c r="AQ36" s="19">
        <v>0</v>
      </c>
      <c r="AR36" s="19">
        <v>0</v>
      </c>
      <c r="AS36" s="19">
        <v>2.7179782550377931</v>
      </c>
      <c r="AT36" s="19">
        <v>0</v>
      </c>
      <c r="AU36" s="19">
        <v>0</v>
      </c>
      <c r="AV36" s="19">
        <v>0</v>
      </c>
      <c r="AW36" s="19">
        <v>0</v>
      </c>
      <c r="AX36" s="19">
        <v>1.9409509081441039E-3</v>
      </c>
      <c r="AY36" s="19">
        <v>2.0509381262722695</v>
      </c>
      <c r="AZ36" s="19">
        <v>0</v>
      </c>
      <c r="BA36" s="19">
        <v>0</v>
      </c>
      <c r="BB36" s="19">
        <v>0</v>
      </c>
      <c r="BC36" s="19">
        <v>0</v>
      </c>
      <c r="BD36" s="19">
        <v>0</v>
      </c>
      <c r="BE36" s="19">
        <v>0</v>
      </c>
      <c r="BF36" s="19">
        <v>0</v>
      </c>
      <c r="BG36" s="19">
        <v>1.9409509081441039E-3</v>
      </c>
      <c r="BH36" s="19">
        <v>0</v>
      </c>
      <c r="BI36" s="19">
        <v>0</v>
      </c>
      <c r="BJ36" s="19">
        <v>0</v>
      </c>
      <c r="BK36" s="19">
        <v>0</v>
      </c>
      <c r="BL36" s="19">
        <v>8.2166921778100394E-2</v>
      </c>
      <c r="BM36" s="19">
        <v>5.8875510880371143E-2</v>
      </c>
      <c r="BN36" s="19">
        <v>3.2349181802401729E-3</v>
      </c>
      <c r="BO36" s="19">
        <v>4.2053936343122246E-2</v>
      </c>
      <c r="BP36" s="19">
        <v>1.7468558173296934E-2</v>
      </c>
      <c r="BQ36" s="19">
        <v>0</v>
      </c>
      <c r="BR36" s="19">
        <v>3.6231083618689937E-2</v>
      </c>
      <c r="BS36" s="19">
        <v>0</v>
      </c>
      <c r="BT36" s="19">
        <v>19.137775954300864</v>
      </c>
      <c r="BU36" s="19">
        <v>0</v>
      </c>
      <c r="BV36" s="19">
        <v>0</v>
      </c>
      <c r="BW36" s="19">
        <v>0</v>
      </c>
      <c r="BX36" s="19">
        <v>21.862224045699136</v>
      </c>
      <c r="BY36" s="19">
        <v>0</v>
      </c>
      <c r="BZ36" s="19">
        <v>0</v>
      </c>
      <c r="CA36" s="19">
        <v>21.862224045699136</v>
      </c>
      <c r="CB36" s="19">
        <v>41</v>
      </c>
      <c r="CD36" s="19">
        <f t="shared" si="3"/>
        <v>0</v>
      </c>
      <c r="CE36" s="19">
        <f t="shared" si="4"/>
        <v>0</v>
      </c>
      <c r="CF36" s="19">
        <f t="shared" si="5"/>
        <v>0</v>
      </c>
    </row>
    <row r="37" spans="1:84">
      <c r="A37" s="59" t="s">
        <v>808</v>
      </c>
      <c r="B37" s="59" t="s">
        <v>254</v>
      </c>
      <c r="C37">
        <f t="shared" si="2"/>
        <v>33</v>
      </c>
      <c r="D37" s="19">
        <v>1.954185692541857</v>
      </c>
      <c r="E37" s="19">
        <v>22.357686453576864</v>
      </c>
      <c r="F37" s="19">
        <v>1.8133942161339422</v>
      </c>
      <c r="G37" s="19">
        <v>0</v>
      </c>
      <c r="H37" s="19">
        <v>0</v>
      </c>
      <c r="I37" s="19">
        <v>0</v>
      </c>
      <c r="J37" s="19">
        <v>0</v>
      </c>
      <c r="K37" s="19">
        <v>23.498097412480977</v>
      </c>
      <c r="L37" s="19">
        <v>0</v>
      </c>
      <c r="M37" s="19">
        <v>1.7767884322678844</v>
      </c>
      <c r="N37" s="19">
        <v>0</v>
      </c>
      <c r="O37" s="19">
        <v>0</v>
      </c>
      <c r="P37" s="19">
        <v>0</v>
      </c>
      <c r="Q37" s="19">
        <v>0</v>
      </c>
      <c r="R37" s="19">
        <v>0</v>
      </c>
      <c r="S37" s="19">
        <v>0</v>
      </c>
      <c r="T37" s="19">
        <v>0</v>
      </c>
      <c r="U37" s="19">
        <v>0</v>
      </c>
      <c r="V37" s="19">
        <v>0</v>
      </c>
      <c r="W37" s="19">
        <v>0</v>
      </c>
      <c r="X37" s="19">
        <v>0</v>
      </c>
      <c r="Y37" s="19">
        <v>0</v>
      </c>
      <c r="Z37" s="19">
        <v>0</v>
      </c>
      <c r="AA37" s="19">
        <v>0</v>
      </c>
      <c r="AB37" s="19">
        <v>0</v>
      </c>
      <c r="AC37" s="19">
        <v>0</v>
      </c>
      <c r="AD37" s="19">
        <v>0</v>
      </c>
      <c r="AE37" s="19">
        <v>0</v>
      </c>
      <c r="AF37" s="19">
        <v>0</v>
      </c>
      <c r="AG37" s="19">
        <v>0</v>
      </c>
      <c r="AH37" s="19">
        <v>0</v>
      </c>
      <c r="AI37" s="19">
        <v>0</v>
      </c>
      <c r="AJ37" s="19">
        <v>0</v>
      </c>
      <c r="AK37" s="19">
        <v>0</v>
      </c>
      <c r="AL37" s="19">
        <v>0</v>
      </c>
      <c r="AM37" s="19">
        <v>0</v>
      </c>
      <c r="AN37" s="19">
        <v>0</v>
      </c>
      <c r="AO37" s="19">
        <v>0</v>
      </c>
      <c r="AP37" s="19">
        <v>0</v>
      </c>
      <c r="AQ37" s="19">
        <v>0</v>
      </c>
      <c r="AR37" s="19">
        <v>0</v>
      </c>
      <c r="AS37" s="19">
        <v>0</v>
      </c>
      <c r="AT37" s="19">
        <v>0</v>
      </c>
      <c r="AU37" s="19">
        <v>0</v>
      </c>
      <c r="AV37" s="19">
        <v>0</v>
      </c>
      <c r="AW37" s="19">
        <v>0</v>
      </c>
      <c r="AX37" s="19">
        <v>0</v>
      </c>
      <c r="AY37" s="19">
        <v>0</v>
      </c>
      <c r="AZ37" s="19">
        <v>0</v>
      </c>
      <c r="BA37" s="19">
        <v>0</v>
      </c>
      <c r="BB37" s="19">
        <v>0</v>
      </c>
      <c r="BC37" s="19">
        <v>0</v>
      </c>
      <c r="BD37" s="19">
        <v>0</v>
      </c>
      <c r="BE37" s="19">
        <v>0</v>
      </c>
      <c r="BF37" s="19">
        <v>0</v>
      </c>
      <c r="BG37" s="19">
        <v>0</v>
      </c>
      <c r="BH37" s="19">
        <v>4.7869101978691021E-2</v>
      </c>
      <c r="BI37" s="19">
        <v>0</v>
      </c>
      <c r="BJ37" s="19">
        <v>0</v>
      </c>
      <c r="BK37" s="19">
        <v>0</v>
      </c>
      <c r="BL37" s="19">
        <v>0.12389649923896499</v>
      </c>
      <c r="BM37" s="19">
        <v>9.5738203957382043E-2</v>
      </c>
      <c r="BN37" s="19">
        <v>0</v>
      </c>
      <c r="BO37" s="19">
        <v>9.8554033485540333E-3</v>
      </c>
      <c r="BP37" s="19">
        <v>1.4079147640791476E-2</v>
      </c>
      <c r="BQ37" s="19">
        <v>5.3500761035007609E-2</v>
      </c>
      <c r="BR37" s="19">
        <v>1.1925038051750381</v>
      </c>
      <c r="BS37" s="19">
        <v>0</v>
      </c>
      <c r="BT37" s="19">
        <v>52.93759512937595</v>
      </c>
      <c r="BU37" s="19">
        <v>0</v>
      </c>
      <c r="BV37" s="19">
        <v>0</v>
      </c>
      <c r="BW37" s="19">
        <v>0</v>
      </c>
      <c r="BX37" s="19">
        <v>21.062404870624047</v>
      </c>
      <c r="BY37" s="19">
        <v>0</v>
      </c>
      <c r="BZ37" s="19">
        <v>0</v>
      </c>
      <c r="CA37" s="19">
        <v>21.062404870624047</v>
      </c>
      <c r="CB37" s="19">
        <v>74</v>
      </c>
      <c r="CD37" s="19">
        <f t="shared" si="3"/>
        <v>0</v>
      </c>
      <c r="CE37" s="19">
        <f t="shared" si="4"/>
        <v>0</v>
      </c>
      <c r="CF37" s="19">
        <f t="shared" si="5"/>
        <v>0</v>
      </c>
    </row>
    <row r="38" spans="1:84">
      <c r="A38" s="60" t="s">
        <v>809</v>
      </c>
      <c r="B38" s="59" t="s">
        <v>59</v>
      </c>
      <c r="C38">
        <f t="shared" si="2"/>
        <v>34</v>
      </c>
      <c r="D38" s="19">
        <v>3.7514659773581295E-2</v>
      </c>
      <c r="E38" s="19">
        <v>0.34204542734735888</v>
      </c>
      <c r="F38" s="19">
        <v>1.1033723462818027E-2</v>
      </c>
      <c r="G38" s="19">
        <v>0</v>
      </c>
      <c r="H38" s="19">
        <v>0</v>
      </c>
      <c r="I38" s="19">
        <v>0</v>
      </c>
      <c r="J38" s="19">
        <v>0</v>
      </c>
      <c r="K38" s="19">
        <v>9.0255857925851455</v>
      </c>
      <c r="L38" s="19">
        <v>0</v>
      </c>
      <c r="M38" s="19">
        <v>18.574170077307869</v>
      </c>
      <c r="N38" s="19">
        <v>0.78339436586008004</v>
      </c>
      <c r="O38" s="19">
        <v>0</v>
      </c>
      <c r="P38" s="19">
        <v>0</v>
      </c>
      <c r="Q38" s="19">
        <v>0</v>
      </c>
      <c r="R38" s="19">
        <v>0</v>
      </c>
      <c r="S38" s="19">
        <v>0</v>
      </c>
      <c r="T38" s="19">
        <v>0</v>
      </c>
      <c r="U38" s="19">
        <v>0</v>
      </c>
      <c r="V38" s="19">
        <v>0</v>
      </c>
      <c r="W38" s="19">
        <v>0</v>
      </c>
      <c r="X38" s="19">
        <v>0</v>
      </c>
      <c r="Y38" s="19">
        <v>4.8548383236399324E-2</v>
      </c>
      <c r="Z38" s="19">
        <v>0</v>
      </c>
      <c r="AA38" s="19">
        <v>1.5447212847945237E-2</v>
      </c>
      <c r="AB38" s="19">
        <v>0</v>
      </c>
      <c r="AC38" s="19">
        <v>0</v>
      </c>
      <c r="AD38" s="19">
        <v>0</v>
      </c>
      <c r="AE38" s="19">
        <v>0</v>
      </c>
      <c r="AF38" s="19">
        <v>0</v>
      </c>
      <c r="AG38" s="19">
        <v>0</v>
      </c>
      <c r="AH38" s="19">
        <v>0</v>
      </c>
      <c r="AI38" s="19">
        <v>0</v>
      </c>
      <c r="AJ38" s="19">
        <v>0</v>
      </c>
      <c r="AK38" s="19">
        <v>4.413489385127211E-3</v>
      </c>
      <c r="AL38" s="19">
        <v>0</v>
      </c>
      <c r="AM38" s="19">
        <v>0</v>
      </c>
      <c r="AN38" s="19">
        <v>0</v>
      </c>
      <c r="AO38" s="19">
        <v>0</v>
      </c>
      <c r="AP38" s="19">
        <v>0</v>
      </c>
      <c r="AQ38" s="19">
        <v>0</v>
      </c>
      <c r="AR38" s="19">
        <v>0</v>
      </c>
      <c r="AS38" s="19">
        <v>0.86504391948493331</v>
      </c>
      <c r="AT38" s="19">
        <v>6.6202340776908156E-3</v>
      </c>
      <c r="AU38" s="19">
        <v>0</v>
      </c>
      <c r="AV38" s="19">
        <v>0</v>
      </c>
      <c r="AW38" s="19">
        <v>5.7375362006653746E-2</v>
      </c>
      <c r="AX38" s="19">
        <v>0.71277853569804461</v>
      </c>
      <c r="AY38" s="19">
        <v>15.592857997654436</v>
      </c>
      <c r="AZ38" s="19">
        <v>0</v>
      </c>
      <c r="BA38" s="19">
        <v>0</v>
      </c>
      <c r="BB38" s="19">
        <v>5.0755127928962925E-2</v>
      </c>
      <c r="BC38" s="19">
        <v>0</v>
      </c>
      <c r="BD38" s="19">
        <v>4.413489385127211E-3</v>
      </c>
      <c r="BE38" s="19">
        <v>0</v>
      </c>
      <c r="BF38" s="19">
        <v>5.2961872621526525E-2</v>
      </c>
      <c r="BG38" s="19">
        <v>1.1033723462818027E-2</v>
      </c>
      <c r="BH38" s="19">
        <v>5.5168617314090132E-2</v>
      </c>
      <c r="BI38" s="19">
        <v>0</v>
      </c>
      <c r="BJ38" s="19">
        <v>0</v>
      </c>
      <c r="BK38" s="19">
        <v>0</v>
      </c>
      <c r="BL38" s="19">
        <v>2.5840980349919822</v>
      </c>
      <c r="BM38" s="19">
        <v>2.4759675450563652</v>
      </c>
      <c r="BN38" s="19">
        <v>0.38618032119863099</v>
      </c>
      <c r="BO38" s="19">
        <v>4.6805054929274066</v>
      </c>
      <c r="BP38" s="19">
        <v>1.5954764127234868</v>
      </c>
      <c r="BQ38" s="19">
        <v>1.5447212847945237E-2</v>
      </c>
      <c r="BR38" s="19">
        <v>9.9303511165362249E-2</v>
      </c>
      <c r="BS38" s="19">
        <v>0</v>
      </c>
      <c r="BT38" s="19">
        <v>58.088140542351795</v>
      </c>
      <c r="BU38" s="19">
        <v>0</v>
      </c>
      <c r="BV38" s="19">
        <v>0</v>
      </c>
      <c r="BW38" s="19">
        <v>0</v>
      </c>
      <c r="BX38" s="19">
        <v>402.91185945764823</v>
      </c>
      <c r="BY38" s="19">
        <v>0</v>
      </c>
      <c r="BZ38" s="19">
        <v>0</v>
      </c>
      <c r="CA38" s="19">
        <v>402.91185945764823</v>
      </c>
      <c r="CB38" s="19">
        <v>461</v>
      </c>
      <c r="CD38" s="19">
        <f t="shared" si="3"/>
        <v>0</v>
      </c>
      <c r="CE38" s="19">
        <f t="shared" si="4"/>
        <v>0</v>
      </c>
      <c r="CF38" s="19">
        <f t="shared" si="5"/>
        <v>0</v>
      </c>
    </row>
    <row r="39" spans="1:84">
      <c r="A39" s="60" t="s">
        <v>810</v>
      </c>
      <c r="B39" s="59" t="s">
        <v>255</v>
      </c>
      <c r="C39">
        <f t="shared" si="2"/>
        <v>35</v>
      </c>
      <c r="D39" s="19">
        <v>0</v>
      </c>
      <c r="E39" s="19">
        <v>0</v>
      </c>
      <c r="F39" s="19">
        <v>0</v>
      </c>
      <c r="G39" s="19">
        <v>0</v>
      </c>
      <c r="H39" s="19">
        <v>0</v>
      </c>
      <c r="I39" s="19">
        <v>0</v>
      </c>
      <c r="J39" s="19">
        <v>0</v>
      </c>
      <c r="K39" s="19">
        <v>1.6535934091887912</v>
      </c>
      <c r="L39" s="19">
        <v>0</v>
      </c>
      <c r="M39" s="19">
        <v>7.1687575542866665E-3</v>
      </c>
      <c r="N39" s="19">
        <v>30.969032634518403</v>
      </c>
      <c r="O39" s="19">
        <v>0</v>
      </c>
      <c r="P39" s="19">
        <v>0</v>
      </c>
      <c r="Q39" s="19">
        <v>0</v>
      </c>
      <c r="R39" s="19">
        <v>0</v>
      </c>
      <c r="S39" s="19">
        <v>0</v>
      </c>
      <c r="T39" s="19">
        <v>0</v>
      </c>
      <c r="U39" s="19">
        <v>0</v>
      </c>
      <c r="V39" s="19">
        <v>0</v>
      </c>
      <c r="W39" s="19">
        <v>0</v>
      </c>
      <c r="X39" s="19">
        <v>0</v>
      </c>
      <c r="Y39" s="19">
        <v>0</v>
      </c>
      <c r="Z39" s="19">
        <v>0</v>
      </c>
      <c r="AA39" s="19">
        <v>0</v>
      </c>
      <c r="AB39" s="19">
        <v>0</v>
      </c>
      <c r="AC39" s="19">
        <v>0</v>
      </c>
      <c r="AD39" s="19">
        <v>0</v>
      </c>
      <c r="AE39" s="19">
        <v>0</v>
      </c>
      <c r="AF39" s="19">
        <v>0</v>
      </c>
      <c r="AG39" s="19">
        <v>0</v>
      </c>
      <c r="AH39" s="19">
        <v>0</v>
      </c>
      <c r="AI39" s="19">
        <v>0</v>
      </c>
      <c r="AJ39" s="19">
        <v>0</v>
      </c>
      <c r="AK39" s="19">
        <v>0</v>
      </c>
      <c r="AL39" s="19">
        <v>0</v>
      </c>
      <c r="AM39" s="19">
        <v>0</v>
      </c>
      <c r="AN39" s="19">
        <v>0</v>
      </c>
      <c r="AO39" s="19">
        <v>0</v>
      </c>
      <c r="AP39" s="19">
        <v>0</v>
      </c>
      <c r="AQ39" s="19">
        <v>0</v>
      </c>
      <c r="AR39" s="19">
        <v>2.3895858514288893E-3</v>
      </c>
      <c r="AS39" s="19">
        <v>3.1064616068575558E-2</v>
      </c>
      <c r="AT39" s="19">
        <v>2.1506272662860003E-2</v>
      </c>
      <c r="AU39" s="19">
        <v>0</v>
      </c>
      <c r="AV39" s="19">
        <v>3.3454201920004444E-2</v>
      </c>
      <c r="AW39" s="19">
        <v>0</v>
      </c>
      <c r="AX39" s="19">
        <v>2.088498034148849</v>
      </c>
      <c r="AY39" s="19">
        <v>121.40290918184471</v>
      </c>
      <c r="AZ39" s="19">
        <v>0</v>
      </c>
      <c r="BA39" s="19">
        <v>0</v>
      </c>
      <c r="BB39" s="19">
        <v>0</v>
      </c>
      <c r="BC39" s="19">
        <v>0</v>
      </c>
      <c r="BD39" s="19">
        <v>0.40384000889148219</v>
      </c>
      <c r="BE39" s="19">
        <v>0</v>
      </c>
      <c r="BF39" s="19">
        <v>4.7791717028577785E-3</v>
      </c>
      <c r="BG39" s="19">
        <v>0</v>
      </c>
      <c r="BH39" s="19">
        <v>0</v>
      </c>
      <c r="BI39" s="19">
        <v>0</v>
      </c>
      <c r="BJ39" s="19">
        <v>2.3895858514288893E-3</v>
      </c>
      <c r="BK39" s="19">
        <v>0</v>
      </c>
      <c r="BL39" s="19">
        <v>0.36799622112004887</v>
      </c>
      <c r="BM39" s="19">
        <v>0.26763361536003555</v>
      </c>
      <c r="BN39" s="19">
        <v>3.3454201920004444E-2</v>
      </c>
      <c r="BO39" s="19">
        <v>0.26763361536003555</v>
      </c>
      <c r="BP39" s="19">
        <v>0.72643409883438226</v>
      </c>
      <c r="BQ39" s="19">
        <v>0.10036260576001335</v>
      </c>
      <c r="BR39" s="19">
        <v>4.3012545325720006E-2</v>
      </c>
      <c r="BS39" s="19">
        <v>0</v>
      </c>
      <c r="BT39" s="19">
        <v>158.42715236388392</v>
      </c>
      <c r="BU39" s="19">
        <v>0</v>
      </c>
      <c r="BV39" s="19">
        <v>0</v>
      </c>
      <c r="BW39" s="19">
        <v>0</v>
      </c>
      <c r="BX39" s="19">
        <v>185.57284763611608</v>
      </c>
      <c r="BY39" s="19">
        <v>0</v>
      </c>
      <c r="BZ39" s="19">
        <v>0</v>
      </c>
      <c r="CA39" s="19">
        <v>185.57284763611608</v>
      </c>
      <c r="CB39" s="19">
        <v>344</v>
      </c>
      <c r="CD39" s="19">
        <f t="shared" si="3"/>
        <v>0</v>
      </c>
      <c r="CE39" s="19">
        <f t="shared" si="4"/>
        <v>0</v>
      </c>
      <c r="CF39" s="19">
        <f t="shared" si="5"/>
        <v>0</v>
      </c>
    </row>
    <row r="40" spans="1:84">
      <c r="A40" s="59" t="s">
        <v>811</v>
      </c>
      <c r="B40" s="59" t="s">
        <v>256</v>
      </c>
      <c r="C40">
        <f t="shared" si="2"/>
        <v>36</v>
      </c>
      <c r="D40" s="19">
        <v>0</v>
      </c>
      <c r="E40" s="19">
        <v>0</v>
      </c>
      <c r="F40" s="19">
        <v>0</v>
      </c>
      <c r="G40" s="19">
        <v>0</v>
      </c>
      <c r="H40" s="19">
        <v>0</v>
      </c>
      <c r="I40" s="19">
        <v>0</v>
      </c>
      <c r="J40" s="19">
        <v>0</v>
      </c>
      <c r="K40" s="19">
        <v>0</v>
      </c>
      <c r="L40" s="19">
        <v>0</v>
      </c>
      <c r="M40" s="19">
        <v>0</v>
      </c>
      <c r="N40" s="19">
        <v>0</v>
      </c>
      <c r="O40" s="19">
        <v>0.70175762045231072</v>
      </c>
      <c r="P40" s="19">
        <v>0</v>
      </c>
      <c r="Q40" s="19">
        <v>0</v>
      </c>
      <c r="R40" s="19">
        <v>0</v>
      </c>
      <c r="S40" s="19">
        <v>0</v>
      </c>
      <c r="T40" s="19">
        <v>0</v>
      </c>
      <c r="U40" s="19">
        <v>0</v>
      </c>
      <c r="V40" s="19">
        <v>0</v>
      </c>
      <c r="W40" s="19">
        <v>0</v>
      </c>
      <c r="X40" s="19">
        <v>0</v>
      </c>
      <c r="Y40" s="19">
        <v>0</v>
      </c>
      <c r="Z40" s="19">
        <v>0</v>
      </c>
      <c r="AA40" s="19">
        <v>0</v>
      </c>
      <c r="AB40" s="19">
        <v>0</v>
      </c>
      <c r="AC40" s="19">
        <v>0</v>
      </c>
      <c r="AD40" s="19">
        <v>0</v>
      </c>
      <c r="AE40" s="19">
        <v>0</v>
      </c>
      <c r="AF40" s="19">
        <v>0</v>
      </c>
      <c r="AG40" s="19">
        <v>0</v>
      </c>
      <c r="AH40" s="19">
        <v>0</v>
      </c>
      <c r="AI40" s="19">
        <v>0</v>
      </c>
      <c r="AJ40" s="19">
        <v>0</v>
      </c>
      <c r="AK40" s="19">
        <v>0</v>
      </c>
      <c r="AL40" s="19">
        <v>0</v>
      </c>
      <c r="AM40" s="19">
        <v>0</v>
      </c>
      <c r="AN40" s="19">
        <v>0</v>
      </c>
      <c r="AO40" s="19">
        <v>0</v>
      </c>
      <c r="AP40" s="19">
        <v>0</v>
      </c>
      <c r="AQ40" s="19">
        <v>0</v>
      </c>
      <c r="AR40" s="19">
        <v>0</v>
      </c>
      <c r="AS40" s="19">
        <v>0</v>
      </c>
      <c r="AT40" s="19">
        <v>0</v>
      </c>
      <c r="AU40" s="19">
        <v>0</v>
      </c>
      <c r="AV40" s="19">
        <v>0</v>
      </c>
      <c r="AW40" s="19">
        <v>0</v>
      </c>
      <c r="AX40" s="19">
        <v>0</v>
      </c>
      <c r="AY40" s="19">
        <v>0</v>
      </c>
      <c r="AZ40" s="19">
        <v>0</v>
      </c>
      <c r="BA40" s="19">
        <v>0</v>
      </c>
      <c r="BB40" s="19">
        <v>0</v>
      </c>
      <c r="BC40" s="19">
        <v>0</v>
      </c>
      <c r="BD40" s="19">
        <v>0</v>
      </c>
      <c r="BE40" s="19">
        <v>0</v>
      </c>
      <c r="BF40" s="19">
        <v>0</v>
      </c>
      <c r="BG40" s="19">
        <v>0</v>
      </c>
      <c r="BH40" s="19">
        <v>0</v>
      </c>
      <c r="BI40" s="19">
        <v>0</v>
      </c>
      <c r="BJ40" s="19">
        <v>0</v>
      </c>
      <c r="BK40" s="19">
        <v>0</v>
      </c>
      <c r="BL40" s="19">
        <v>0</v>
      </c>
      <c r="BM40" s="19">
        <v>0</v>
      </c>
      <c r="BN40" s="19">
        <v>0</v>
      </c>
      <c r="BO40" s="19">
        <v>0</v>
      </c>
      <c r="BP40" s="19">
        <v>0</v>
      </c>
      <c r="BQ40" s="19">
        <v>0</v>
      </c>
      <c r="BR40" s="19">
        <v>0</v>
      </c>
      <c r="BS40" s="19">
        <v>0</v>
      </c>
      <c r="BT40" s="19">
        <v>0.70175762045231072</v>
      </c>
      <c r="BU40" s="19">
        <v>0</v>
      </c>
      <c r="BV40" s="19">
        <v>0</v>
      </c>
      <c r="BW40" s="19">
        <v>0</v>
      </c>
      <c r="BX40" s="19">
        <v>18.298242379547688</v>
      </c>
      <c r="BY40" s="19">
        <v>0</v>
      </c>
      <c r="BZ40" s="19">
        <v>0</v>
      </c>
      <c r="CA40" s="19">
        <v>18.298242379547688</v>
      </c>
      <c r="CB40" s="19">
        <v>19</v>
      </c>
      <c r="CD40" s="19">
        <f t="shared" si="3"/>
        <v>0</v>
      </c>
      <c r="CE40" s="19">
        <f t="shared" si="4"/>
        <v>0</v>
      </c>
      <c r="CF40" s="19">
        <f t="shared" si="5"/>
        <v>0</v>
      </c>
    </row>
    <row r="41" spans="1:84">
      <c r="A41" s="59" t="s">
        <v>812</v>
      </c>
      <c r="B41" s="59" t="s">
        <v>257</v>
      </c>
      <c r="C41">
        <f t="shared" si="2"/>
        <v>37</v>
      </c>
      <c r="D41" s="19">
        <v>3.3529187333078974</v>
      </c>
      <c r="E41" s="19">
        <v>6.4479206409767273E-2</v>
      </c>
      <c r="F41" s="19">
        <v>0</v>
      </c>
      <c r="G41" s="19">
        <v>0</v>
      </c>
      <c r="H41" s="19">
        <v>0</v>
      </c>
      <c r="I41" s="19">
        <v>0</v>
      </c>
      <c r="J41" s="19">
        <v>0</v>
      </c>
      <c r="K41" s="19">
        <v>0</v>
      </c>
      <c r="L41" s="19">
        <v>0</v>
      </c>
      <c r="M41" s="19">
        <v>0</v>
      </c>
      <c r="N41" s="19">
        <v>0</v>
      </c>
      <c r="O41" s="19">
        <v>0</v>
      </c>
      <c r="P41" s="19">
        <v>181.70240366272415</v>
      </c>
      <c r="Q41" s="19">
        <v>141.78977489507821</v>
      </c>
      <c r="R41" s="19">
        <v>1.397049472211624</v>
      </c>
      <c r="S41" s="19">
        <v>0</v>
      </c>
      <c r="T41" s="19">
        <v>0</v>
      </c>
      <c r="U41" s="19">
        <v>0</v>
      </c>
      <c r="V41" s="19">
        <v>0</v>
      </c>
      <c r="W41" s="19">
        <v>0</v>
      </c>
      <c r="X41" s="19">
        <v>0</v>
      </c>
      <c r="Y41" s="19">
        <v>0</v>
      </c>
      <c r="Z41" s="19">
        <v>0</v>
      </c>
      <c r="AA41" s="19">
        <v>3.5248632837339438</v>
      </c>
      <c r="AB41" s="19">
        <v>1.6979524354572046</v>
      </c>
      <c r="AC41" s="19">
        <v>0</v>
      </c>
      <c r="AD41" s="19">
        <v>0</v>
      </c>
      <c r="AE41" s="19">
        <v>0</v>
      </c>
      <c r="AF41" s="19">
        <v>0.49434058247488233</v>
      </c>
      <c r="AG41" s="19">
        <v>0</v>
      </c>
      <c r="AH41" s="19">
        <v>0</v>
      </c>
      <c r="AI41" s="19">
        <v>0</v>
      </c>
      <c r="AJ41" s="19">
        <v>0</v>
      </c>
      <c r="AK41" s="19">
        <v>0</v>
      </c>
      <c r="AL41" s="19">
        <v>2.1493068803255758E-2</v>
      </c>
      <c r="AM41" s="19">
        <v>1.9128831234897621</v>
      </c>
      <c r="AN41" s="19">
        <v>0</v>
      </c>
      <c r="AO41" s="19">
        <v>0</v>
      </c>
      <c r="AP41" s="19">
        <v>0</v>
      </c>
      <c r="AQ41" s="19">
        <v>0</v>
      </c>
      <c r="AR41" s="19">
        <v>0</v>
      </c>
      <c r="AS41" s="19">
        <v>0</v>
      </c>
      <c r="AT41" s="19">
        <v>0</v>
      </c>
      <c r="AU41" s="19">
        <v>0</v>
      </c>
      <c r="AV41" s="19">
        <v>0</v>
      </c>
      <c r="AW41" s="19">
        <v>0</v>
      </c>
      <c r="AX41" s="19">
        <v>0</v>
      </c>
      <c r="AY41" s="19">
        <v>0</v>
      </c>
      <c r="AZ41" s="19">
        <v>0</v>
      </c>
      <c r="BA41" s="19">
        <v>0</v>
      </c>
      <c r="BB41" s="19">
        <v>0</v>
      </c>
      <c r="BC41" s="19">
        <v>0</v>
      </c>
      <c r="BD41" s="19">
        <v>0</v>
      </c>
      <c r="BE41" s="19">
        <v>0</v>
      </c>
      <c r="BF41" s="19">
        <v>0</v>
      </c>
      <c r="BG41" s="19">
        <v>4.2986137606511515E-2</v>
      </c>
      <c r="BH41" s="19">
        <v>0</v>
      </c>
      <c r="BI41" s="19">
        <v>0</v>
      </c>
      <c r="BJ41" s="19">
        <v>0</v>
      </c>
      <c r="BK41" s="19">
        <v>0</v>
      </c>
      <c r="BL41" s="19">
        <v>0</v>
      </c>
      <c r="BM41" s="19">
        <v>0</v>
      </c>
      <c r="BN41" s="19">
        <v>0</v>
      </c>
      <c r="BO41" s="19">
        <v>0</v>
      </c>
      <c r="BP41" s="19">
        <v>0</v>
      </c>
      <c r="BQ41" s="19">
        <v>0</v>
      </c>
      <c r="BR41" s="19">
        <v>0</v>
      </c>
      <c r="BS41" s="19">
        <v>0</v>
      </c>
      <c r="BT41" s="19">
        <v>336.0011446012972</v>
      </c>
      <c r="BU41" s="19">
        <v>0</v>
      </c>
      <c r="BV41" s="19">
        <v>0</v>
      </c>
      <c r="BW41" s="19">
        <v>0</v>
      </c>
      <c r="BX41" s="19">
        <v>1.9988553987027853</v>
      </c>
      <c r="BY41" s="19">
        <v>0</v>
      </c>
      <c r="BZ41" s="19">
        <v>0</v>
      </c>
      <c r="CA41" s="19">
        <v>1.9988553987027853</v>
      </c>
      <c r="CB41" s="19">
        <v>338</v>
      </c>
      <c r="CD41" s="19">
        <f t="shared" si="3"/>
        <v>0</v>
      </c>
      <c r="CE41" s="19">
        <f t="shared" si="4"/>
        <v>0</v>
      </c>
      <c r="CF41" s="19">
        <f t="shared" si="5"/>
        <v>0</v>
      </c>
    </row>
    <row r="42" spans="1:84">
      <c r="A42" s="59" t="s">
        <v>813</v>
      </c>
      <c r="B42" s="59" t="s">
        <v>258</v>
      </c>
      <c r="C42">
        <f t="shared" si="2"/>
        <v>38</v>
      </c>
      <c r="D42" s="19">
        <v>17.726789860373398</v>
      </c>
      <c r="E42" s="19">
        <v>0</v>
      </c>
      <c r="F42" s="19">
        <v>0</v>
      </c>
      <c r="G42" s="19">
        <v>4.8952641455424448</v>
      </c>
      <c r="H42" s="19">
        <v>0</v>
      </c>
      <c r="I42" s="19">
        <v>0</v>
      </c>
      <c r="J42" s="19">
        <v>3.7085334435927611E-2</v>
      </c>
      <c r="K42" s="19">
        <v>0</v>
      </c>
      <c r="L42" s="19">
        <v>1.5946693807448873</v>
      </c>
      <c r="M42" s="19">
        <v>5.8223975064406348</v>
      </c>
      <c r="N42" s="19">
        <v>0</v>
      </c>
      <c r="O42" s="19">
        <v>0</v>
      </c>
      <c r="P42" s="19">
        <v>143.55732960147577</v>
      </c>
      <c r="Q42" s="19">
        <v>645.5815018606279</v>
      </c>
      <c r="R42" s="19">
        <v>128.7973664959766</v>
      </c>
      <c r="S42" s="19">
        <v>0</v>
      </c>
      <c r="T42" s="19">
        <v>0</v>
      </c>
      <c r="U42" s="19">
        <v>0</v>
      </c>
      <c r="V42" s="19">
        <v>0</v>
      </c>
      <c r="W42" s="19">
        <v>0</v>
      </c>
      <c r="X42" s="19">
        <v>0</v>
      </c>
      <c r="Y42" s="19">
        <v>0.51919468210298658</v>
      </c>
      <c r="Z42" s="19">
        <v>0</v>
      </c>
      <c r="AA42" s="19">
        <v>0.96421869533411786</v>
      </c>
      <c r="AB42" s="19">
        <v>0.81587735759040747</v>
      </c>
      <c r="AC42" s="19">
        <v>0.22251200661556567</v>
      </c>
      <c r="AD42" s="19">
        <v>0</v>
      </c>
      <c r="AE42" s="19">
        <v>0</v>
      </c>
      <c r="AF42" s="19">
        <v>1.8913520562323081</v>
      </c>
      <c r="AG42" s="19">
        <v>0</v>
      </c>
      <c r="AH42" s="19">
        <v>0.11125600330778283</v>
      </c>
      <c r="AI42" s="19">
        <v>0</v>
      </c>
      <c r="AJ42" s="19">
        <v>0</v>
      </c>
      <c r="AK42" s="19">
        <v>90.821984033586716</v>
      </c>
      <c r="AL42" s="19">
        <v>2.5218027416430777</v>
      </c>
      <c r="AM42" s="19">
        <v>57.741865716739284</v>
      </c>
      <c r="AN42" s="19">
        <v>0</v>
      </c>
      <c r="AO42" s="19">
        <v>0</v>
      </c>
      <c r="AP42" s="19">
        <v>0</v>
      </c>
      <c r="AQ42" s="19">
        <v>0</v>
      </c>
      <c r="AR42" s="19">
        <v>0</v>
      </c>
      <c r="AS42" s="19">
        <v>0.18542667217963804</v>
      </c>
      <c r="AT42" s="19">
        <v>0</v>
      </c>
      <c r="AU42" s="19">
        <v>0</v>
      </c>
      <c r="AV42" s="19">
        <v>0</v>
      </c>
      <c r="AW42" s="19">
        <v>0</v>
      </c>
      <c r="AX42" s="19">
        <v>0</v>
      </c>
      <c r="AY42" s="19">
        <v>0</v>
      </c>
      <c r="AZ42" s="19">
        <v>0</v>
      </c>
      <c r="BA42" s="19">
        <v>0.25959734105149329</v>
      </c>
      <c r="BB42" s="19">
        <v>0</v>
      </c>
      <c r="BC42" s="19">
        <v>0</v>
      </c>
      <c r="BD42" s="19">
        <v>0</v>
      </c>
      <c r="BE42" s="19">
        <v>0</v>
      </c>
      <c r="BF42" s="19">
        <v>0</v>
      </c>
      <c r="BG42" s="19">
        <v>0</v>
      </c>
      <c r="BH42" s="19">
        <v>0</v>
      </c>
      <c r="BI42" s="19">
        <v>0</v>
      </c>
      <c r="BJ42" s="19">
        <v>0</v>
      </c>
      <c r="BK42" s="19">
        <v>0</v>
      </c>
      <c r="BL42" s="19">
        <v>0.18542667217963804</v>
      </c>
      <c r="BM42" s="19">
        <v>0</v>
      </c>
      <c r="BN42" s="19">
        <v>0</v>
      </c>
      <c r="BO42" s="19">
        <v>0</v>
      </c>
      <c r="BP42" s="19">
        <v>0</v>
      </c>
      <c r="BQ42" s="19">
        <v>0</v>
      </c>
      <c r="BR42" s="19">
        <v>2.4105467383352943</v>
      </c>
      <c r="BS42" s="19">
        <v>0</v>
      </c>
      <c r="BT42" s="19">
        <v>1106.6634649025159</v>
      </c>
      <c r="BU42" s="19">
        <v>0</v>
      </c>
      <c r="BV42" s="19">
        <v>0</v>
      </c>
      <c r="BW42" s="19">
        <v>0</v>
      </c>
      <c r="BX42" s="19">
        <v>59.336535097484173</v>
      </c>
      <c r="BY42" s="19">
        <v>0</v>
      </c>
      <c r="BZ42" s="19">
        <v>0</v>
      </c>
      <c r="CA42" s="19">
        <v>59.336535097484173</v>
      </c>
      <c r="CB42" s="19">
        <v>1166</v>
      </c>
      <c r="CD42" s="19">
        <f t="shared" si="3"/>
        <v>0</v>
      </c>
      <c r="CE42" s="19">
        <f t="shared" si="4"/>
        <v>0</v>
      </c>
      <c r="CF42" s="19">
        <f t="shared" si="5"/>
        <v>0</v>
      </c>
    </row>
    <row r="43" spans="1:84">
      <c r="A43" s="59" t="s">
        <v>814</v>
      </c>
      <c r="B43" s="59" t="s">
        <v>259</v>
      </c>
      <c r="C43">
        <f t="shared" si="2"/>
        <v>39</v>
      </c>
      <c r="D43" s="19">
        <v>10.508466297622924</v>
      </c>
      <c r="E43" s="19">
        <v>0.20691776113462862</v>
      </c>
      <c r="F43" s="19">
        <v>4.43395202431347E-2</v>
      </c>
      <c r="G43" s="19">
        <v>2.3647744129671842</v>
      </c>
      <c r="H43" s="19">
        <v>4.0053366619631685</v>
      </c>
      <c r="I43" s="19">
        <v>0</v>
      </c>
      <c r="J43" s="19">
        <v>0.10345888056731431</v>
      </c>
      <c r="K43" s="19">
        <v>0</v>
      </c>
      <c r="L43" s="19">
        <v>1.5814428886718044</v>
      </c>
      <c r="M43" s="19">
        <v>3.9314374615579437</v>
      </c>
      <c r="N43" s="19">
        <v>0</v>
      </c>
      <c r="O43" s="19">
        <v>0</v>
      </c>
      <c r="P43" s="19">
        <v>67.159593328268031</v>
      </c>
      <c r="Q43" s="19">
        <v>12.961919751076378</v>
      </c>
      <c r="R43" s="19">
        <v>23.189569087159448</v>
      </c>
      <c r="S43" s="19">
        <v>0</v>
      </c>
      <c r="T43" s="19">
        <v>3.0298672166142047</v>
      </c>
      <c r="U43" s="19">
        <v>0</v>
      </c>
      <c r="V43" s="19">
        <v>0</v>
      </c>
      <c r="W43" s="19">
        <v>0</v>
      </c>
      <c r="X43" s="19">
        <v>0</v>
      </c>
      <c r="Y43" s="19">
        <v>0.59119360324179604</v>
      </c>
      <c r="Z43" s="19">
        <v>0</v>
      </c>
      <c r="AA43" s="19">
        <v>1.4779840081044901E-2</v>
      </c>
      <c r="AB43" s="19">
        <v>12.873240710590109</v>
      </c>
      <c r="AC43" s="19">
        <v>0.2660371214588082</v>
      </c>
      <c r="AD43" s="19">
        <v>0</v>
      </c>
      <c r="AE43" s="19">
        <v>0</v>
      </c>
      <c r="AF43" s="19">
        <v>2.9559680162089801E-2</v>
      </c>
      <c r="AG43" s="19">
        <v>0</v>
      </c>
      <c r="AH43" s="19">
        <v>0.11823872064835921</v>
      </c>
      <c r="AI43" s="19">
        <v>0.11823872064835921</v>
      </c>
      <c r="AJ43" s="19">
        <v>8.86790404862694E-2</v>
      </c>
      <c r="AK43" s="19">
        <v>0</v>
      </c>
      <c r="AL43" s="19">
        <v>1.1528275263215022</v>
      </c>
      <c r="AM43" s="19">
        <v>8.7940048482217161</v>
      </c>
      <c r="AN43" s="19">
        <v>1.4779840081044901E-2</v>
      </c>
      <c r="AO43" s="19">
        <v>0.67987264372806544</v>
      </c>
      <c r="AP43" s="19">
        <v>0.2216976012156735</v>
      </c>
      <c r="AQ43" s="19">
        <v>13.464434313831905</v>
      </c>
      <c r="AR43" s="19">
        <v>2.9559680162089801E-2</v>
      </c>
      <c r="AS43" s="19">
        <v>3.0150873765331596</v>
      </c>
      <c r="AT43" s="19">
        <v>1.1380476862404574</v>
      </c>
      <c r="AU43" s="19">
        <v>0.3103766417019429</v>
      </c>
      <c r="AV43" s="19">
        <v>0</v>
      </c>
      <c r="AW43" s="19">
        <v>0</v>
      </c>
      <c r="AX43" s="19">
        <v>7.6116176417381229</v>
      </c>
      <c r="AY43" s="19">
        <v>5.527660190310792</v>
      </c>
      <c r="AZ43" s="19">
        <v>0</v>
      </c>
      <c r="BA43" s="19">
        <v>0</v>
      </c>
      <c r="BB43" s="19">
        <v>0</v>
      </c>
      <c r="BC43" s="19">
        <v>0</v>
      </c>
      <c r="BD43" s="19">
        <v>0</v>
      </c>
      <c r="BE43" s="19">
        <v>0</v>
      </c>
      <c r="BF43" s="19">
        <v>0</v>
      </c>
      <c r="BG43" s="19">
        <v>4.43395202431347E-2</v>
      </c>
      <c r="BH43" s="19">
        <v>0</v>
      </c>
      <c r="BI43" s="19">
        <v>0</v>
      </c>
      <c r="BJ43" s="19">
        <v>0.23647744129671841</v>
      </c>
      <c r="BK43" s="19">
        <v>0</v>
      </c>
      <c r="BL43" s="19">
        <v>1.211946886645682</v>
      </c>
      <c r="BM43" s="19">
        <v>1.0641484858352328</v>
      </c>
      <c r="BN43" s="19">
        <v>0</v>
      </c>
      <c r="BO43" s="19">
        <v>0.5320742429176164</v>
      </c>
      <c r="BP43" s="19">
        <v>0.32515648178298784</v>
      </c>
      <c r="BQ43" s="19">
        <v>0</v>
      </c>
      <c r="BR43" s="19">
        <v>22.258439162053619</v>
      </c>
      <c r="BS43" s="19">
        <v>0</v>
      </c>
      <c r="BT43" s="19">
        <v>210.81963891602445</v>
      </c>
      <c r="BU43" s="19">
        <v>0</v>
      </c>
      <c r="BV43" s="19">
        <v>0</v>
      </c>
      <c r="BW43" s="19">
        <v>0</v>
      </c>
      <c r="BX43" s="19">
        <v>606.18036108397553</v>
      </c>
      <c r="BY43" s="19">
        <v>0</v>
      </c>
      <c r="BZ43" s="19">
        <v>0</v>
      </c>
      <c r="CA43" s="19">
        <v>606.18036108397553</v>
      </c>
      <c r="CB43" s="19">
        <v>817</v>
      </c>
      <c r="CD43" s="19">
        <f t="shared" si="3"/>
        <v>0</v>
      </c>
      <c r="CE43" s="19">
        <f t="shared" si="4"/>
        <v>0</v>
      </c>
      <c r="CF43" s="19">
        <f t="shared" si="5"/>
        <v>0</v>
      </c>
    </row>
    <row r="44" spans="1:84">
      <c r="A44" s="59" t="s">
        <v>815</v>
      </c>
      <c r="B44" s="60" t="s">
        <v>260</v>
      </c>
      <c r="C44">
        <f t="shared" si="2"/>
        <v>40</v>
      </c>
      <c r="D44" s="19">
        <v>3.087895345171798E-2</v>
      </c>
      <c r="E44" s="19">
        <v>3.087895345171798E-2</v>
      </c>
      <c r="F44" s="19">
        <v>0.27791058106546179</v>
      </c>
      <c r="G44" s="19">
        <v>6.1757906903435959E-2</v>
      </c>
      <c r="H44" s="19">
        <v>3.0261374382683619</v>
      </c>
      <c r="I44" s="19">
        <v>0</v>
      </c>
      <c r="J44" s="19">
        <v>0</v>
      </c>
      <c r="K44" s="19">
        <v>0.15439476725858989</v>
      </c>
      <c r="L44" s="19">
        <v>0</v>
      </c>
      <c r="M44" s="19">
        <v>0.16983424398444888</v>
      </c>
      <c r="N44" s="19">
        <v>0</v>
      </c>
      <c r="O44" s="19">
        <v>0</v>
      </c>
      <c r="P44" s="19">
        <v>0.21615267416202585</v>
      </c>
      <c r="Q44" s="19">
        <v>51.784004938531055</v>
      </c>
      <c r="R44" s="19">
        <v>0</v>
      </c>
      <c r="S44" s="19">
        <v>0</v>
      </c>
      <c r="T44" s="19">
        <v>0</v>
      </c>
      <c r="U44" s="19">
        <v>0</v>
      </c>
      <c r="V44" s="19">
        <v>0</v>
      </c>
      <c r="W44" s="19">
        <v>0</v>
      </c>
      <c r="X44" s="19">
        <v>0</v>
      </c>
      <c r="Y44" s="19">
        <v>0.23159215088788485</v>
      </c>
      <c r="Z44" s="19">
        <v>0</v>
      </c>
      <c r="AA44" s="19">
        <v>0</v>
      </c>
      <c r="AB44" s="19">
        <v>0</v>
      </c>
      <c r="AC44" s="19">
        <v>0.33966848796889776</v>
      </c>
      <c r="AD44" s="19">
        <v>0.1389552905327309</v>
      </c>
      <c r="AE44" s="19">
        <v>0</v>
      </c>
      <c r="AF44" s="19">
        <v>1.0807633708101292</v>
      </c>
      <c r="AG44" s="19">
        <v>0</v>
      </c>
      <c r="AH44" s="19">
        <v>3.087895345171798E-2</v>
      </c>
      <c r="AI44" s="19">
        <v>3.087895345171798E-2</v>
      </c>
      <c r="AJ44" s="19">
        <v>0</v>
      </c>
      <c r="AK44" s="19">
        <v>0</v>
      </c>
      <c r="AL44" s="19">
        <v>0</v>
      </c>
      <c r="AM44" s="19">
        <v>0</v>
      </c>
      <c r="AN44" s="19">
        <v>1.543947672585899E-2</v>
      </c>
      <c r="AO44" s="19">
        <v>3.4738822633182727</v>
      </c>
      <c r="AP44" s="19">
        <v>3.1496532520752338</v>
      </c>
      <c r="AQ44" s="19">
        <v>0.98812651045497535</v>
      </c>
      <c r="AR44" s="19">
        <v>1.543947672585899E-2</v>
      </c>
      <c r="AS44" s="19">
        <v>10.421646789954817</v>
      </c>
      <c r="AT44" s="19">
        <v>5.774364295471262</v>
      </c>
      <c r="AU44" s="19">
        <v>0.21615267416202585</v>
      </c>
      <c r="AV44" s="19">
        <v>4.4465692970473887</v>
      </c>
      <c r="AW44" s="19">
        <v>2.825424240832195</v>
      </c>
      <c r="AX44" s="19">
        <v>2.7019084270253231</v>
      </c>
      <c r="AY44" s="19">
        <v>6.4537012714090576</v>
      </c>
      <c r="AZ44" s="19">
        <v>0</v>
      </c>
      <c r="BA44" s="19">
        <v>3.7209138909320165</v>
      </c>
      <c r="BB44" s="19">
        <v>1.0035659871808342</v>
      </c>
      <c r="BC44" s="19">
        <v>0</v>
      </c>
      <c r="BD44" s="19">
        <v>16.103374225070926</v>
      </c>
      <c r="BE44" s="19">
        <v>0.97268703372911636</v>
      </c>
      <c r="BF44" s="19">
        <v>0.21615267416202585</v>
      </c>
      <c r="BG44" s="19">
        <v>4.2612955763370808</v>
      </c>
      <c r="BH44" s="19">
        <v>0.97268703372911636</v>
      </c>
      <c r="BI44" s="19">
        <v>0</v>
      </c>
      <c r="BJ44" s="19">
        <v>4.2612955763370808</v>
      </c>
      <c r="BK44" s="19">
        <v>5.7280458652936854</v>
      </c>
      <c r="BL44" s="19">
        <v>18.064187769255017</v>
      </c>
      <c r="BM44" s="19">
        <v>15.933539981086476</v>
      </c>
      <c r="BN44" s="19">
        <v>0</v>
      </c>
      <c r="BO44" s="19">
        <v>1.1734002311652831</v>
      </c>
      <c r="BP44" s="19">
        <v>1.0653238940842702</v>
      </c>
      <c r="BQ44" s="19">
        <v>3.4275638331406952</v>
      </c>
      <c r="BR44" s="19">
        <v>27.266115897866978</v>
      </c>
      <c r="BS44" s="19">
        <v>0</v>
      </c>
      <c r="BT44" s="19">
        <v>202.25714510875275</v>
      </c>
      <c r="BU44" s="19">
        <v>0</v>
      </c>
      <c r="BV44" s="19">
        <v>0</v>
      </c>
      <c r="BW44" s="19">
        <v>0</v>
      </c>
      <c r="BX44" s="19">
        <v>2148.7428548912471</v>
      </c>
      <c r="BY44" s="19">
        <v>0</v>
      </c>
      <c r="BZ44" s="19">
        <v>0</v>
      </c>
      <c r="CA44" s="19">
        <v>2148.7428548912471</v>
      </c>
      <c r="CB44" s="19">
        <v>2351</v>
      </c>
      <c r="CD44" s="19">
        <f t="shared" si="3"/>
        <v>0</v>
      </c>
      <c r="CE44" s="19">
        <f t="shared" si="4"/>
        <v>0</v>
      </c>
      <c r="CF44" s="19">
        <f t="shared" si="5"/>
        <v>0</v>
      </c>
    </row>
    <row r="45" spans="1:84">
      <c r="A45" s="59" t="s">
        <v>816</v>
      </c>
      <c r="B45" s="59" t="s">
        <v>261</v>
      </c>
      <c r="C45">
        <f t="shared" si="2"/>
        <v>41</v>
      </c>
      <c r="D45" s="19">
        <v>2.8324088082030595E-2</v>
      </c>
      <c r="E45" s="19">
        <v>1.4162044041015297E-2</v>
      </c>
      <c r="F45" s="19">
        <v>0</v>
      </c>
      <c r="G45" s="19">
        <v>0</v>
      </c>
      <c r="H45" s="19">
        <v>0.16994452849218356</v>
      </c>
      <c r="I45" s="19">
        <v>0</v>
      </c>
      <c r="J45" s="19">
        <v>0</v>
      </c>
      <c r="K45" s="19">
        <v>8.4972264246091778E-2</v>
      </c>
      <c r="L45" s="19">
        <v>0</v>
      </c>
      <c r="M45" s="19">
        <v>0.14162044041015298</v>
      </c>
      <c r="N45" s="19">
        <v>0</v>
      </c>
      <c r="O45" s="19">
        <v>0</v>
      </c>
      <c r="P45" s="19">
        <v>0</v>
      </c>
      <c r="Q45" s="19">
        <v>0</v>
      </c>
      <c r="R45" s="19">
        <v>120.22159186417885</v>
      </c>
      <c r="S45" s="19">
        <v>0</v>
      </c>
      <c r="T45" s="19">
        <v>1.7419314170448816</v>
      </c>
      <c r="U45" s="19">
        <v>0</v>
      </c>
      <c r="V45" s="19">
        <v>0</v>
      </c>
      <c r="W45" s="19">
        <v>0</v>
      </c>
      <c r="X45" s="19">
        <v>0</v>
      </c>
      <c r="Y45" s="19">
        <v>4.2486132123045889E-2</v>
      </c>
      <c r="Z45" s="19">
        <v>0</v>
      </c>
      <c r="AA45" s="19">
        <v>0</v>
      </c>
      <c r="AB45" s="19">
        <v>0</v>
      </c>
      <c r="AC45" s="19">
        <v>0</v>
      </c>
      <c r="AD45" s="19">
        <v>0</v>
      </c>
      <c r="AE45" s="19">
        <v>0</v>
      </c>
      <c r="AF45" s="19">
        <v>0.55231971759959653</v>
      </c>
      <c r="AG45" s="19">
        <v>0</v>
      </c>
      <c r="AH45" s="19">
        <v>0</v>
      </c>
      <c r="AI45" s="19">
        <v>0</v>
      </c>
      <c r="AJ45" s="19">
        <v>2.8324088082030595E-2</v>
      </c>
      <c r="AK45" s="19">
        <v>0.11329635232812238</v>
      </c>
      <c r="AL45" s="19">
        <v>0</v>
      </c>
      <c r="AM45" s="19">
        <v>0.89220877458396364</v>
      </c>
      <c r="AN45" s="19">
        <v>0</v>
      </c>
      <c r="AO45" s="19">
        <v>3.5546730542948395</v>
      </c>
      <c r="AP45" s="19">
        <v>0</v>
      </c>
      <c r="AQ45" s="19">
        <v>0.5806438056816271</v>
      </c>
      <c r="AR45" s="19">
        <v>0</v>
      </c>
      <c r="AS45" s="19">
        <v>0</v>
      </c>
      <c r="AT45" s="19">
        <v>0</v>
      </c>
      <c r="AU45" s="19">
        <v>0</v>
      </c>
      <c r="AV45" s="19">
        <v>0</v>
      </c>
      <c r="AW45" s="19">
        <v>0</v>
      </c>
      <c r="AX45" s="19">
        <v>1.4162044041015297E-2</v>
      </c>
      <c r="AY45" s="19">
        <v>0</v>
      </c>
      <c r="AZ45" s="19">
        <v>0</v>
      </c>
      <c r="BA45" s="19">
        <v>0.62312993780467307</v>
      </c>
      <c r="BB45" s="19">
        <v>0</v>
      </c>
      <c r="BC45" s="19">
        <v>5.664817616406119E-2</v>
      </c>
      <c r="BD45" s="19">
        <v>0</v>
      </c>
      <c r="BE45" s="19">
        <v>0</v>
      </c>
      <c r="BF45" s="19">
        <v>0</v>
      </c>
      <c r="BG45" s="19">
        <v>0</v>
      </c>
      <c r="BH45" s="19">
        <v>0</v>
      </c>
      <c r="BI45" s="19">
        <v>0</v>
      </c>
      <c r="BJ45" s="19">
        <v>8.4972264246091778E-2</v>
      </c>
      <c r="BK45" s="19">
        <v>1.4162044041015298</v>
      </c>
      <c r="BL45" s="19">
        <v>0.53815767355858135</v>
      </c>
      <c r="BM45" s="19">
        <v>1.4162044041015297E-2</v>
      </c>
      <c r="BN45" s="19">
        <v>0</v>
      </c>
      <c r="BO45" s="19">
        <v>1.4162044041015297E-2</v>
      </c>
      <c r="BP45" s="19">
        <v>0</v>
      </c>
      <c r="BQ45" s="19">
        <v>0</v>
      </c>
      <c r="BR45" s="19">
        <v>0</v>
      </c>
      <c r="BS45" s="19">
        <v>0</v>
      </c>
      <c r="BT45" s="19">
        <v>130.92809715918642</v>
      </c>
      <c r="BU45" s="19">
        <v>0</v>
      </c>
      <c r="BV45" s="19">
        <v>0</v>
      </c>
      <c r="BW45" s="19">
        <v>0</v>
      </c>
      <c r="BX45" s="19">
        <v>880.07190284081355</v>
      </c>
      <c r="BY45" s="19">
        <v>0</v>
      </c>
      <c r="BZ45" s="19">
        <v>0</v>
      </c>
      <c r="CA45" s="19">
        <v>880.07190284081355</v>
      </c>
      <c r="CB45" s="19">
        <v>1011</v>
      </c>
      <c r="CD45" s="19">
        <f t="shared" si="3"/>
        <v>0</v>
      </c>
      <c r="CE45" s="19">
        <f t="shared" si="4"/>
        <v>0</v>
      </c>
      <c r="CF45" s="19">
        <f t="shared" si="5"/>
        <v>0</v>
      </c>
    </row>
    <row r="46" spans="1:84">
      <c r="A46" s="59" t="s">
        <v>817</v>
      </c>
      <c r="B46" s="59" t="s">
        <v>262</v>
      </c>
      <c r="C46">
        <f t="shared" si="2"/>
        <v>42</v>
      </c>
      <c r="D46" s="19">
        <v>0.97688087774294674</v>
      </c>
      <c r="E46" s="19">
        <v>0.69357366771159867</v>
      </c>
      <c r="F46" s="19">
        <v>4.5846394984326022E-2</v>
      </c>
      <c r="G46" s="19">
        <v>8.2288401253918491E-3</v>
      </c>
      <c r="H46" s="19">
        <v>0</v>
      </c>
      <c r="I46" s="19">
        <v>0</v>
      </c>
      <c r="J46" s="19">
        <v>0</v>
      </c>
      <c r="K46" s="19">
        <v>8.3463949843260193E-2</v>
      </c>
      <c r="L46" s="19">
        <v>0</v>
      </c>
      <c r="M46" s="19">
        <v>0.67123824451410652</v>
      </c>
      <c r="N46" s="19">
        <v>0.14929467084639497</v>
      </c>
      <c r="O46" s="19">
        <v>0</v>
      </c>
      <c r="P46" s="19">
        <v>5.054858934169279E-2</v>
      </c>
      <c r="Q46" s="19">
        <v>0</v>
      </c>
      <c r="R46" s="19">
        <v>0</v>
      </c>
      <c r="S46" s="19">
        <v>6.0552507836990603</v>
      </c>
      <c r="T46" s="19">
        <v>0.93338557993730409</v>
      </c>
      <c r="U46" s="19">
        <v>0</v>
      </c>
      <c r="V46" s="19">
        <v>0</v>
      </c>
      <c r="W46" s="19">
        <v>0</v>
      </c>
      <c r="X46" s="19">
        <v>3.8793103448275863E-2</v>
      </c>
      <c r="Y46" s="19">
        <v>8.2288401253918494E-2</v>
      </c>
      <c r="Z46" s="19">
        <v>0</v>
      </c>
      <c r="AA46" s="19">
        <v>0</v>
      </c>
      <c r="AB46" s="19">
        <v>0</v>
      </c>
      <c r="AC46" s="19">
        <v>6.2304075235109717E-2</v>
      </c>
      <c r="AD46" s="19">
        <v>3.0564263322884012E-2</v>
      </c>
      <c r="AE46" s="19">
        <v>0</v>
      </c>
      <c r="AF46" s="19">
        <v>0.4079153605015674</v>
      </c>
      <c r="AG46" s="19">
        <v>0</v>
      </c>
      <c r="AH46" s="19">
        <v>5.8777429467084643E-3</v>
      </c>
      <c r="AI46" s="19">
        <v>0.44788401253918492</v>
      </c>
      <c r="AJ46" s="19">
        <v>0.23275862068965517</v>
      </c>
      <c r="AK46" s="19">
        <v>0.15517241379310345</v>
      </c>
      <c r="AL46" s="19">
        <v>0.19278996865203762</v>
      </c>
      <c r="AM46" s="19">
        <v>8.7601880877742939</v>
      </c>
      <c r="AN46" s="19">
        <v>0</v>
      </c>
      <c r="AO46" s="19">
        <v>0.69827586206896552</v>
      </c>
      <c r="AP46" s="19">
        <v>8.2288401253918491E-3</v>
      </c>
      <c r="AQ46" s="19">
        <v>8.9388714733542329</v>
      </c>
      <c r="AR46" s="19">
        <v>0</v>
      </c>
      <c r="AS46" s="19">
        <v>4.0333072100313476</v>
      </c>
      <c r="AT46" s="19">
        <v>0</v>
      </c>
      <c r="AU46" s="19">
        <v>0</v>
      </c>
      <c r="AV46" s="19">
        <v>0</v>
      </c>
      <c r="AW46" s="19">
        <v>0.16810344827586207</v>
      </c>
      <c r="AX46" s="19">
        <v>0</v>
      </c>
      <c r="AY46" s="19">
        <v>0</v>
      </c>
      <c r="AZ46" s="19">
        <v>0</v>
      </c>
      <c r="BA46" s="19">
        <v>0.19631661442006271</v>
      </c>
      <c r="BB46" s="19">
        <v>0</v>
      </c>
      <c r="BC46" s="19">
        <v>0</v>
      </c>
      <c r="BD46" s="19">
        <v>0</v>
      </c>
      <c r="BE46" s="19">
        <v>0.75235109717868343</v>
      </c>
      <c r="BF46" s="19">
        <v>0</v>
      </c>
      <c r="BG46" s="19">
        <v>0</v>
      </c>
      <c r="BH46" s="19">
        <v>0</v>
      </c>
      <c r="BI46" s="19">
        <v>0</v>
      </c>
      <c r="BJ46" s="19">
        <v>0.21747648902821318</v>
      </c>
      <c r="BK46" s="19">
        <v>0</v>
      </c>
      <c r="BL46" s="19">
        <v>0.12460815047021943</v>
      </c>
      <c r="BM46" s="19">
        <v>3.8793103448275863E-2</v>
      </c>
      <c r="BN46" s="19">
        <v>0</v>
      </c>
      <c r="BO46" s="19">
        <v>3.5266457680250786E-3</v>
      </c>
      <c r="BP46" s="19">
        <v>0</v>
      </c>
      <c r="BQ46" s="19">
        <v>0</v>
      </c>
      <c r="BR46" s="19">
        <v>0.36677115987460818</v>
      </c>
      <c r="BS46" s="19">
        <v>0</v>
      </c>
      <c r="BT46" s="19">
        <v>35.630877742946709</v>
      </c>
      <c r="BU46" s="19">
        <v>0</v>
      </c>
      <c r="BV46" s="19">
        <v>0</v>
      </c>
      <c r="BW46" s="19">
        <v>0</v>
      </c>
      <c r="BX46" s="19">
        <v>3.2609717868338555</v>
      </c>
      <c r="BY46" s="19">
        <v>0.10815047021943575</v>
      </c>
      <c r="BZ46" s="19">
        <v>0</v>
      </c>
      <c r="CA46" s="19">
        <v>3.3691222570532915</v>
      </c>
      <c r="CB46" s="19">
        <v>39</v>
      </c>
      <c r="CD46" s="19">
        <f t="shared" si="3"/>
        <v>0</v>
      </c>
      <c r="CE46" s="19">
        <f t="shared" si="4"/>
        <v>0</v>
      </c>
      <c r="CF46" s="19">
        <f t="shared" si="5"/>
        <v>0</v>
      </c>
    </row>
    <row r="47" spans="1:84">
      <c r="A47" s="60" t="s">
        <v>818</v>
      </c>
      <c r="B47" s="59" t="s">
        <v>263</v>
      </c>
      <c r="C47">
        <f t="shared" si="2"/>
        <v>43</v>
      </c>
      <c r="D47" s="19">
        <v>0</v>
      </c>
      <c r="E47" s="19">
        <v>0</v>
      </c>
      <c r="F47" s="19">
        <v>0</v>
      </c>
      <c r="G47" s="19">
        <v>0</v>
      </c>
      <c r="H47" s="19">
        <v>0</v>
      </c>
      <c r="I47" s="19">
        <v>0</v>
      </c>
      <c r="J47" s="19">
        <v>0</v>
      </c>
      <c r="K47" s="19">
        <v>0</v>
      </c>
      <c r="L47" s="19">
        <v>0</v>
      </c>
      <c r="M47" s="19">
        <v>0</v>
      </c>
      <c r="N47" s="19">
        <v>0</v>
      </c>
      <c r="O47" s="19">
        <v>0</v>
      </c>
      <c r="P47" s="19">
        <v>0</v>
      </c>
      <c r="Q47" s="19">
        <v>0</v>
      </c>
      <c r="R47" s="19">
        <v>0</v>
      </c>
      <c r="S47" s="19">
        <v>0</v>
      </c>
      <c r="T47" s="19">
        <v>16.939274870512591</v>
      </c>
      <c r="U47" s="19">
        <v>0</v>
      </c>
      <c r="V47" s="19">
        <v>0</v>
      </c>
      <c r="W47" s="19">
        <v>0</v>
      </c>
      <c r="X47" s="19">
        <v>6.0725129487408464E-2</v>
      </c>
      <c r="Y47" s="19">
        <v>0</v>
      </c>
      <c r="Z47" s="19">
        <v>0</v>
      </c>
      <c r="AA47" s="19">
        <v>0</v>
      </c>
      <c r="AB47" s="19">
        <v>0</v>
      </c>
      <c r="AC47" s="19">
        <v>0</v>
      </c>
      <c r="AD47" s="19">
        <v>0</v>
      </c>
      <c r="AE47" s="19">
        <v>0</v>
      </c>
      <c r="AF47" s="19">
        <v>0</v>
      </c>
      <c r="AG47" s="19">
        <v>0</v>
      </c>
      <c r="AH47" s="19">
        <v>0</v>
      </c>
      <c r="AI47" s="19">
        <v>0</v>
      </c>
      <c r="AJ47" s="19">
        <v>0</v>
      </c>
      <c r="AK47" s="19">
        <v>0</v>
      </c>
      <c r="AL47" s="19">
        <v>0</v>
      </c>
      <c r="AM47" s="19">
        <v>0</v>
      </c>
      <c r="AN47" s="19">
        <v>0</v>
      </c>
      <c r="AO47" s="19">
        <v>0</v>
      </c>
      <c r="AP47" s="19">
        <v>0</v>
      </c>
      <c r="AQ47" s="19">
        <v>0</v>
      </c>
      <c r="AR47" s="19">
        <v>0</v>
      </c>
      <c r="AS47" s="19">
        <v>0</v>
      </c>
      <c r="AT47" s="19">
        <v>0</v>
      </c>
      <c r="AU47" s="19">
        <v>0</v>
      </c>
      <c r="AV47" s="19">
        <v>0</v>
      </c>
      <c r="AW47" s="19">
        <v>0</v>
      </c>
      <c r="AX47" s="19">
        <v>0</v>
      </c>
      <c r="AY47" s="19">
        <v>0</v>
      </c>
      <c r="AZ47" s="19">
        <v>0</v>
      </c>
      <c r="BA47" s="19">
        <v>0</v>
      </c>
      <c r="BB47" s="19">
        <v>0</v>
      </c>
      <c r="BC47" s="19">
        <v>0</v>
      </c>
      <c r="BD47" s="19">
        <v>0</v>
      </c>
      <c r="BE47" s="19">
        <v>0</v>
      </c>
      <c r="BF47" s="19">
        <v>0</v>
      </c>
      <c r="BG47" s="19">
        <v>0</v>
      </c>
      <c r="BH47" s="19">
        <v>0</v>
      </c>
      <c r="BI47" s="19">
        <v>0</v>
      </c>
      <c r="BJ47" s="19">
        <v>0</v>
      </c>
      <c r="BK47" s="19">
        <v>0</v>
      </c>
      <c r="BL47" s="19">
        <v>0</v>
      </c>
      <c r="BM47" s="19">
        <v>0</v>
      </c>
      <c r="BN47" s="19">
        <v>0</v>
      </c>
      <c r="BO47" s="19">
        <v>0</v>
      </c>
      <c r="BP47" s="19">
        <v>0</v>
      </c>
      <c r="BQ47" s="19">
        <v>0</v>
      </c>
      <c r="BR47" s="19">
        <v>0</v>
      </c>
      <c r="BS47" s="19">
        <v>0</v>
      </c>
      <c r="BT47" s="19">
        <v>17</v>
      </c>
      <c r="BU47" s="19">
        <v>0</v>
      </c>
      <c r="BV47" s="19">
        <v>0</v>
      </c>
      <c r="BW47" s="19">
        <v>0</v>
      </c>
      <c r="BX47" s="19">
        <v>0</v>
      </c>
      <c r="BY47" s="19">
        <v>0</v>
      </c>
      <c r="BZ47" s="19">
        <v>0</v>
      </c>
      <c r="CA47" s="19">
        <v>0</v>
      </c>
      <c r="CB47" s="19">
        <v>17</v>
      </c>
      <c r="CD47" s="19">
        <f t="shared" si="3"/>
        <v>0</v>
      </c>
      <c r="CE47" s="19">
        <f t="shared" si="4"/>
        <v>0</v>
      </c>
      <c r="CF47" s="19">
        <f t="shared" si="5"/>
        <v>0</v>
      </c>
    </row>
    <row r="48" spans="1:84">
      <c r="A48" s="59" t="s">
        <v>819</v>
      </c>
      <c r="B48" s="59" t="s">
        <v>264</v>
      </c>
      <c r="C48">
        <f t="shared" si="2"/>
        <v>44</v>
      </c>
      <c r="D48" s="19">
        <v>2.2233566258002426</v>
      </c>
      <c r="E48" s="19">
        <v>0.74714423197623325</v>
      </c>
      <c r="F48" s="19">
        <v>9.3393028997029157E-2</v>
      </c>
      <c r="G48" s="19">
        <v>1.2050713418971504E-2</v>
      </c>
      <c r="H48" s="19">
        <v>0.24703962508891583</v>
      </c>
      <c r="I48" s="19">
        <v>0.51818067701577475</v>
      </c>
      <c r="J48" s="19">
        <v>8.4354993932800534E-2</v>
      </c>
      <c r="K48" s="19">
        <v>13.593204736599857</v>
      </c>
      <c r="L48" s="19">
        <v>6.6278923804343276E-2</v>
      </c>
      <c r="M48" s="19">
        <v>16.416084354993934</v>
      </c>
      <c r="N48" s="19">
        <v>0.96706975187246325</v>
      </c>
      <c r="O48" s="19">
        <v>2.4523201807607014</v>
      </c>
      <c r="P48" s="19">
        <v>2.458345537470187</v>
      </c>
      <c r="Q48" s="19">
        <v>1.3858320431817233</v>
      </c>
      <c r="R48" s="19">
        <v>2.7626260512992178</v>
      </c>
      <c r="S48" s="19">
        <v>4.6124105611113437</v>
      </c>
      <c r="T48" s="19">
        <v>36.769739319636798</v>
      </c>
      <c r="U48" s="19">
        <v>4.9377798234235737</v>
      </c>
      <c r="V48" s="19">
        <v>0.68990334323611857</v>
      </c>
      <c r="W48" s="19">
        <v>0.24402694673417299</v>
      </c>
      <c r="X48" s="19">
        <v>0.27716640863634462</v>
      </c>
      <c r="Y48" s="19">
        <v>0.90380350642286289</v>
      </c>
      <c r="Z48" s="19">
        <v>6.823716473492615</v>
      </c>
      <c r="AA48" s="19">
        <v>4.070128457257626</v>
      </c>
      <c r="AB48" s="19">
        <v>9.6827482321436058</v>
      </c>
      <c r="AC48" s="19">
        <v>6.751412192978786</v>
      </c>
      <c r="AD48" s="19">
        <v>0.12954516925394369</v>
      </c>
      <c r="AE48" s="19">
        <v>4.8202853675886018E-2</v>
      </c>
      <c r="AF48" s="19">
        <v>5.4800619272772915</v>
      </c>
      <c r="AG48" s="19">
        <v>3.193439056027449</v>
      </c>
      <c r="AH48" s="19">
        <v>1.6539604167538391</v>
      </c>
      <c r="AI48" s="19">
        <v>0.53926942549897483</v>
      </c>
      <c r="AJ48" s="19">
        <v>1.2834009791204652</v>
      </c>
      <c r="AK48" s="19">
        <v>3.208502447801163</v>
      </c>
      <c r="AL48" s="19">
        <v>0.20787480647725848</v>
      </c>
      <c r="AM48" s="19">
        <v>3.9104565044562531</v>
      </c>
      <c r="AN48" s="19">
        <v>6.6278923804343276E-2</v>
      </c>
      <c r="AO48" s="19">
        <v>0.29524247876480192</v>
      </c>
      <c r="AP48" s="19">
        <v>0.23498891166994434</v>
      </c>
      <c r="AQ48" s="19">
        <v>1.2020586635424078</v>
      </c>
      <c r="AR48" s="19">
        <v>2.6210301686263024</v>
      </c>
      <c r="AS48" s="19">
        <v>24.408720030126783</v>
      </c>
      <c r="AT48" s="19">
        <v>0.72605548349303317</v>
      </c>
      <c r="AU48" s="19">
        <v>0.19582409305828696</v>
      </c>
      <c r="AV48" s="19">
        <v>6.6278923804343276E-2</v>
      </c>
      <c r="AW48" s="19">
        <v>1.2502615172182938</v>
      </c>
      <c r="AX48" s="19">
        <v>0.78028369387840502</v>
      </c>
      <c r="AY48" s="19">
        <v>5.7481903008494077</v>
      </c>
      <c r="AZ48" s="19">
        <v>3.4916942131469932</v>
      </c>
      <c r="BA48" s="19">
        <v>0.52721871208000337</v>
      </c>
      <c r="BB48" s="19">
        <v>0.13557052596342944</v>
      </c>
      <c r="BC48" s="19">
        <v>2.5065483911460729</v>
      </c>
      <c r="BD48" s="19">
        <v>6.1579145570944389</v>
      </c>
      <c r="BE48" s="19">
        <v>1.238210803799322</v>
      </c>
      <c r="BF48" s="19">
        <v>6.6851332691744432</v>
      </c>
      <c r="BG48" s="19">
        <v>1.678061843591782</v>
      </c>
      <c r="BH48" s="19">
        <v>2.2052805556717852</v>
      </c>
      <c r="BI48" s="19">
        <v>1.9943930708397841</v>
      </c>
      <c r="BJ48" s="19">
        <v>8.5499811707602831</v>
      </c>
      <c r="BK48" s="19">
        <v>0.15364659609188669</v>
      </c>
      <c r="BL48" s="19">
        <v>3.7176450897527094</v>
      </c>
      <c r="BM48" s="19">
        <v>2.952424787648019</v>
      </c>
      <c r="BN48" s="19">
        <v>2.0395832461609271</v>
      </c>
      <c r="BO48" s="19">
        <v>0.54830746056320345</v>
      </c>
      <c r="BP48" s="19">
        <v>3.6905309845600232</v>
      </c>
      <c r="BQ48" s="19">
        <v>0.12050713418971505</v>
      </c>
      <c r="BR48" s="19">
        <v>2.3950792920205868</v>
      </c>
      <c r="BS48" s="19">
        <v>0</v>
      </c>
      <c r="BT48" s="19">
        <v>227.82777522072053</v>
      </c>
      <c r="BU48" s="19">
        <v>0</v>
      </c>
      <c r="BV48" s="19">
        <v>0</v>
      </c>
      <c r="BW48" s="19">
        <v>0</v>
      </c>
      <c r="BX48" s="19">
        <v>60.17222477927946</v>
      </c>
      <c r="BY48" s="19">
        <v>0</v>
      </c>
      <c r="BZ48" s="19">
        <v>0</v>
      </c>
      <c r="CA48" s="19">
        <v>60.17222477927946</v>
      </c>
      <c r="CB48" s="19">
        <v>288</v>
      </c>
      <c r="CD48" s="19">
        <f t="shared" si="3"/>
        <v>0</v>
      </c>
      <c r="CE48" s="19">
        <f t="shared" si="4"/>
        <v>0</v>
      </c>
      <c r="CF48" s="19">
        <f t="shared" si="5"/>
        <v>0</v>
      </c>
    </row>
    <row r="49" spans="1:84">
      <c r="A49" s="60" t="s">
        <v>820</v>
      </c>
      <c r="B49" s="59" t="s">
        <v>265</v>
      </c>
      <c r="C49">
        <f t="shared" si="2"/>
        <v>45</v>
      </c>
      <c r="D49" s="19">
        <v>5.372474422908848E-3</v>
      </c>
      <c r="E49" s="19">
        <v>0</v>
      </c>
      <c r="F49" s="19">
        <v>1.9536270628759448E-3</v>
      </c>
      <c r="G49" s="19">
        <v>0</v>
      </c>
      <c r="H49" s="19">
        <v>2.4420338285949307E-3</v>
      </c>
      <c r="I49" s="19">
        <v>1.2698575908693641E-2</v>
      </c>
      <c r="J49" s="19">
        <v>3.4188473600329033E-3</v>
      </c>
      <c r="K49" s="19">
        <v>4.6398642743303679E-2</v>
      </c>
      <c r="L49" s="19">
        <v>9.7681353143797226E-3</v>
      </c>
      <c r="M49" s="19">
        <v>6.3492879543468203E-2</v>
      </c>
      <c r="N49" s="19">
        <v>0.21148012955632101</v>
      </c>
      <c r="O49" s="19">
        <v>0</v>
      </c>
      <c r="P49" s="19">
        <v>9.2797285486607376E-3</v>
      </c>
      <c r="Q49" s="19">
        <v>8.3029150172227659E-3</v>
      </c>
      <c r="R49" s="19">
        <v>3.9072541257518896E-3</v>
      </c>
      <c r="S49" s="19">
        <v>1.8071050331602487E-2</v>
      </c>
      <c r="T49" s="19">
        <v>0.11917125083543262</v>
      </c>
      <c r="U49" s="19">
        <v>0.96802220965503061</v>
      </c>
      <c r="V49" s="19">
        <v>3.9072541257518896E-3</v>
      </c>
      <c r="W49" s="19">
        <v>7.8145082515037791E-3</v>
      </c>
      <c r="X49" s="19">
        <v>4.884067657189862E-4</v>
      </c>
      <c r="Y49" s="19">
        <v>1.8559457097321475E-2</v>
      </c>
      <c r="Z49" s="19">
        <v>0</v>
      </c>
      <c r="AA49" s="19">
        <v>7.8145082515037791E-3</v>
      </c>
      <c r="AB49" s="19">
        <v>2.002467739447843E-2</v>
      </c>
      <c r="AC49" s="19">
        <v>6.3492879543468207E-3</v>
      </c>
      <c r="AD49" s="19">
        <v>1.4652202971569585E-2</v>
      </c>
      <c r="AE49" s="19">
        <v>9.7681353143797239E-4</v>
      </c>
      <c r="AF49" s="19">
        <v>1.6605830034445532E-2</v>
      </c>
      <c r="AG49" s="19">
        <v>0.18119891008174388</v>
      </c>
      <c r="AH49" s="19">
        <v>6.8376947200658065E-3</v>
      </c>
      <c r="AI49" s="19">
        <v>1.4652202971569585E-2</v>
      </c>
      <c r="AJ49" s="19">
        <v>1.904786386304046E-2</v>
      </c>
      <c r="AK49" s="19">
        <v>1.6605830034445532E-2</v>
      </c>
      <c r="AL49" s="19">
        <v>3.9072541257518896E-3</v>
      </c>
      <c r="AM49" s="19">
        <v>2.1978304457354377E-2</v>
      </c>
      <c r="AN49" s="19">
        <v>0</v>
      </c>
      <c r="AO49" s="19">
        <v>2.3931931520230321E-2</v>
      </c>
      <c r="AP49" s="19">
        <v>7.8145082515037791E-3</v>
      </c>
      <c r="AQ49" s="19">
        <v>2.5885558583106268E-2</v>
      </c>
      <c r="AR49" s="19">
        <v>8.0098709577913721E-2</v>
      </c>
      <c r="AS49" s="19">
        <v>6.3297516837180616</v>
      </c>
      <c r="AT49" s="19">
        <v>4.4933422446146731E-2</v>
      </c>
      <c r="AU49" s="19">
        <v>4.884067657189862E-4</v>
      </c>
      <c r="AV49" s="19">
        <v>3.2234846537453087E-2</v>
      </c>
      <c r="AW49" s="19">
        <v>4.2979795383270784E-2</v>
      </c>
      <c r="AX49" s="19">
        <v>1.4652202971569585E-3</v>
      </c>
      <c r="AY49" s="19">
        <v>5.225952393193152E-2</v>
      </c>
      <c r="AZ49" s="19">
        <v>1.1614312888797491</v>
      </c>
      <c r="BA49" s="19">
        <v>0.20415402807053623</v>
      </c>
      <c r="BB49" s="19">
        <v>0.58169245797131253</v>
      </c>
      <c r="BC49" s="19">
        <v>0.51331551077065452</v>
      </c>
      <c r="BD49" s="19">
        <v>1.3904940620019535</v>
      </c>
      <c r="BE49" s="19">
        <v>0.30720785563724234</v>
      </c>
      <c r="BF49" s="19">
        <v>0.50257056192483673</v>
      </c>
      <c r="BG49" s="19">
        <v>0.21343375661919695</v>
      </c>
      <c r="BH49" s="19">
        <v>2.0566808904426508</v>
      </c>
      <c r="BI49" s="19">
        <v>5.0305896869055573E-2</v>
      </c>
      <c r="BJ49" s="19">
        <v>1.2317618631432832</v>
      </c>
      <c r="BK49" s="19">
        <v>9.7681353143797239E-4</v>
      </c>
      <c r="BL49" s="19">
        <v>1.0100251915068634</v>
      </c>
      <c r="BM49" s="19">
        <v>0.20561924836769319</v>
      </c>
      <c r="BN49" s="19">
        <v>9.2797285486607376E-3</v>
      </c>
      <c r="BO49" s="19">
        <v>7.3261014857847917E-2</v>
      </c>
      <c r="BP49" s="19">
        <v>2.1001490925916407E-2</v>
      </c>
      <c r="BQ49" s="19">
        <v>0.30085856768289543</v>
      </c>
      <c r="BR49" s="19">
        <v>0.31209192329443219</v>
      </c>
      <c r="BS49" s="19">
        <v>0</v>
      </c>
      <c r="BT49" s="19">
        <v>18.633206518945041</v>
      </c>
      <c r="BU49" s="19">
        <v>0</v>
      </c>
      <c r="BV49" s="19">
        <v>0</v>
      </c>
      <c r="BW49" s="19">
        <v>0</v>
      </c>
      <c r="BX49" s="19">
        <v>0.36679348105495863</v>
      </c>
      <c r="BY49" s="19">
        <v>0</v>
      </c>
      <c r="BZ49" s="19">
        <v>0</v>
      </c>
      <c r="CA49" s="19">
        <v>0.36679348105495863</v>
      </c>
      <c r="CB49" s="19">
        <v>19</v>
      </c>
      <c r="CD49" s="19">
        <f t="shared" si="3"/>
        <v>0</v>
      </c>
      <c r="CE49" s="19">
        <f t="shared" si="4"/>
        <v>0</v>
      </c>
      <c r="CF49" s="19">
        <f t="shared" si="5"/>
        <v>0</v>
      </c>
    </row>
    <row r="50" spans="1:84">
      <c r="A50" s="59" t="s">
        <v>821</v>
      </c>
      <c r="B50" s="59" t="s">
        <v>266</v>
      </c>
      <c r="C50">
        <f t="shared" si="2"/>
        <v>46</v>
      </c>
      <c r="D50" s="19">
        <v>0</v>
      </c>
      <c r="E50" s="19">
        <v>0</v>
      </c>
      <c r="F50" s="19">
        <v>0</v>
      </c>
      <c r="G50" s="19">
        <v>0</v>
      </c>
      <c r="H50" s="19">
        <v>0</v>
      </c>
      <c r="I50" s="19">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19">
        <v>0</v>
      </c>
      <c r="AB50" s="19">
        <v>0</v>
      </c>
      <c r="AC50" s="19">
        <v>0</v>
      </c>
      <c r="AD50" s="19">
        <v>0</v>
      </c>
      <c r="AE50" s="19">
        <v>0</v>
      </c>
      <c r="AF50" s="19">
        <v>0</v>
      </c>
      <c r="AG50" s="19">
        <v>0</v>
      </c>
      <c r="AH50" s="19">
        <v>0</v>
      </c>
      <c r="AI50" s="19">
        <v>0</v>
      </c>
      <c r="AJ50" s="19">
        <v>0</v>
      </c>
      <c r="AK50" s="19">
        <v>0</v>
      </c>
      <c r="AL50" s="19">
        <v>0</v>
      </c>
      <c r="AM50" s="19">
        <v>0</v>
      </c>
      <c r="AN50" s="19">
        <v>0</v>
      </c>
      <c r="AO50" s="19">
        <v>0</v>
      </c>
      <c r="AP50" s="19">
        <v>0</v>
      </c>
      <c r="AQ50" s="19">
        <v>0</v>
      </c>
      <c r="AR50" s="19">
        <v>0</v>
      </c>
      <c r="AS50" s="19">
        <v>0</v>
      </c>
      <c r="AT50" s="19">
        <v>0</v>
      </c>
      <c r="AU50" s="19">
        <v>0</v>
      </c>
      <c r="AV50" s="19">
        <v>0</v>
      </c>
      <c r="AW50" s="19">
        <v>0</v>
      </c>
      <c r="AX50" s="19">
        <v>0</v>
      </c>
      <c r="AY50" s="19">
        <v>0</v>
      </c>
      <c r="AZ50" s="19">
        <v>0</v>
      </c>
      <c r="BA50" s="19">
        <v>0</v>
      </c>
      <c r="BB50" s="19">
        <v>0</v>
      </c>
      <c r="BC50" s="19">
        <v>0</v>
      </c>
      <c r="BD50" s="19">
        <v>0</v>
      </c>
      <c r="BE50" s="19">
        <v>0</v>
      </c>
      <c r="BF50" s="19">
        <v>0</v>
      </c>
      <c r="BG50" s="19">
        <v>0</v>
      </c>
      <c r="BH50" s="19">
        <v>0</v>
      </c>
      <c r="BI50" s="19">
        <v>0</v>
      </c>
      <c r="BJ50" s="19">
        <v>0</v>
      </c>
      <c r="BK50" s="19">
        <v>0</v>
      </c>
      <c r="BL50" s="19">
        <v>0</v>
      </c>
      <c r="BM50" s="19">
        <v>0</v>
      </c>
      <c r="BN50" s="19">
        <v>0</v>
      </c>
      <c r="BO50" s="19">
        <v>0</v>
      </c>
      <c r="BP50" s="19">
        <v>0</v>
      </c>
      <c r="BQ50" s="19">
        <v>0</v>
      </c>
      <c r="BR50" s="19">
        <v>0</v>
      </c>
      <c r="BS50" s="19">
        <v>0</v>
      </c>
      <c r="BT50" s="19">
        <v>0</v>
      </c>
      <c r="BU50" s="19">
        <v>0</v>
      </c>
      <c r="BV50" s="19">
        <v>0</v>
      </c>
      <c r="BW50" s="19">
        <v>0</v>
      </c>
      <c r="BX50" s="19">
        <v>0</v>
      </c>
      <c r="BY50" s="19">
        <v>0</v>
      </c>
      <c r="BZ50" s="19">
        <v>0</v>
      </c>
      <c r="CA50" s="19">
        <v>0</v>
      </c>
      <c r="CB50" s="19">
        <v>0</v>
      </c>
      <c r="CD50" s="19">
        <f t="shared" si="3"/>
        <v>0</v>
      </c>
      <c r="CE50" s="19">
        <f t="shared" si="4"/>
        <v>0</v>
      </c>
      <c r="CF50" s="19">
        <f t="shared" si="5"/>
        <v>0</v>
      </c>
    </row>
    <row r="51" spans="1:84">
      <c r="A51" s="59" t="s">
        <v>822</v>
      </c>
      <c r="B51" s="60" t="s">
        <v>267</v>
      </c>
      <c r="C51">
        <f t="shared" si="2"/>
        <v>47</v>
      </c>
      <c r="D51" s="19">
        <v>0</v>
      </c>
      <c r="E51" s="19">
        <v>0</v>
      </c>
      <c r="F51" s="19">
        <v>0</v>
      </c>
      <c r="G51" s="19">
        <v>0</v>
      </c>
      <c r="H51" s="19">
        <v>0</v>
      </c>
      <c r="I51" s="19">
        <v>0</v>
      </c>
      <c r="J51" s="19">
        <v>0</v>
      </c>
      <c r="K51" s="19">
        <v>0</v>
      </c>
      <c r="L51" s="19">
        <v>0</v>
      </c>
      <c r="M51" s="19">
        <v>0</v>
      </c>
      <c r="N51" s="19">
        <v>0</v>
      </c>
      <c r="O51" s="19">
        <v>0</v>
      </c>
      <c r="P51" s="19">
        <v>0</v>
      </c>
      <c r="Q51" s="19">
        <v>0</v>
      </c>
      <c r="R51" s="19">
        <v>0</v>
      </c>
      <c r="S51" s="19">
        <v>0</v>
      </c>
      <c r="T51" s="19">
        <v>0</v>
      </c>
      <c r="U51" s="19">
        <v>0</v>
      </c>
      <c r="V51" s="19">
        <v>0</v>
      </c>
      <c r="W51" s="19">
        <v>0</v>
      </c>
      <c r="X51" s="19">
        <v>0</v>
      </c>
      <c r="Y51" s="19">
        <v>0</v>
      </c>
      <c r="Z51" s="19">
        <v>0</v>
      </c>
      <c r="AA51" s="19">
        <v>0</v>
      </c>
      <c r="AB51" s="19">
        <v>0</v>
      </c>
      <c r="AC51" s="19">
        <v>0</v>
      </c>
      <c r="AD51" s="19">
        <v>0</v>
      </c>
      <c r="AE51" s="19">
        <v>0</v>
      </c>
      <c r="AF51" s="19">
        <v>0</v>
      </c>
      <c r="AG51" s="19">
        <v>0</v>
      </c>
      <c r="AH51" s="19">
        <v>0</v>
      </c>
      <c r="AI51" s="19">
        <v>0</v>
      </c>
      <c r="AJ51" s="19">
        <v>0</v>
      </c>
      <c r="AK51" s="19">
        <v>0</v>
      </c>
      <c r="AL51" s="19">
        <v>0</v>
      </c>
      <c r="AM51" s="19">
        <v>0</v>
      </c>
      <c r="AN51" s="19">
        <v>0</v>
      </c>
      <c r="AO51" s="19">
        <v>0</v>
      </c>
      <c r="AP51" s="19">
        <v>0</v>
      </c>
      <c r="AQ51" s="19">
        <v>0</v>
      </c>
      <c r="AR51" s="19">
        <v>0</v>
      </c>
      <c r="AS51" s="19">
        <v>0</v>
      </c>
      <c r="AT51" s="19">
        <v>0</v>
      </c>
      <c r="AU51" s="19">
        <v>0</v>
      </c>
      <c r="AV51" s="19">
        <v>0</v>
      </c>
      <c r="AW51" s="19">
        <v>0</v>
      </c>
      <c r="AX51" s="19">
        <v>0</v>
      </c>
      <c r="AY51" s="19">
        <v>0</v>
      </c>
      <c r="AZ51" s="19">
        <v>0</v>
      </c>
      <c r="BA51" s="19">
        <v>0</v>
      </c>
      <c r="BB51" s="19">
        <v>0</v>
      </c>
      <c r="BC51" s="19">
        <v>0</v>
      </c>
      <c r="BD51" s="19">
        <v>0</v>
      </c>
      <c r="BE51" s="19">
        <v>0</v>
      </c>
      <c r="BF51" s="19">
        <v>0</v>
      </c>
      <c r="BG51" s="19">
        <v>0</v>
      </c>
      <c r="BH51" s="19">
        <v>0</v>
      </c>
      <c r="BI51" s="19">
        <v>0</v>
      </c>
      <c r="BJ51" s="19">
        <v>0</v>
      </c>
      <c r="BK51" s="19">
        <v>0</v>
      </c>
      <c r="BL51" s="19">
        <v>0</v>
      </c>
      <c r="BM51" s="19">
        <v>0</v>
      </c>
      <c r="BN51" s="19">
        <v>0</v>
      </c>
      <c r="BO51" s="19">
        <v>0</v>
      </c>
      <c r="BP51" s="19">
        <v>0</v>
      </c>
      <c r="BQ51" s="19">
        <v>0</v>
      </c>
      <c r="BR51" s="19">
        <v>0</v>
      </c>
      <c r="BS51" s="19">
        <v>0</v>
      </c>
      <c r="BT51" s="19">
        <v>0</v>
      </c>
      <c r="BU51" s="19">
        <v>0</v>
      </c>
      <c r="BV51" s="19">
        <v>0</v>
      </c>
      <c r="BW51" s="19">
        <v>0</v>
      </c>
      <c r="BX51" s="19">
        <v>0</v>
      </c>
      <c r="BY51" s="19">
        <v>0</v>
      </c>
      <c r="BZ51" s="19">
        <v>0</v>
      </c>
      <c r="CA51" s="19">
        <v>0</v>
      </c>
      <c r="CB51" s="19">
        <v>0</v>
      </c>
      <c r="CD51" s="19">
        <f t="shared" si="3"/>
        <v>0</v>
      </c>
      <c r="CE51" s="19">
        <f t="shared" si="4"/>
        <v>0</v>
      </c>
      <c r="CF51" s="19">
        <f t="shared" si="5"/>
        <v>0</v>
      </c>
    </row>
    <row r="52" spans="1:84">
      <c r="A52" s="59" t="s">
        <v>823</v>
      </c>
      <c r="B52" s="59" t="s">
        <v>268</v>
      </c>
      <c r="C52">
        <f t="shared" si="2"/>
        <v>48</v>
      </c>
      <c r="D52" s="19">
        <v>0</v>
      </c>
      <c r="E52" s="19">
        <v>0</v>
      </c>
      <c r="F52" s="19">
        <v>0</v>
      </c>
      <c r="G52" s="19">
        <v>0</v>
      </c>
      <c r="H52" s="19">
        <v>0</v>
      </c>
      <c r="I52" s="19">
        <v>0</v>
      </c>
      <c r="J52" s="19">
        <v>0</v>
      </c>
      <c r="K52" s="19">
        <v>0</v>
      </c>
      <c r="L52" s="19">
        <v>0</v>
      </c>
      <c r="M52" s="19">
        <v>0</v>
      </c>
      <c r="N52" s="19">
        <v>0</v>
      </c>
      <c r="O52" s="19">
        <v>0</v>
      </c>
      <c r="P52" s="19">
        <v>0</v>
      </c>
      <c r="Q52" s="19">
        <v>0</v>
      </c>
      <c r="R52" s="19">
        <v>0</v>
      </c>
      <c r="S52" s="19">
        <v>0</v>
      </c>
      <c r="T52" s="19">
        <v>0</v>
      </c>
      <c r="U52" s="19">
        <v>0</v>
      </c>
      <c r="V52" s="19">
        <v>0</v>
      </c>
      <c r="W52" s="19">
        <v>0</v>
      </c>
      <c r="X52" s="19">
        <v>0</v>
      </c>
      <c r="Y52" s="19">
        <v>0</v>
      </c>
      <c r="Z52" s="19">
        <v>0</v>
      </c>
      <c r="AA52" s="19">
        <v>0</v>
      </c>
      <c r="AB52" s="19">
        <v>0</v>
      </c>
      <c r="AC52" s="19">
        <v>0</v>
      </c>
      <c r="AD52" s="19">
        <v>0</v>
      </c>
      <c r="AE52" s="19">
        <v>0</v>
      </c>
      <c r="AF52" s="19">
        <v>0</v>
      </c>
      <c r="AG52" s="19">
        <v>0</v>
      </c>
      <c r="AH52" s="19">
        <v>0</v>
      </c>
      <c r="AI52" s="19">
        <v>0</v>
      </c>
      <c r="AJ52" s="19">
        <v>0</v>
      </c>
      <c r="AK52" s="19">
        <v>0</v>
      </c>
      <c r="AL52" s="19">
        <v>0</v>
      </c>
      <c r="AM52" s="19">
        <v>0</v>
      </c>
      <c r="AN52" s="19">
        <v>0</v>
      </c>
      <c r="AO52" s="19">
        <v>0</v>
      </c>
      <c r="AP52" s="19">
        <v>0</v>
      </c>
      <c r="AQ52" s="19">
        <v>0</v>
      </c>
      <c r="AR52" s="19">
        <v>0</v>
      </c>
      <c r="AS52" s="19">
        <v>0</v>
      </c>
      <c r="AT52" s="19">
        <v>0</v>
      </c>
      <c r="AU52" s="19">
        <v>0</v>
      </c>
      <c r="AV52" s="19">
        <v>0</v>
      </c>
      <c r="AW52" s="19">
        <v>0</v>
      </c>
      <c r="AX52" s="19">
        <v>0</v>
      </c>
      <c r="AY52" s="19">
        <v>0</v>
      </c>
      <c r="AZ52" s="19">
        <v>0</v>
      </c>
      <c r="BA52" s="19">
        <v>0</v>
      </c>
      <c r="BB52" s="19">
        <v>0</v>
      </c>
      <c r="BC52" s="19">
        <v>0</v>
      </c>
      <c r="BD52" s="19">
        <v>0</v>
      </c>
      <c r="BE52" s="19">
        <v>0</v>
      </c>
      <c r="BF52" s="19">
        <v>0</v>
      </c>
      <c r="BG52" s="19">
        <v>0</v>
      </c>
      <c r="BH52" s="19">
        <v>0</v>
      </c>
      <c r="BI52" s="19">
        <v>0</v>
      </c>
      <c r="BJ52" s="19">
        <v>0</v>
      </c>
      <c r="BK52" s="19">
        <v>0</v>
      </c>
      <c r="BL52" s="19">
        <v>0</v>
      </c>
      <c r="BM52" s="19">
        <v>0</v>
      </c>
      <c r="BN52" s="19">
        <v>0</v>
      </c>
      <c r="BO52" s="19">
        <v>0</v>
      </c>
      <c r="BP52" s="19">
        <v>0</v>
      </c>
      <c r="BQ52" s="19">
        <v>0</v>
      </c>
      <c r="BR52" s="19">
        <v>0</v>
      </c>
      <c r="BS52" s="19">
        <v>0</v>
      </c>
      <c r="BT52" s="19">
        <v>0</v>
      </c>
      <c r="BU52" s="19">
        <v>0</v>
      </c>
      <c r="BV52" s="19">
        <v>0</v>
      </c>
      <c r="BW52" s="19">
        <v>0</v>
      </c>
      <c r="BX52" s="19">
        <v>0</v>
      </c>
      <c r="BY52" s="19">
        <v>0</v>
      </c>
      <c r="BZ52" s="19">
        <v>0</v>
      </c>
      <c r="CA52" s="19">
        <v>0</v>
      </c>
      <c r="CB52" s="19">
        <v>0</v>
      </c>
      <c r="CD52" s="19">
        <f t="shared" si="3"/>
        <v>0</v>
      </c>
      <c r="CE52" s="19">
        <f t="shared" si="4"/>
        <v>0</v>
      </c>
      <c r="CF52" s="19">
        <f t="shared" si="5"/>
        <v>0</v>
      </c>
    </row>
    <row r="53" spans="1:84">
      <c r="A53" s="60" t="s">
        <v>824</v>
      </c>
      <c r="B53" s="59" t="s">
        <v>269</v>
      </c>
      <c r="C53">
        <f t="shared" si="2"/>
        <v>49</v>
      </c>
      <c r="D53" s="19">
        <v>0</v>
      </c>
      <c r="E53" s="19">
        <v>0</v>
      </c>
      <c r="F53" s="19">
        <v>0</v>
      </c>
      <c r="G53" s="19">
        <v>0</v>
      </c>
      <c r="H53" s="19">
        <v>0</v>
      </c>
      <c r="I53" s="19">
        <v>0</v>
      </c>
      <c r="J53" s="19">
        <v>0</v>
      </c>
      <c r="K53" s="19">
        <v>0</v>
      </c>
      <c r="L53" s="19">
        <v>0</v>
      </c>
      <c r="M53" s="19">
        <v>0</v>
      </c>
      <c r="N53" s="19">
        <v>0</v>
      </c>
      <c r="O53" s="19">
        <v>0</v>
      </c>
      <c r="P53" s="19">
        <v>0</v>
      </c>
      <c r="Q53" s="19">
        <v>0</v>
      </c>
      <c r="R53" s="19">
        <v>0</v>
      </c>
      <c r="S53" s="19">
        <v>0</v>
      </c>
      <c r="T53" s="19">
        <v>0</v>
      </c>
      <c r="U53" s="19">
        <v>0</v>
      </c>
      <c r="V53" s="19">
        <v>0</v>
      </c>
      <c r="W53" s="19">
        <v>0</v>
      </c>
      <c r="X53" s="19">
        <v>0</v>
      </c>
      <c r="Y53" s="19">
        <v>0</v>
      </c>
      <c r="Z53" s="19">
        <v>0</v>
      </c>
      <c r="AA53" s="19">
        <v>0</v>
      </c>
      <c r="AB53" s="19">
        <v>0</v>
      </c>
      <c r="AC53" s="19">
        <v>0</v>
      </c>
      <c r="AD53" s="19">
        <v>0</v>
      </c>
      <c r="AE53" s="19">
        <v>0</v>
      </c>
      <c r="AF53" s="19">
        <v>0</v>
      </c>
      <c r="AG53" s="19">
        <v>0</v>
      </c>
      <c r="AH53" s="19">
        <v>0</v>
      </c>
      <c r="AI53" s="19">
        <v>0</v>
      </c>
      <c r="AJ53" s="19">
        <v>0</v>
      </c>
      <c r="AK53" s="19">
        <v>0</v>
      </c>
      <c r="AL53" s="19">
        <v>0</v>
      </c>
      <c r="AM53" s="19">
        <v>0</v>
      </c>
      <c r="AN53" s="19">
        <v>0</v>
      </c>
      <c r="AO53" s="19">
        <v>0</v>
      </c>
      <c r="AP53" s="19">
        <v>0</v>
      </c>
      <c r="AQ53" s="19">
        <v>0</v>
      </c>
      <c r="AR53" s="19">
        <v>0</v>
      </c>
      <c r="AS53" s="19">
        <v>0</v>
      </c>
      <c r="AT53" s="19">
        <v>0</v>
      </c>
      <c r="AU53" s="19">
        <v>0</v>
      </c>
      <c r="AV53" s="19">
        <v>0</v>
      </c>
      <c r="AW53" s="19">
        <v>0</v>
      </c>
      <c r="AX53" s="19">
        <v>0</v>
      </c>
      <c r="AY53" s="19">
        <v>0</v>
      </c>
      <c r="AZ53" s="19">
        <v>0</v>
      </c>
      <c r="BA53" s="19">
        <v>0</v>
      </c>
      <c r="BB53" s="19">
        <v>0</v>
      </c>
      <c r="BC53" s="19">
        <v>0</v>
      </c>
      <c r="BD53" s="19">
        <v>0</v>
      </c>
      <c r="BE53" s="19">
        <v>0</v>
      </c>
      <c r="BF53" s="19">
        <v>0</v>
      </c>
      <c r="BG53" s="19">
        <v>0</v>
      </c>
      <c r="BH53" s="19">
        <v>0</v>
      </c>
      <c r="BI53" s="19">
        <v>0</v>
      </c>
      <c r="BJ53" s="19">
        <v>0</v>
      </c>
      <c r="BK53" s="19">
        <v>0</v>
      </c>
      <c r="BL53" s="19">
        <v>0</v>
      </c>
      <c r="BM53" s="19">
        <v>0</v>
      </c>
      <c r="BN53" s="19">
        <v>0</v>
      </c>
      <c r="BO53" s="19">
        <v>0</v>
      </c>
      <c r="BP53" s="19">
        <v>0</v>
      </c>
      <c r="BQ53" s="19">
        <v>0</v>
      </c>
      <c r="BR53" s="19">
        <v>0</v>
      </c>
      <c r="BS53" s="19">
        <v>0</v>
      </c>
      <c r="BT53" s="19">
        <v>0</v>
      </c>
      <c r="BU53" s="19">
        <v>0</v>
      </c>
      <c r="BV53" s="19">
        <v>0</v>
      </c>
      <c r="BW53" s="19">
        <v>0</v>
      </c>
      <c r="BX53" s="19">
        <v>0</v>
      </c>
      <c r="BY53" s="19">
        <v>0</v>
      </c>
      <c r="BZ53" s="19">
        <v>0</v>
      </c>
      <c r="CA53" s="19">
        <v>0</v>
      </c>
      <c r="CB53" s="19">
        <v>0</v>
      </c>
      <c r="CD53" s="19">
        <f t="shared" si="3"/>
        <v>0</v>
      </c>
      <c r="CE53" s="19">
        <f t="shared" si="4"/>
        <v>0</v>
      </c>
      <c r="CF53" s="19">
        <f t="shared" si="5"/>
        <v>0</v>
      </c>
    </row>
    <row r="54" spans="1:84">
      <c r="A54" s="60"/>
      <c r="B54" s="59" t="s">
        <v>42</v>
      </c>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D54" s="19"/>
      <c r="CE54" s="19"/>
      <c r="CF54" s="19"/>
    </row>
    <row r="55" spans="1:84">
      <c r="A55" s="60"/>
      <c r="B55" s="59" t="s">
        <v>43</v>
      </c>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D55" s="19"/>
      <c r="CE55" s="19"/>
      <c r="CF55" s="19"/>
    </row>
    <row r="56" spans="1:84">
      <c r="A56" s="60" t="s">
        <v>1077</v>
      </c>
      <c r="B56" s="59" t="s">
        <v>1078</v>
      </c>
      <c r="C56">
        <f>C53+1</f>
        <v>50</v>
      </c>
      <c r="D56" s="19">
        <v>0</v>
      </c>
      <c r="E56" s="19">
        <v>0</v>
      </c>
      <c r="F56" s="19">
        <v>0</v>
      </c>
      <c r="G56" s="19">
        <v>0</v>
      </c>
      <c r="H56" s="19">
        <v>0</v>
      </c>
      <c r="I56" s="19">
        <v>0</v>
      </c>
      <c r="J56" s="19">
        <v>0</v>
      </c>
      <c r="K56" s="19">
        <v>0</v>
      </c>
      <c r="L56" s="19">
        <v>0</v>
      </c>
      <c r="M56" s="19">
        <v>0</v>
      </c>
      <c r="N56" s="19">
        <v>0</v>
      </c>
      <c r="O56" s="19">
        <v>0</v>
      </c>
      <c r="P56" s="19">
        <v>0</v>
      </c>
      <c r="Q56" s="19">
        <v>0</v>
      </c>
      <c r="R56" s="19">
        <v>0</v>
      </c>
      <c r="S56" s="19">
        <v>0</v>
      </c>
      <c r="T56" s="19">
        <v>0</v>
      </c>
      <c r="U56" s="19">
        <v>0</v>
      </c>
      <c r="V56" s="19">
        <v>0</v>
      </c>
      <c r="W56" s="19">
        <v>0</v>
      </c>
      <c r="X56" s="19">
        <v>0</v>
      </c>
      <c r="Y56" s="19">
        <v>0</v>
      </c>
      <c r="Z56" s="19">
        <v>0</v>
      </c>
      <c r="AA56" s="19">
        <v>0</v>
      </c>
      <c r="AB56" s="19">
        <v>0</v>
      </c>
      <c r="AC56" s="19">
        <v>0</v>
      </c>
      <c r="AD56" s="19">
        <v>0</v>
      </c>
      <c r="AE56" s="19">
        <v>0</v>
      </c>
      <c r="AF56" s="19">
        <v>0</v>
      </c>
      <c r="AG56" s="19">
        <v>0</v>
      </c>
      <c r="AH56" s="19">
        <v>0</v>
      </c>
      <c r="AI56" s="19">
        <v>0</v>
      </c>
      <c r="AJ56" s="19">
        <v>0</v>
      </c>
      <c r="AK56" s="19">
        <v>0</v>
      </c>
      <c r="AL56" s="19">
        <v>0</v>
      </c>
      <c r="AM56" s="19">
        <v>0</v>
      </c>
      <c r="AN56" s="19">
        <v>0</v>
      </c>
      <c r="AO56" s="19">
        <v>0</v>
      </c>
      <c r="AP56" s="19">
        <v>0</v>
      </c>
      <c r="AQ56" s="19">
        <v>0</v>
      </c>
      <c r="AR56" s="19">
        <v>0</v>
      </c>
      <c r="AS56" s="19">
        <v>0</v>
      </c>
      <c r="AT56" s="19">
        <v>0</v>
      </c>
      <c r="AU56" s="19">
        <v>0</v>
      </c>
      <c r="AV56" s="19">
        <v>0</v>
      </c>
      <c r="AW56" s="19">
        <v>0</v>
      </c>
      <c r="AX56" s="19">
        <v>0</v>
      </c>
      <c r="AY56" s="19">
        <v>0</v>
      </c>
      <c r="AZ56" s="19">
        <v>0</v>
      </c>
      <c r="BA56" s="19">
        <v>0</v>
      </c>
      <c r="BB56" s="19">
        <v>0</v>
      </c>
      <c r="BC56" s="19">
        <v>0</v>
      </c>
      <c r="BD56" s="19">
        <v>0</v>
      </c>
      <c r="BE56" s="19">
        <v>0</v>
      </c>
      <c r="BF56" s="19">
        <v>0</v>
      </c>
      <c r="BG56" s="19">
        <v>0</v>
      </c>
      <c r="BH56" s="19">
        <v>0</v>
      </c>
      <c r="BI56" s="19">
        <v>0</v>
      </c>
      <c r="BJ56" s="19">
        <v>0</v>
      </c>
      <c r="BK56" s="19">
        <v>0</v>
      </c>
      <c r="BL56" s="19">
        <v>0</v>
      </c>
      <c r="BM56" s="19">
        <v>0</v>
      </c>
      <c r="BN56" s="19">
        <v>0</v>
      </c>
      <c r="BO56" s="19">
        <v>0</v>
      </c>
      <c r="BP56" s="19">
        <v>0</v>
      </c>
      <c r="BQ56" s="19">
        <v>0</v>
      </c>
      <c r="BR56" s="19">
        <v>0</v>
      </c>
      <c r="BS56" s="19">
        <v>0</v>
      </c>
      <c r="BT56" s="19">
        <v>0</v>
      </c>
      <c r="BU56" s="19">
        <v>0</v>
      </c>
      <c r="BV56" s="19">
        <v>0</v>
      </c>
      <c r="BW56" s="19">
        <v>0</v>
      </c>
      <c r="BX56" s="19">
        <v>0</v>
      </c>
      <c r="BY56" s="19">
        <v>0</v>
      </c>
      <c r="BZ56" s="19">
        <v>0</v>
      </c>
      <c r="CA56" s="19">
        <v>0</v>
      </c>
      <c r="CB56" s="19">
        <v>0</v>
      </c>
      <c r="CD56" s="19">
        <f t="shared" si="3"/>
        <v>0</v>
      </c>
      <c r="CE56" s="19">
        <f t="shared" si="4"/>
        <v>0</v>
      </c>
      <c r="CF56" s="19">
        <f t="shared" si="5"/>
        <v>0</v>
      </c>
    </row>
    <row r="57" spans="1:84">
      <c r="A57" s="59" t="s">
        <v>1079</v>
      </c>
      <c r="B57" s="59" t="s">
        <v>1014</v>
      </c>
      <c r="C57">
        <f>C56+1</f>
        <v>51</v>
      </c>
      <c r="D57" s="19">
        <v>0.2357745426877153</v>
      </c>
      <c r="E57" s="19">
        <v>0.16864972025506875</v>
      </c>
      <c r="F57" s="19">
        <v>9.7169044120470061E-3</v>
      </c>
      <c r="G57" s="19">
        <v>3.2389681373490025E-3</v>
      </c>
      <c r="H57" s="19">
        <v>0.18942379175668647</v>
      </c>
      <c r="I57" s="19">
        <v>8.5106680022756537E-2</v>
      </c>
      <c r="J57" s="19">
        <v>1.5413020791522838E-2</v>
      </c>
      <c r="K57" s="19">
        <v>1.5413020791522838E-2</v>
      </c>
      <c r="L57" s="19">
        <v>1.1168855646031043E-4</v>
      </c>
      <c r="M57" s="19">
        <v>9.6052158555866962E-2</v>
      </c>
      <c r="N57" s="19">
        <v>1.1950675541253215E-2</v>
      </c>
      <c r="O57" s="19">
        <v>5.5844278230155213E-4</v>
      </c>
      <c r="P57" s="19">
        <v>1.306756110585632E-2</v>
      </c>
      <c r="Q57" s="19">
        <v>0</v>
      </c>
      <c r="R57" s="19">
        <v>1.5189643678602217E-2</v>
      </c>
      <c r="S57" s="19">
        <v>0</v>
      </c>
      <c r="T57" s="19">
        <v>8.7117074039042133E-2</v>
      </c>
      <c r="U57" s="19">
        <v>0</v>
      </c>
      <c r="V57" s="19">
        <v>23.357204435431797</v>
      </c>
      <c r="W57" s="19">
        <v>0</v>
      </c>
      <c r="X57" s="19">
        <v>0.20997448614538361</v>
      </c>
      <c r="Y57" s="19">
        <v>0.10442880029039024</v>
      </c>
      <c r="Z57" s="19">
        <v>4.1994897229076719E-2</v>
      </c>
      <c r="AA57" s="19">
        <v>1.2285741210634146E-3</v>
      </c>
      <c r="AB57" s="19">
        <v>0.19992251606395567</v>
      </c>
      <c r="AC57" s="19">
        <v>0.3289227987756142</v>
      </c>
      <c r="AD57" s="19">
        <v>0.36410469406061197</v>
      </c>
      <c r="AE57" s="19">
        <v>2.6470187881093572E-2</v>
      </c>
      <c r="AF57" s="19">
        <v>2.0215628719316186E-2</v>
      </c>
      <c r="AG57" s="19">
        <v>1.1168855646031043E-4</v>
      </c>
      <c r="AH57" s="19">
        <v>8.1644334772486921E-2</v>
      </c>
      <c r="AI57" s="19">
        <v>2.6135122211712641E-2</v>
      </c>
      <c r="AJ57" s="19">
        <v>2.2337711292062086E-2</v>
      </c>
      <c r="AK57" s="19">
        <v>4.1101388777394235E-2</v>
      </c>
      <c r="AL57" s="19">
        <v>2.345459685666519E-3</v>
      </c>
      <c r="AM57" s="19">
        <v>1.0833789976650111E-2</v>
      </c>
      <c r="AN57" s="19">
        <v>2.9150713236141022E-2</v>
      </c>
      <c r="AO57" s="19">
        <v>3.2166304260569399E-2</v>
      </c>
      <c r="AP57" s="19">
        <v>1.9880563049935254E-2</v>
      </c>
      <c r="AQ57" s="19">
        <v>0.19288613700695612</v>
      </c>
      <c r="AR57" s="19">
        <v>5.5844278230155213E-4</v>
      </c>
      <c r="AS57" s="19">
        <v>0.68029499739975074</v>
      </c>
      <c r="AT57" s="19">
        <v>0.52728167504912549</v>
      </c>
      <c r="AU57" s="19">
        <v>7.706510395761419E-3</v>
      </c>
      <c r="AV57" s="19">
        <v>0</v>
      </c>
      <c r="AW57" s="19">
        <v>1.4296135226919734E-2</v>
      </c>
      <c r="AX57" s="19">
        <v>2.4571482421268291E-3</v>
      </c>
      <c r="AY57" s="19">
        <v>0.42575677722670335</v>
      </c>
      <c r="AZ57" s="19">
        <v>0</v>
      </c>
      <c r="BA57" s="19">
        <v>4.467542258412417E-4</v>
      </c>
      <c r="BB57" s="19">
        <v>0</v>
      </c>
      <c r="BC57" s="19">
        <v>0</v>
      </c>
      <c r="BD57" s="19">
        <v>0</v>
      </c>
      <c r="BE57" s="19">
        <v>4.467542258412417E-4</v>
      </c>
      <c r="BF57" s="19">
        <v>0</v>
      </c>
      <c r="BG57" s="19">
        <v>1.7870169033649668E-2</v>
      </c>
      <c r="BH57" s="19">
        <v>4.244165145491796E-3</v>
      </c>
      <c r="BI57" s="19">
        <v>3.7303977857743684E-2</v>
      </c>
      <c r="BJ57" s="19">
        <v>2.2337711292062085E-4</v>
      </c>
      <c r="BK57" s="19">
        <v>0</v>
      </c>
      <c r="BL57" s="19">
        <v>8.008069498204258E-2</v>
      </c>
      <c r="BM57" s="19">
        <v>1.60831521302847E-2</v>
      </c>
      <c r="BN57" s="19">
        <v>0</v>
      </c>
      <c r="BO57" s="19">
        <v>2.6805253550474502E-3</v>
      </c>
      <c r="BP57" s="19">
        <v>7.3714447263804883E-3</v>
      </c>
      <c r="BQ57" s="19">
        <v>4.467542258412417E-4</v>
      </c>
      <c r="BR57" s="19">
        <v>4.8026079277933481E-2</v>
      </c>
      <c r="BS57" s="19">
        <v>0</v>
      </c>
      <c r="BT57" s="19">
        <v>27.933419659280098</v>
      </c>
      <c r="BU57" s="19">
        <v>0</v>
      </c>
      <c r="BV57" s="19">
        <v>0</v>
      </c>
      <c r="BW57" s="19">
        <v>0</v>
      </c>
      <c r="BX57" s="19">
        <v>4.0665803407199022</v>
      </c>
      <c r="BY57" s="19">
        <v>0</v>
      </c>
      <c r="BZ57" s="19">
        <v>0</v>
      </c>
      <c r="CA57" s="19">
        <v>4.0665803407199022</v>
      </c>
      <c r="CB57" s="19">
        <v>32</v>
      </c>
      <c r="CD57" s="19">
        <f t="shared" si="3"/>
        <v>0</v>
      </c>
      <c r="CE57" s="19">
        <f t="shared" si="4"/>
        <v>0</v>
      </c>
      <c r="CF57" s="19">
        <f t="shared" si="5"/>
        <v>0</v>
      </c>
    </row>
    <row r="58" spans="1:84">
      <c r="A58" s="59" t="s">
        <v>825</v>
      </c>
      <c r="B58" s="59" t="s">
        <v>270</v>
      </c>
      <c r="C58">
        <f t="shared" si="2"/>
        <v>52</v>
      </c>
      <c r="D58" s="19">
        <v>0.5332933249679479</v>
      </c>
      <c r="E58" s="19">
        <v>0.49878610982296301</v>
      </c>
      <c r="F58" s="19">
        <v>2.1959136910444911E-2</v>
      </c>
      <c r="G58" s="19">
        <v>1.5685097793174937E-2</v>
      </c>
      <c r="H58" s="19">
        <v>4.7682697291251808</v>
      </c>
      <c r="I58" s="19">
        <v>0</v>
      </c>
      <c r="J58" s="19">
        <v>3.1370195586349872E-3</v>
      </c>
      <c r="K58" s="19">
        <v>0.67132218554788736</v>
      </c>
      <c r="L58" s="19">
        <v>0.31997599498076873</v>
      </c>
      <c r="M58" s="19">
        <v>0.50819716849886798</v>
      </c>
      <c r="N58" s="19">
        <v>0.23841348645625904</v>
      </c>
      <c r="O58" s="19">
        <v>0</v>
      </c>
      <c r="P58" s="19">
        <v>0</v>
      </c>
      <c r="Q58" s="19">
        <v>0</v>
      </c>
      <c r="R58" s="19">
        <v>0</v>
      </c>
      <c r="S58" s="19">
        <v>0.20076925175263918</v>
      </c>
      <c r="T58" s="19">
        <v>2.1959136910444911E-2</v>
      </c>
      <c r="U58" s="19">
        <v>0</v>
      </c>
      <c r="V58" s="19">
        <v>116.67203142475245</v>
      </c>
      <c r="W58" s="19">
        <v>2.487656509997545</v>
      </c>
      <c r="X58" s="19">
        <v>2.0829809869336318</v>
      </c>
      <c r="Y58" s="19">
        <v>1.7190867181319731</v>
      </c>
      <c r="Z58" s="19">
        <v>9.4079216563463266</v>
      </c>
      <c r="AA58" s="19">
        <v>5.4395919146730671</v>
      </c>
      <c r="AB58" s="19">
        <v>0</v>
      </c>
      <c r="AC58" s="19">
        <v>3.1370195586349872E-3</v>
      </c>
      <c r="AD58" s="19">
        <v>0</v>
      </c>
      <c r="AE58" s="19">
        <v>0</v>
      </c>
      <c r="AF58" s="19">
        <v>0.21645434954581413</v>
      </c>
      <c r="AG58" s="19">
        <v>0</v>
      </c>
      <c r="AH58" s="19">
        <v>1.2548078234539949E-2</v>
      </c>
      <c r="AI58" s="19">
        <v>6.2740391172699745E-3</v>
      </c>
      <c r="AJ58" s="19">
        <v>8.7836547641779644E-2</v>
      </c>
      <c r="AK58" s="19">
        <v>9.4110586759049621E-3</v>
      </c>
      <c r="AL58" s="19">
        <v>0</v>
      </c>
      <c r="AM58" s="19">
        <v>1.2548078234539949E-2</v>
      </c>
      <c r="AN58" s="19">
        <v>6.2740391172699745E-3</v>
      </c>
      <c r="AO58" s="19">
        <v>5.0192312938159796E-2</v>
      </c>
      <c r="AP58" s="19">
        <v>0.14116588013857445</v>
      </c>
      <c r="AQ58" s="19">
        <v>2.1394473389890614</v>
      </c>
      <c r="AR58" s="19">
        <v>2.0767069478163616</v>
      </c>
      <c r="AS58" s="19">
        <v>3.5040508469952805</v>
      </c>
      <c r="AT58" s="19">
        <v>5.3423443083553837</v>
      </c>
      <c r="AU58" s="19">
        <v>2.8233176027714885E-2</v>
      </c>
      <c r="AV58" s="19">
        <v>0.13802886057993946</v>
      </c>
      <c r="AW58" s="19">
        <v>0.32625003409803871</v>
      </c>
      <c r="AX58" s="19">
        <v>5.960337161406476E-2</v>
      </c>
      <c r="AY58" s="19">
        <v>0.24155050601489403</v>
      </c>
      <c r="AZ58" s="19">
        <v>2.5096156469079898E-2</v>
      </c>
      <c r="BA58" s="19">
        <v>5.6466352055429769E-2</v>
      </c>
      <c r="BB58" s="19">
        <v>0.14116588013857445</v>
      </c>
      <c r="BC58" s="19">
        <v>0.22900242778035407</v>
      </c>
      <c r="BD58" s="19">
        <v>0.86895441774189153</v>
      </c>
      <c r="BE58" s="19">
        <v>0.10665866499358957</v>
      </c>
      <c r="BF58" s="19">
        <v>0.89718759376960633</v>
      </c>
      <c r="BG58" s="19">
        <v>0.71837747892741211</v>
      </c>
      <c r="BH58" s="19">
        <v>0.27292070160124393</v>
      </c>
      <c r="BI58" s="19">
        <v>0.71210343981014212</v>
      </c>
      <c r="BJ58" s="19">
        <v>0.79052892877601677</v>
      </c>
      <c r="BK58" s="19">
        <v>0.48623803158842305</v>
      </c>
      <c r="BL58" s="19">
        <v>4.0059739763768789</v>
      </c>
      <c r="BM58" s="19">
        <v>0.47996399247115307</v>
      </c>
      <c r="BN58" s="19">
        <v>3.7644234703619849E-2</v>
      </c>
      <c r="BO58" s="19">
        <v>0.12861780190403449</v>
      </c>
      <c r="BP58" s="19">
        <v>0.61799285305109253</v>
      </c>
      <c r="BQ58" s="19">
        <v>0.10038462587631959</v>
      </c>
      <c r="BR58" s="19">
        <v>1.0352164543495459</v>
      </c>
      <c r="BS58" s="19">
        <v>0</v>
      </c>
      <c r="BT58" s="19">
        <v>171.72358765923784</v>
      </c>
      <c r="BU58" s="19">
        <v>0</v>
      </c>
      <c r="BV58" s="19">
        <v>0</v>
      </c>
      <c r="BW58" s="19">
        <v>0</v>
      </c>
      <c r="BX58" s="19">
        <v>173.27641234076216</v>
      </c>
      <c r="BY58" s="19">
        <v>0</v>
      </c>
      <c r="BZ58" s="19">
        <v>0</v>
      </c>
      <c r="CA58" s="19">
        <v>173.27641234076216</v>
      </c>
      <c r="CB58" s="19">
        <v>345</v>
      </c>
      <c r="CD58" s="19">
        <f t="shared" si="3"/>
        <v>0</v>
      </c>
      <c r="CE58" s="19">
        <f t="shared" si="4"/>
        <v>0</v>
      </c>
      <c r="CF58" s="19">
        <f t="shared" si="5"/>
        <v>0</v>
      </c>
    </row>
    <row r="59" spans="1:84">
      <c r="A59" s="60" t="s">
        <v>826</v>
      </c>
      <c r="B59" s="60" t="s">
        <v>271</v>
      </c>
      <c r="C59">
        <f t="shared" si="2"/>
        <v>53</v>
      </c>
      <c r="D59" s="19">
        <v>47.849170319348779</v>
      </c>
      <c r="E59" s="19">
        <v>9.4780056355666868</v>
      </c>
      <c r="F59" s="19">
        <v>0.59501073441273822</v>
      </c>
      <c r="G59" s="19">
        <v>0.66997271670095715</v>
      </c>
      <c r="H59" s="19">
        <v>20.052330262098579</v>
      </c>
      <c r="I59" s="19">
        <v>4.6851238930136867E-3</v>
      </c>
      <c r="J59" s="19">
        <v>0.6606024689149298</v>
      </c>
      <c r="K59" s="19">
        <v>4.6851238930136867E-3</v>
      </c>
      <c r="L59" s="19">
        <v>0.69339833616602564</v>
      </c>
      <c r="M59" s="19">
        <v>5.4206883442168357</v>
      </c>
      <c r="N59" s="19">
        <v>0.58095536273369708</v>
      </c>
      <c r="O59" s="19">
        <v>0</v>
      </c>
      <c r="P59" s="19">
        <v>1.5320355130154755</v>
      </c>
      <c r="Q59" s="19">
        <v>0</v>
      </c>
      <c r="R59" s="19">
        <v>1.7053850970569817</v>
      </c>
      <c r="S59" s="19">
        <v>0</v>
      </c>
      <c r="T59" s="19">
        <v>29.394467304767865</v>
      </c>
      <c r="U59" s="19">
        <v>7.4961982288218987E-2</v>
      </c>
      <c r="V59" s="19">
        <v>0</v>
      </c>
      <c r="W59" s="19">
        <v>8.4332230074246353E-2</v>
      </c>
      <c r="X59" s="19">
        <v>198.42905224080866</v>
      </c>
      <c r="Y59" s="19">
        <v>25.458963234636371</v>
      </c>
      <c r="Z59" s="19">
        <v>10.101127113337508</v>
      </c>
      <c r="AA59" s="19">
        <v>1.7756619554521873</v>
      </c>
      <c r="AB59" s="19">
        <v>4.2728329904284825</v>
      </c>
      <c r="AC59" s="19">
        <v>14.15844440468736</v>
      </c>
      <c r="AD59" s="19">
        <v>5.7252213972627253</v>
      </c>
      <c r="AE59" s="19">
        <v>6.9714643528043654</v>
      </c>
      <c r="AF59" s="19">
        <v>2.8907214419894447</v>
      </c>
      <c r="AG59" s="19">
        <v>0</v>
      </c>
      <c r="AH59" s="19">
        <v>1.5320355130154755</v>
      </c>
      <c r="AI59" s="19">
        <v>0.12649834511136951</v>
      </c>
      <c r="AJ59" s="19">
        <v>7.0276858395205297E-2</v>
      </c>
      <c r="AK59" s="19">
        <v>6.5591734502191607E-2</v>
      </c>
      <c r="AL59" s="19">
        <v>0.70745370784506667</v>
      </c>
      <c r="AM59" s="19">
        <v>1.6679041059128723</v>
      </c>
      <c r="AN59" s="19">
        <v>1.5086098935504071</v>
      </c>
      <c r="AO59" s="19">
        <v>1.9490115394936938</v>
      </c>
      <c r="AP59" s="19">
        <v>7.2244610430271043</v>
      </c>
      <c r="AQ59" s="19">
        <v>4.6851238930136867E-3</v>
      </c>
      <c r="AR59" s="19">
        <v>0</v>
      </c>
      <c r="AS59" s="19">
        <v>3.5466387870113603</v>
      </c>
      <c r="AT59" s="19">
        <v>4.6851238930136867E-3</v>
      </c>
      <c r="AU59" s="19">
        <v>0</v>
      </c>
      <c r="AV59" s="19">
        <v>0</v>
      </c>
      <c r="AW59" s="19">
        <v>0</v>
      </c>
      <c r="AX59" s="19">
        <v>0</v>
      </c>
      <c r="AY59" s="19">
        <v>0</v>
      </c>
      <c r="AZ59" s="19">
        <v>0</v>
      </c>
      <c r="BA59" s="19">
        <v>0</v>
      </c>
      <c r="BB59" s="19">
        <v>0</v>
      </c>
      <c r="BC59" s="19">
        <v>0</v>
      </c>
      <c r="BD59" s="19">
        <v>0</v>
      </c>
      <c r="BE59" s="19">
        <v>0</v>
      </c>
      <c r="BF59" s="19">
        <v>0</v>
      </c>
      <c r="BG59" s="19">
        <v>4.685123893013686E-2</v>
      </c>
      <c r="BH59" s="19">
        <v>1.8740495572054747E-2</v>
      </c>
      <c r="BI59" s="19">
        <v>0</v>
      </c>
      <c r="BJ59" s="19">
        <v>0</v>
      </c>
      <c r="BK59" s="19">
        <v>0</v>
      </c>
      <c r="BL59" s="19">
        <v>4.685123893013686E-2</v>
      </c>
      <c r="BM59" s="19">
        <v>0.16866446014849271</v>
      </c>
      <c r="BN59" s="19">
        <v>0</v>
      </c>
      <c r="BO59" s="19">
        <v>1.6772743536988997</v>
      </c>
      <c r="BP59" s="19">
        <v>5.875145361839162</v>
      </c>
      <c r="BQ59" s="19">
        <v>0</v>
      </c>
      <c r="BR59" s="19">
        <v>4.0292065479917705</v>
      </c>
      <c r="BS59" s="19">
        <v>0</v>
      </c>
      <c r="BT59" s="19">
        <v>418.85476115931658</v>
      </c>
      <c r="BU59" s="19">
        <v>0</v>
      </c>
      <c r="BV59" s="19">
        <v>0</v>
      </c>
      <c r="BW59" s="19">
        <v>0</v>
      </c>
      <c r="BX59" s="19">
        <v>0.14523884068342427</v>
      </c>
      <c r="BY59" s="19">
        <v>0</v>
      </c>
      <c r="BZ59" s="19">
        <v>0</v>
      </c>
      <c r="CA59" s="19">
        <v>0.14523884068342427</v>
      </c>
      <c r="CB59" s="19">
        <v>419</v>
      </c>
      <c r="CD59" s="19">
        <f t="shared" si="3"/>
        <v>0</v>
      </c>
      <c r="CE59" s="19">
        <f t="shared" si="4"/>
        <v>0</v>
      </c>
      <c r="CF59" s="19">
        <f t="shared" si="5"/>
        <v>0</v>
      </c>
    </row>
    <row r="60" spans="1:84">
      <c r="A60" s="59" t="s">
        <v>827</v>
      </c>
      <c r="B60" s="59" t="s">
        <v>272</v>
      </c>
      <c r="C60">
        <f t="shared" si="2"/>
        <v>54</v>
      </c>
      <c r="D60" s="19">
        <v>31.489151763188875</v>
      </c>
      <c r="E60" s="19">
        <v>2.9492067051634243</v>
      </c>
      <c r="F60" s="19">
        <v>0.22150585860851038</v>
      </c>
      <c r="G60" s="19">
        <v>0</v>
      </c>
      <c r="H60" s="19">
        <v>0</v>
      </c>
      <c r="I60" s="19">
        <v>0</v>
      </c>
      <c r="J60" s="19">
        <v>0</v>
      </c>
      <c r="K60" s="19">
        <v>0</v>
      </c>
      <c r="L60" s="19">
        <v>8.7795032796995007E-2</v>
      </c>
      <c r="M60" s="19">
        <v>0</v>
      </c>
      <c r="N60" s="19">
        <v>0</v>
      </c>
      <c r="O60" s="19">
        <v>0</v>
      </c>
      <c r="P60" s="19">
        <v>0</v>
      </c>
      <c r="Q60" s="19">
        <v>0</v>
      </c>
      <c r="R60" s="19">
        <v>0</v>
      </c>
      <c r="S60" s="19">
        <v>0</v>
      </c>
      <c r="T60" s="19">
        <v>0</v>
      </c>
      <c r="U60" s="19">
        <v>0</v>
      </c>
      <c r="V60" s="19">
        <v>0</v>
      </c>
      <c r="W60" s="19">
        <v>0</v>
      </c>
      <c r="X60" s="19">
        <v>1.2366989964680157</v>
      </c>
      <c r="Y60" s="19">
        <v>1.3118798004148681E-2</v>
      </c>
      <c r="Z60" s="19">
        <v>0</v>
      </c>
      <c r="AA60" s="19">
        <v>0</v>
      </c>
      <c r="AB60" s="19">
        <v>0</v>
      </c>
      <c r="AC60" s="19">
        <v>0</v>
      </c>
      <c r="AD60" s="19">
        <v>0</v>
      </c>
      <c r="AE60" s="19">
        <v>0</v>
      </c>
      <c r="AF60" s="19">
        <v>0</v>
      </c>
      <c r="AG60" s="19">
        <v>0</v>
      </c>
      <c r="AH60" s="19">
        <v>0</v>
      </c>
      <c r="AI60" s="19">
        <v>0</v>
      </c>
      <c r="AJ60" s="19">
        <v>0</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19">
        <v>0</v>
      </c>
      <c r="BB60" s="19">
        <v>0</v>
      </c>
      <c r="BC60" s="19">
        <v>0</v>
      </c>
      <c r="BD60" s="19">
        <v>0</v>
      </c>
      <c r="BE60" s="19">
        <v>0</v>
      </c>
      <c r="BF60" s="19">
        <v>0</v>
      </c>
      <c r="BG60" s="19">
        <v>0</v>
      </c>
      <c r="BH60" s="19">
        <v>0</v>
      </c>
      <c r="BI60" s="19">
        <v>0</v>
      </c>
      <c r="BJ60" s="19">
        <v>0</v>
      </c>
      <c r="BK60" s="19">
        <v>0</v>
      </c>
      <c r="BL60" s="19">
        <v>2.5228457700285922E-3</v>
      </c>
      <c r="BM60" s="19">
        <v>0</v>
      </c>
      <c r="BN60" s="19">
        <v>0</v>
      </c>
      <c r="BO60" s="19">
        <v>0</v>
      </c>
      <c r="BP60" s="19">
        <v>0</v>
      </c>
      <c r="BQ60" s="19">
        <v>0</v>
      </c>
      <c r="BR60" s="19">
        <v>0</v>
      </c>
      <c r="BS60" s="19">
        <v>0</v>
      </c>
      <c r="BT60" s="19">
        <v>36</v>
      </c>
      <c r="BU60" s="19">
        <v>0</v>
      </c>
      <c r="BV60" s="19">
        <v>0</v>
      </c>
      <c r="BW60" s="19">
        <v>0</v>
      </c>
      <c r="BX60" s="19">
        <v>0</v>
      </c>
      <c r="BY60" s="19">
        <v>0</v>
      </c>
      <c r="BZ60" s="19">
        <v>0</v>
      </c>
      <c r="CA60" s="19">
        <v>0</v>
      </c>
      <c r="CB60" s="19">
        <v>36</v>
      </c>
      <c r="CD60" s="19">
        <f t="shared" si="3"/>
        <v>0</v>
      </c>
      <c r="CE60" s="19">
        <f t="shared" si="4"/>
        <v>0</v>
      </c>
      <c r="CF60" s="19">
        <f t="shared" si="5"/>
        <v>0</v>
      </c>
    </row>
    <row r="61" spans="1:84">
      <c r="A61" s="60" t="s">
        <v>828</v>
      </c>
      <c r="B61" s="59" t="s">
        <v>273</v>
      </c>
      <c r="C61">
        <f t="shared" si="2"/>
        <v>55</v>
      </c>
      <c r="D61" s="19">
        <v>0</v>
      </c>
      <c r="E61" s="19">
        <v>4.1937513105472841E-2</v>
      </c>
      <c r="F61" s="19">
        <v>0</v>
      </c>
      <c r="G61" s="19">
        <v>0</v>
      </c>
      <c r="H61" s="19">
        <v>64.402040958971128</v>
      </c>
      <c r="I61" s="19">
        <v>9.226252883204026</v>
      </c>
      <c r="J61" s="19">
        <v>2.1807506814845881</v>
      </c>
      <c r="K61" s="19">
        <v>8.9326902914657165</v>
      </c>
      <c r="L61" s="19">
        <v>0</v>
      </c>
      <c r="M61" s="19">
        <v>8.918711120430558</v>
      </c>
      <c r="N61" s="19">
        <v>0.48927098623051651</v>
      </c>
      <c r="O61" s="19">
        <v>0</v>
      </c>
      <c r="P61" s="19">
        <v>23.471028168029637</v>
      </c>
      <c r="Q61" s="19">
        <v>3.6765219822464528</v>
      </c>
      <c r="R61" s="19">
        <v>13.923254351016984</v>
      </c>
      <c r="S61" s="19">
        <v>0</v>
      </c>
      <c r="T61" s="19">
        <v>35.730761165862866</v>
      </c>
      <c r="U61" s="19">
        <v>0</v>
      </c>
      <c r="V61" s="19">
        <v>0</v>
      </c>
      <c r="W61" s="19">
        <v>19.668693646466764</v>
      </c>
      <c r="X61" s="19">
        <v>486.29342280002794</v>
      </c>
      <c r="Y61" s="19">
        <v>287.00636052282101</v>
      </c>
      <c r="Z61" s="19">
        <v>89.145173691200114</v>
      </c>
      <c r="AA61" s="19">
        <v>47.962535821625778</v>
      </c>
      <c r="AB61" s="19">
        <v>49.863703082407213</v>
      </c>
      <c r="AC61" s="19">
        <v>0</v>
      </c>
      <c r="AD61" s="19">
        <v>13.112462430977843</v>
      </c>
      <c r="AE61" s="19">
        <v>7.2551897672468026</v>
      </c>
      <c r="AF61" s="19">
        <v>9.1144195149227656</v>
      </c>
      <c r="AG61" s="19">
        <v>0</v>
      </c>
      <c r="AH61" s="19">
        <v>2.0968756552736423</v>
      </c>
      <c r="AI61" s="19">
        <v>0.13979171035157614</v>
      </c>
      <c r="AJ61" s="19">
        <v>0.58712518347661979</v>
      </c>
      <c r="AK61" s="19">
        <v>0</v>
      </c>
      <c r="AL61" s="19">
        <v>1.3979171035157615E-2</v>
      </c>
      <c r="AM61" s="19">
        <v>6.1648144265045088</v>
      </c>
      <c r="AN61" s="19">
        <v>0</v>
      </c>
      <c r="AO61" s="19">
        <v>0.23764590759767945</v>
      </c>
      <c r="AP61" s="19">
        <v>3.7044803243167683</v>
      </c>
      <c r="AQ61" s="19">
        <v>0</v>
      </c>
      <c r="AR61" s="19">
        <v>0</v>
      </c>
      <c r="AS61" s="19">
        <v>1.8033130635353323</v>
      </c>
      <c r="AT61" s="19">
        <v>0</v>
      </c>
      <c r="AU61" s="19">
        <v>0</v>
      </c>
      <c r="AV61" s="19">
        <v>0</v>
      </c>
      <c r="AW61" s="19">
        <v>0</v>
      </c>
      <c r="AX61" s="19">
        <v>0</v>
      </c>
      <c r="AY61" s="19">
        <v>0</v>
      </c>
      <c r="AZ61" s="19">
        <v>0</v>
      </c>
      <c r="BA61" s="19">
        <v>0</v>
      </c>
      <c r="BB61" s="19">
        <v>0</v>
      </c>
      <c r="BC61" s="19">
        <v>0</v>
      </c>
      <c r="BD61" s="19">
        <v>0</v>
      </c>
      <c r="BE61" s="19">
        <v>0</v>
      </c>
      <c r="BF61" s="19">
        <v>0</v>
      </c>
      <c r="BG61" s="19">
        <v>0.54518767037114702</v>
      </c>
      <c r="BH61" s="19">
        <v>0</v>
      </c>
      <c r="BI61" s="19">
        <v>0</v>
      </c>
      <c r="BJ61" s="19">
        <v>0</v>
      </c>
      <c r="BK61" s="19">
        <v>0</v>
      </c>
      <c r="BL61" s="19">
        <v>0.15377088138673378</v>
      </c>
      <c r="BM61" s="19">
        <v>0.57314601244146224</v>
      </c>
      <c r="BN61" s="19">
        <v>0</v>
      </c>
      <c r="BO61" s="19">
        <v>1.9011672607814356</v>
      </c>
      <c r="BP61" s="19">
        <v>1.6635213531837563</v>
      </c>
      <c r="BQ61" s="19">
        <v>0</v>
      </c>
      <c r="BR61" s="19">
        <v>0</v>
      </c>
      <c r="BS61" s="19">
        <v>0</v>
      </c>
      <c r="BT61" s="19">
        <v>1200</v>
      </c>
      <c r="BU61" s="19">
        <v>0</v>
      </c>
      <c r="BV61" s="19">
        <v>0</v>
      </c>
      <c r="BW61" s="19">
        <v>0</v>
      </c>
      <c r="BX61" s="19">
        <v>0</v>
      </c>
      <c r="BY61" s="19">
        <v>0</v>
      </c>
      <c r="BZ61" s="19">
        <v>0</v>
      </c>
      <c r="CA61" s="19">
        <v>0</v>
      </c>
      <c r="CB61" s="19">
        <v>1200</v>
      </c>
      <c r="CD61" s="19">
        <f t="shared" si="3"/>
        <v>0</v>
      </c>
      <c r="CE61" s="19">
        <f t="shared" si="4"/>
        <v>0</v>
      </c>
      <c r="CF61" s="19">
        <f t="shared" si="5"/>
        <v>0</v>
      </c>
    </row>
    <row r="62" spans="1:84">
      <c r="A62" s="59" t="s">
        <v>829</v>
      </c>
      <c r="B62" s="59" t="s">
        <v>274</v>
      </c>
      <c r="C62">
        <f t="shared" si="2"/>
        <v>56</v>
      </c>
      <c r="D62" s="19">
        <v>4.7672202248473434</v>
      </c>
      <c r="E62" s="19">
        <v>0.23317925012840268</v>
      </c>
      <c r="F62" s="19">
        <v>0</v>
      </c>
      <c r="G62" s="19">
        <v>0</v>
      </c>
      <c r="H62" s="19">
        <v>77.778234320607197</v>
      </c>
      <c r="I62" s="19">
        <v>0</v>
      </c>
      <c r="J62" s="19">
        <v>0</v>
      </c>
      <c r="K62" s="19">
        <v>5.1817611139645038E-2</v>
      </c>
      <c r="L62" s="19">
        <v>7.7726416709467547E-2</v>
      </c>
      <c r="M62" s="19">
        <v>0.33681447240769274</v>
      </c>
      <c r="N62" s="19">
        <v>0</v>
      </c>
      <c r="O62" s="19">
        <v>0.80317297266449805</v>
      </c>
      <c r="P62" s="19">
        <v>151.46287736118245</v>
      </c>
      <c r="Q62" s="19">
        <v>0</v>
      </c>
      <c r="R62" s="19">
        <v>51.118073389259827</v>
      </c>
      <c r="S62" s="19">
        <v>35.002796324830221</v>
      </c>
      <c r="T62" s="19">
        <v>62.777035895679958</v>
      </c>
      <c r="U62" s="19">
        <v>1.2954402784911259</v>
      </c>
      <c r="V62" s="19">
        <v>0</v>
      </c>
      <c r="W62" s="19">
        <v>0</v>
      </c>
      <c r="X62" s="19">
        <v>92.44261827312674</v>
      </c>
      <c r="Y62" s="19">
        <v>80.757746961136789</v>
      </c>
      <c r="Z62" s="19">
        <v>44.640871996804201</v>
      </c>
      <c r="AA62" s="19">
        <v>3.0313302516692344</v>
      </c>
      <c r="AB62" s="19">
        <v>810.01289733493127</v>
      </c>
      <c r="AC62" s="19">
        <v>65.160646008103626</v>
      </c>
      <c r="AD62" s="19">
        <v>2.5908805569822519E-2</v>
      </c>
      <c r="AE62" s="19">
        <v>9.6639844775437993</v>
      </c>
      <c r="AF62" s="19">
        <v>39.951378188666325</v>
      </c>
      <c r="AG62" s="19">
        <v>8.860811504879301</v>
      </c>
      <c r="AH62" s="19">
        <v>118.35142384294926</v>
      </c>
      <c r="AI62" s="19">
        <v>6.0885693089082915</v>
      </c>
      <c r="AJ62" s="19">
        <v>3.2645095017976371</v>
      </c>
      <c r="AK62" s="19">
        <v>62.155224562004221</v>
      </c>
      <c r="AL62" s="19">
        <v>10.90760714489528</v>
      </c>
      <c r="AM62" s="19">
        <v>74.643268846658685</v>
      </c>
      <c r="AN62" s="19">
        <v>0</v>
      </c>
      <c r="AO62" s="19">
        <v>0</v>
      </c>
      <c r="AP62" s="19">
        <v>0</v>
      </c>
      <c r="AQ62" s="19">
        <v>2.5908805569822519E-2</v>
      </c>
      <c r="AR62" s="19">
        <v>0</v>
      </c>
      <c r="AS62" s="19">
        <v>0</v>
      </c>
      <c r="AT62" s="19">
        <v>0</v>
      </c>
      <c r="AU62" s="19">
        <v>0</v>
      </c>
      <c r="AV62" s="19">
        <v>0</v>
      </c>
      <c r="AW62" s="19">
        <v>0</v>
      </c>
      <c r="AX62" s="19">
        <v>0</v>
      </c>
      <c r="AY62" s="19">
        <v>0</v>
      </c>
      <c r="AZ62" s="19">
        <v>0</v>
      </c>
      <c r="BA62" s="19">
        <v>0</v>
      </c>
      <c r="BB62" s="19">
        <v>0</v>
      </c>
      <c r="BC62" s="19">
        <v>0</v>
      </c>
      <c r="BD62" s="19">
        <v>0</v>
      </c>
      <c r="BE62" s="19">
        <v>0</v>
      </c>
      <c r="BF62" s="19">
        <v>0</v>
      </c>
      <c r="BG62" s="19">
        <v>0.31090566683787019</v>
      </c>
      <c r="BH62" s="19">
        <v>0</v>
      </c>
      <c r="BI62" s="19">
        <v>0</v>
      </c>
      <c r="BJ62" s="19">
        <v>0</v>
      </c>
      <c r="BK62" s="19">
        <v>0</v>
      </c>
      <c r="BL62" s="19">
        <v>0</v>
      </c>
      <c r="BM62" s="19">
        <v>0</v>
      </c>
      <c r="BN62" s="19">
        <v>0</v>
      </c>
      <c r="BO62" s="19">
        <v>0</v>
      </c>
      <c r="BP62" s="19">
        <v>0</v>
      </c>
      <c r="BQ62" s="19">
        <v>0</v>
      </c>
      <c r="BR62" s="19">
        <v>0</v>
      </c>
      <c r="BS62" s="19">
        <v>0</v>
      </c>
      <c r="BT62" s="19">
        <v>1816</v>
      </c>
      <c r="BU62" s="19">
        <v>0</v>
      </c>
      <c r="BV62" s="19">
        <v>0</v>
      </c>
      <c r="BW62" s="19">
        <v>0</v>
      </c>
      <c r="BX62" s="19">
        <v>0</v>
      </c>
      <c r="BY62" s="19">
        <v>0</v>
      </c>
      <c r="BZ62" s="19">
        <v>0</v>
      </c>
      <c r="CA62" s="19">
        <v>0</v>
      </c>
      <c r="CB62" s="19">
        <v>1816</v>
      </c>
      <c r="CD62" s="19">
        <f t="shared" si="3"/>
        <v>0</v>
      </c>
      <c r="CE62" s="19">
        <f t="shared" si="4"/>
        <v>0</v>
      </c>
      <c r="CF62" s="19">
        <f t="shared" si="5"/>
        <v>0</v>
      </c>
    </row>
    <row r="63" spans="1:84">
      <c r="A63" s="59" t="s">
        <v>830</v>
      </c>
      <c r="B63" s="59" t="s">
        <v>275</v>
      </c>
      <c r="C63">
        <f t="shared" si="2"/>
        <v>57</v>
      </c>
      <c r="D63" s="19">
        <v>508.17583152264746</v>
      </c>
      <c r="E63" s="19">
        <v>56.037272271435739</v>
      </c>
      <c r="F63" s="19">
        <v>1.7875647668393784</v>
      </c>
      <c r="G63" s="19">
        <v>0</v>
      </c>
      <c r="H63" s="19">
        <v>0</v>
      </c>
      <c r="I63" s="19">
        <v>0</v>
      </c>
      <c r="J63" s="19">
        <v>0</v>
      </c>
      <c r="K63" s="19">
        <v>0</v>
      </c>
      <c r="L63" s="19">
        <v>0.46130703660371047</v>
      </c>
      <c r="M63" s="19">
        <v>1.1532675915092763E-2</v>
      </c>
      <c r="N63" s="19">
        <v>0</v>
      </c>
      <c r="O63" s="19">
        <v>0</v>
      </c>
      <c r="P63" s="19">
        <v>0</v>
      </c>
      <c r="Q63" s="19">
        <v>0</v>
      </c>
      <c r="R63" s="19">
        <v>0</v>
      </c>
      <c r="S63" s="19">
        <v>0</v>
      </c>
      <c r="T63" s="19">
        <v>0</v>
      </c>
      <c r="U63" s="19">
        <v>0</v>
      </c>
      <c r="V63" s="19">
        <v>0</v>
      </c>
      <c r="W63" s="19">
        <v>0</v>
      </c>
      <c r="X63" s="19">
        <v>0</v>
      </c>
      <c r="Y63" s="19">
        <v>142.76299515293331</v>
      </c>
      <c r="Z63" s="19">
        <v>14.842553902724386</v>
      </c>
      <c r="AA63" s="19">
        <v>0</v>
      </c>
      <c r="AB63" s="19">
        <v>0</v>
      </c>
      <c r="AC63" s="19">
        <v>0</v>
      </c>
      <c r="AD63" s="19">
        <v>0</v>
      </c>
      <c r="AE63" s="19">
        <v>0</v>
      </c>
      <c r="AF63" s="19">
        <v>0.88801604546214263</v>
      </c>
      <c r="AG63" s="19">
        <v>0</v>
      </c>
      <c r="AH63" s="19">
        <v>0</v>
      </c>
      <c r="AI63" s="19">
        <v>0</v>
      </c>
      <c r="AJ63" s="19">
        <v>0</v>
      </c>
      <c r="AK63" s="19">
        <v>0</v>
      </c>
      <c r="AL63" s="19">
        <v>0</v>
      </c>
      <c r="AM63" s="19">
        <v>0</v>
      </c>
      <c r="AN63" s="19">
        <v>0</v>
      </c>
      <c r="AO63" s="19">
        <v>0</v>
      </c>
      <c r="AP63" s="19">
        <v>0</v>
      </c>
      <c r="AQ63" s="19">
        <v>0</v>
      </c>
      <c r="AR63" s="19">
        <v>0</v>
      </c>
      <c r="AS63" s="19">
        <v>0</v>
      </c>
      <c r="AT63" s="19">
        <v>0</v>
      </c>
      <c r="AU63" s="19">
        <v>0</v>
      </c>
      <c r="AV63" s="19">
        <v>0</v>
      </c>
      <c r="AW63" s="19">
        <v>0</v>
      </c>
      <c r="AX63" s="19">
        <v>0.14992478689620592</v>
      </c>
      <c r="AY63" s="19">
        <v>0</v>
      </c>
      <c r="AZ63" s="19">
        <v>0</v>
      </c>
      <c r="BA63" s="19">
        <v>0</v>
      </c>
      <c r="BB63" s="19">
        <v>0</v>
      </c>
      <c r="BC63" s="19">
        <v>0</v>
      </c>
      <c r="BD63" s="19">
        <v>0</v>
      </c>
      <c r="BE63" s="19">
        <v>0</v>
      </c>
      <c r="BF63" s="19">
        <v>0</v>
      </c>
      <c r="BG63" s="19">
        <v>0.19605549055657698</v>
      </c>
      <c r="BH63" s="19">
        <v>0.20758816647166972</v>
      </c>
      <c r="BI63" s="19">
        <v>0</v>
      </c>
      <c r="BJ63" s="19">
        <v>24.795253217449439</v>
      </c>
      <c r="BK63" s="19">
        <v>0</v>
      </c>
      <c r="BL63" s="19">
        <v>0</v>
      </c>
      <c r="BM63" s="19">
        <v>0</v>
      </c>
      <c r="BN63" s="19">
        <v>0</v>
      </c>
      <c r="BO63" s="19">
        <v>0</v>
      </c>
      <c r="BP63" s="19">
        <v>0</v>
      </c>
      <c r="BQ63" s="19">
        <v>4.6130703660371052E-2</v>
      </c>
      <c r="BR63" s="19">
        <v>0</v>
      </c>
      <c r="BS63" s="19">
        <v>0</v>
      </c>
      <c r="BT63" s="19">
        <v>750.36202573959554</v>
      </c>
      <c r="BU63" s="19">
        <v>0</v>
      </c>
      <c r="BV63" s="19">
        <v>0</v>
      </c>
      <c r="BW63" s="19">
        <v>0</v>
      </c>
      <c r="BX63" s="19">
        <v>8.63797426040448</v>
      </c>
      <c r="BY63" s="19">
        <v>0</v>
      </c>
      <c r="BZ63" s="19">
        <v>0</v>
      </c>
      <c r="CA63" s="19">
        <v>8.63797426040448</v>
      </c>
      <c r="CB63" s="19">
        <v>759</v>
      </c>
      <c r="CD63" s="19">
        <f t="shared" si="3"/>
        <v>0</v>
      </c>
      <c r="CE63" s="19">
        <f t="shared" si="4"/>
        <v>0</v>
      </c>
      <c r="CF63" s="19">
        <f t="shared" si="5"/>
        <v>0</v>
      </c>
    </row>
    <row r="64" spans="1:84">
      <c r="A64" s="59" t="s">
        <v>831</v>
      </c>
      <c r="B64" s="60" t="s">
        <v>276</v>
      </c>
      <c r="C64">
        <f t="shared" si="2"/>
        <v>58</v>
      </c>
      <c r="D64" s="19">
        <v>1.7132047319620588E-2</v>
      </c>
      <c r="E64" s="19">
        <v>0.73667803474368532</v>
      </c>
      <c r="F64" s="19">
        <v>0</v>
      </c>
      <c r="G64" s="19">
        <v>58.848582542896729</v>
      </c>
      <c r="H64" s="19">
        <v>13.106016199509751</v>
      </c>
      <c r="I64" s="19">
        <v>9.54255035702867</v>
      </c>
      <c r="J64" s="19">
        <v>4.0088990727912179</v>
      </c>
      <c r="K64" s="19">
        <v>29.124480443355004</v>
      </c>
      <c r="L64" s="19">
        <v>0.30837685175317064</v>
      </c>
      <c r="M64" s="19">
        <v>83.552994777789621</v>
      </c>
      <c r="N64" s="19">
        <v>3.563465842481083</v>
      </c>
      <c r="O64" s="19">
        <v>8.5660236598102943E-2</v>
      </c>
      <c r="P64" s="19">
        <v>3.9917670254715976</v>
      </c>
      <c r="Q64" s="19">
        <v>0</v>
      </c>
      <c r="R64" s="19">
        <v>2.8953159970158797</v>
      </c>
      <c r="S64" s="19">
        <v>16.138388575082597</v>
      </c>
      <c r="T64" s="19">
        <v>15.641559202813598</v>
      </c>
      <c r="U64" s="19">
        <v>6.1504049877437916</v>
      </c>
      <c r="V64" s="19">
        <v>10.587605243525525</v>
      </c>
      <c r="W64" s="19">
        <v>4.8483693914526267</v>
      </c>
      <c r="X64" s="19">
        <v>22.631434509218803</v>
      </c>
      <c r="Y64" s="19">
        <v>81.58280933603325</v>
      </c>
      <c r="Z64" s="19">
        <v>30.135271235212617</v>
      </c>
      <c r="AA64" s="19">
        <v>28.764707449642973</v>
      </c>
      <c r="AB64" s="19">
        <v>36.25141212831717</v>
      </c>
      <c r="AC64" s="19">
        <v>9.9365874453799421</v>
      </c>
      <c r="AD64" s="19">
        <v>13.380128956623681</v>
      </c>
      <c r="AE64" s="19">
        <v>1.3362996909304061</v>
      </c>
      <c r="AF64" s="19">
        <v>5.4479910476393476</v>
      </c>
      <c r="AG64" s="19">
        <v>5.1396141958861774E-2</v>
      </c>
      <c r="AH64" s="19">
        <v>2.9467121389747413</v>
      </c>
      <c r="AI64" s="19">
        <v>4.4372002557817334</v>
      </c>
      <c r="AJ64" s="19">
        <v>2.0901097729937121</v>
      </c>
      <c r="AK64" s="19">
        <v>0.44543323031013538</v>
      </c>
      <c r="AL64" s="19">
        <v>0.94226260257913252</v>
      </c>
      <c r="AM64" s="19">
        <v>9.7481349248641163</v>
      </c>
      <c r="AN64" s="19">
        <v>8.5488916124906744</v>
      </c>
      <c r="AO64" s="19">
        <v>0.53109346690823833</v>
      </c>
      <c r="AP64" s="19">
        <v>6.2189331770222749</v>
      </c>
      <c r="AQ64" s="19">
        <v>10.895982095278695</v>
      </c>
      <c r="AR64" s="19">
        <v>1.0107907918576149</v>
      </c>
      <c r="AS64" s="19">
        <v>51.807311094532665</v>
      </c>
      <c r="AT64" s="19">
        <v>0.15418842587658532</v>
      </c>
      <c r="AU64" s="19">
        <v>0</v>
      </c>
      <c r="AV64" s="19">
        <v>0</v>
      </c>
      <c r="AW64" s="19">
        <v>1.216375359693062</v>
      </c>
      <c r="AX64" s="19">
        <v>0</v>
      </c>
      <c r="AY64" s="19">
        <v>0</v>
      </c>
      <c r="AZ64" s="19">
        <v>0</v>
      </c>
      <c r="BA64" s="19">
        <v>0</v>
      </c>
      <c r="BB64" s="19">
        <v>1.7132047319620588E-2</v>
      </c>
      <c r="BC64" s="19">
        <v>1.7132047319620588E-2</v>
      </c>
      <c r="BD64" s="19">
        <v>0.9765266972183736</v>
      </c>
      <c r="BE64" s="19">
        <v>0.80520622402216779</v>
      </c>
      <c r="BF64" s="19">
        <v>0</v>
      </c>
      <c r="BG64" s="19">
        <v>0.25698070979430887</v>
      </c>
      <c r="BH64" s="19">
        <v>0.39403708835127355</v>
      </c>
      <c r="BI64" s="19">
        <v>0</v>
      </c>
      <c r="BJ64" s="19">
        <v>2.3984866247468828</v>
      </c>
      <c r="BK64" s="19">
        <v>1.7132047319620588E-2</v>
      </c>
      <c r="BL64" s="19">
        <v>1.678940637322818</v>
      </c>
      <c r="BM64" s="19">
        <v>7.1783278269210271</v>
      </c>
      <c r="BN64" s="19">
        <v>0</v>
      </c>
      <c r="BO64" s="19">
        <v>23.847809868911863</v>
      </c>
      <c r="BP64" s="19">
        <v>0</v>
      </c>
      <c r="BQ64" s="19">
        <v>0.18845252051582648</v>
      </c>
      <c r="BR64" s="19">
        <v>0.30837685175317064</v>
      </c>
      <c r="BS64" s="19">
        <v>0</v>
      </c>
      <c r="BT64" s="19">
        <v>631.74424491100933</v>
      </c>
      <c r="BU64" s="19">
        <v>0</v>
      </c>
      <c r="BV64" s="19">
        <v>0</v>
      </c>
      <c r="BW64" s="19">
        <v>0</v>
      </c>
      <c r="BX64" s="19">
        <v>11.255755088990727</v>
      </c>
      <c r="BY64" s="19">
        <v>0</v>
      </c>
      <c r="BZ64" s="19">
        <v>0</v>
      </c>
      <c r="CA64" s="19">
        <v>11.255755088990727</v>
      </c>
      <c r="CB64" s="19">
        <v>643</v>
      </c>
      <c r="CD64" s="19">
        <f t="shared" si="3"/>
        <v>0</v>
      </c>
      <c r="CE64" s="19">
        <f t="shared" si="4"/>
        <v>0</v>
      </c>
      <c r="CF64" s="19">
        <f t="shared" si="5"/>
        <v>0</v>
      </c>
    </row>
    <row r="65" spans="1:84">
      <c r="A65" s="59" t="s">
        <v>832</v>
      </c>
      <c r="B65" s="59" t="s">
        <v>277</v>
      </c>
      <c r="C65">
        <f t="shared" si="2"/>
        <v>59</v>
      </c>
      <c r="D65" s="19">
        <v>0.19619456578070629</v>
      </c>
      <c r="E65" s="19">
        <v>0.38454134893018438</v>
      </c>
      <c r="F65" s="19">
        <v>2.3543347893684754E-2</v>
      </c>
      <c r="G65" s="19">
        <v>0</v>
      </c>
      <c r="H65" s="19">
        <v>0</v>
      </c>
      <c r="I65" s="19">
        <v>0</v>
      </c>
      <c r="J65" s="19">
        <v>0</v>
      </c>
      <c r="K65" s="19">
        <v>7.0630043681054258E-2</v>
      </c>
      <c r="L65" s="19">
        <v>0</v>
      </c>
      <c r="M65" s="19">
        <v>0.43162804471755389</v>
      </c>
      <c r="N65" s="19">
        <v>0</v>
      </c>
      <c r="O65" s="19">
        <v>0</v>
      </c>
      <c r="P65" s="19">
        <v>0.45517139261123862</v>
      </c>
      <c r="Q65" s="19">
        <v>0.36099800103649959</v>
      </c>
      <c r="R65" s="19">
        <v>0.66706152365440152</v>
      </c>
      <c r="S65" s="19">
        <v>3.3039164877470939</v>
      </c>
      <c r="T65" s="19">
        <v>11.026134596875695</v>
      </c>
      <c r="U65" s="19">
        <v>6.3174650181387424</v>
      </c>
      <c r="V65" s="19">
        <v>0</v>
      </c>
      <c r="W65" s="19">
        <v>0</v>
      </c>
      <c r="X65" s="19">
        <v>0</v>
      </c>
      <c r="Y65" s="19">
        <v>1.1771673946842378</v>
      </c>
      <c r="Z65" s="19">
        <v>0.11771673946842379</v>
      </c>
      <c r="AA65" s="19">
        <v>7.8477826312282513E-3</v>
      </c>
      <c r="AB65" s="19">
        <v>14.267268823572962</v>
      </c>
      <c r="AC65" s="19">
        <v>7.0551565854741991</v>
      </c>
      <c r="AD65" s="19">
        <v>0</v>
      </c>
      <c r="AE65" s="19">
        <v>0</v>
      </c>
      <c r="AF65" s="19">
        <v>4.0651514029762348</v>
      </c>
      <c r="AG65" s="19">
        <v>2.3307914414747906</v>
      </c>
      <c r="AH65" s="19">
        <v>0.15695565262456504</v>
      </c>
      <c r="AI65" s="19">
        <v>0.36884578366772786</v>
      </c>
      <c r="AJ65" s="19">
        <v>4.9048641445176582</v>
      </c>
      <c r="AK65" s="19">
        <v>1.938402309913378</v>
      </c>
      <c r="AL65" s="19">
        <v>0.93388613311616187</v>
      </c>
      <c r="AM65" s="19">
        <v>2.6133116161990082</v>
      </c>
      <c r="AN65" s="19">
        <v>5.7367291034278516</v>
      </c>
      <c r="AO65" s="19">
        <v>1.6637299178203893</v>
      </c>
      <c r="AP65" s="19">
        <v>1.8206855704449545</v>
      </c>
      <c r="AQ65" s="19">
        <v>95.177907751536239</v>
      </c>
      <c r="AR65" s="19">
        <v>10.798548900570076</v>
      </c>
      <c r="AS65" s="19">
        <v>0</v>
      </c>
      <c r="AT65" s="19">
        <v>2.2915525283186495</v>
      </c>
      <c r="AU65" s="19">
        <v>0</v>
      </c>
      <c r="AV65" s="19">
        <v>0</v>
      </c>
      <c r="AW65" s="19">
        <v>0</v>
      </c>
      <c r="AX65" s="19">
        <v>0.11771673946842379</v>
      </c>
      <c r="AY65" s="19">
        <v>0</v>
      </c>
      <c r="AZ65" s="19">
        <v>1.1536240467905532</v>
      </c>
      <c r="BA65" s="19">
        <v>1.459687569408455</v>
      </c>
      <c r="BB65" s="19">
        <v>0</v>
      </c>
      <c r="BC65" s="19">
        <v>0</v>
      </c>
      <c r="BD65" s="19">
        <v>7.8477826312282513E-3</v>
      </c>
      <c r="BE65" s="19">
        <v>14.918634781964908</v>
      </c>
      <c r="BF65" s="19">
        <v>0</v>
      </c>
      <c r="BG65" s="19">
        <v>2.3543347893684754E-2</v>
      </c>
      <c r="BH65" s="19">
        <v>7.8477826312282513E-3</v>
      </c>
      <c r="BI65" s="19">
        <v>0.14126008736210852</v>
      </c>
      <c r="BJ65" s="19">
        <v>6.6941585844376998</v>
      </c>
      <c r="BK65" s="19">
        <v>0</v>
      </c>
      <c r="BL65" s="19">
        <v>1.9933367883319759</v>
      </c>
      <c r="BM65" s="19">
        <v>0.65921374102317309</v>
      </c>
      <c r="BN65" s="19">
        <v>0</v>
      </c>
      <c r="BO65" s="19">
        <v>5.4934478418597762E-2</v>
      </c>
      <c r="BP65" s="19">
        <v>0</v>
      </c>
      <c r="BQ65" s="19">
        <v>2.3543347893684754E-2</v>
      </c>
      <c r="BR65" s="19">
        <v>0.73769156733545571</v>
      </c>
      <c r="BS65" s="19">
        <v>0</v>
      </c>
      <c r="BT65" s="19">
        <v>208.65684459909676</v>
      </c>
      <c r="BU65" s="19">
        <v>0</v>
      </c>
      <c r="BV65" s="19">
        <v>0</v>
      </c>
      <c r="BW65" s="19">
        <v>0</v>
      </c>
      <c r="BX65" s="19">
        <v>3.3431554009032354</v>
      </c>
      <c r="BY65" s="19">
        <v>0</v>
      </c>
      <c r="BZ65" s="19">
        <v>0</v>
      </c>
      <c r="CA65" s="19">
        <v>3.3431554009032354</v>
      </c>
      <c r="CB65" s="19">
        <v>212</v>
      </c>
      <c r="CD65" s="19">
        <f t="shared" si="3"/>
        <v>0</v>
      </c>
      <c r="CE65" s="19">
        <f t="shared" si="4"/>
        <v>0</v>
      </c>
      <c r="CF65" s="19">
        <f t="shared" si="5"/>
        <v>0</v>
      </c>
    </row>
    <row r="66" spans="1:84">
      <c r="A66" s="59" t="s">
        <v>833</v>
      </c>
      <c r="B66" s="59" t="s">
        <v>278</v>
      </c>
      <c r="C66">
        <f t="shared" si="2"/>
        <v>60</v>
      </c>
      <c r="D66" s="19">
        <v>1.0369779015847671E-2</v>
      </c>
      <c r="E66" s="19">
        <v>0.14172031321658488</v>
      </c>
      <c r="F66" s="19">
        <v>0</v>
      </c>
      <c r="G66" s="19">
        <v>0</v>
      </c>
      <c r="H66" s="19">
        <v>0.53922850882407902</v>
      </c>
      <c r="I66" s="19">
        <v>0.49083620675012318</v>
      </c>
      <c r="J66" s="19">
        <v>6.9131860105651144E-2</v>
      </c>
      <c r="K66" s="19">
        <v>0.30763677747014762</v>
      </c>
      <c r="L66" s="19">
        <v>6.9131860105651144E-2</v>
      </c>
      <c r="M66" s="19">
        <v>0.84686528629422653</v>
      </c>
      <c r="N66" s="19">
        <v>0.11406756917432441</v>
      </c>
      <c r="O66" s="19">
        <v>0</v>
      </c>
      <c r="P66" s="19">
        <v>0.20048239430638834</v>
      </c>
      <c r="Q66" s="19">
        <v>0.17974283627469298</v>
      </c>
      <c r="R66" s="19">
        <v>3.4565930052825574E-3</v>
      </c>
      <c r="S66" s="19">
        <v>0.12443734819017206</v>
      </c>
      <c r="T66" s="19">
        <v>0.24541810337506159</v>
      </c>
      <c r="U66" s="19">
        <v>3.4565930052825574E-3</v>
      </c>
      <c r="V66" s="19">
        <v>0.17974283627469298</v>
      </c>
      <c r="W66" s="19">
        <v>6.9131860105651147E-3</v>
      </c>
      <c r="X66" s="19">
        <v>0.32837633550184298</v>
      </c>
      <c r="Y66" s="19">
        <v>0.82612572826253117</v>
      </c>
      <c r="Z66" s="19">
        <v>8.4928490139792441</v>
      </c>
      <c r="AA66" s="19">
        <v>9.678460414791161E-2</v>
      </c>
      <c r="AB66" s="19">
        <v>0.14863349922714997</v>
      </c>
      <c r="AC66" s="19">
        <v>0.29035381244373482</v>
      </c>
      <c r="AD66" s="19">
        <v>0.12443734819017206</v>
      </c>
      <c r="AE66" s="19">
        <v>0.27998403342788714</v>
      </c>
      <c r="AF66" s="19">
        <v>2.834406264331697</v>
      </c>
      <c r="AG66" s="19">
        <v>0.15554668523771509</v>
      </c>
      <c r="AH66" s="19">
        <v>4.8392302073955805E-2</v>
      </c>
      <c r="AI66" s="19">
        <v>0.12443734819017206</v>
      </c>
      <c r="AJ66" s="19">
        <v>0.10024119715319417</v>
      </c>
      <c r="AK66" s="19">
        <v>0.17974283627469298</v>
      </c>
      <c r="AL66" s="19">
        <v>1.0369779015847671E-2</v>
      </c>
      <c r="AM66" s="19">
        <v>2.7652744042260459E-2</v>
      </c>
      <c r="AN66" s="19">
        <v>0</v>
      </c>
      <c r="AO66" s="19">
        <v>9.678460414791161E-2</v>
      </c>
      <c r="AP66" s="19">
        <v>0.28344062643316975</v>
      </c>
      <c r="AQ66" s="19">
        <v>0.52885872980823123</v>
      </c>
      <c r="AR66" s="19">
        <v>1.1026531686851357</v>
      </c>
      <c r="AS66" s="19">
        <v>12.920744653746199</v>
      </c>
      <c r="AT66" s="19">
        <v>2.0013673500586004</v>
      </c>
      <c r="AU66" s="19">
        <v>4.4935709068673245E-2</v>
      </c>
      <c r="AV66" s="19">
        <v>3.4565930052825574E-3</v>
      </c>
      <c r="AW66" s="19">
        <v>0.66366585701425096</v>
      </c>
      <c r="AX66" s="19">
        <v>0.52540213680294867</v>
      </c>
      <c r="AY66" s="19">
        <v>0.49429279975540569</v>
      </c>
      <c r="AZ66" s="19">
        <v>4.4935709068673245E-2</v>
      </c>
      <c r="BA66" s="19">
        <v>0.31109337047543018</v>
      </c>
      <c r="BB66" s="19">
        <v>0.6429262989825556</v>
      </c>
      <c r="BC66" s="19">
        <v>7.2588453110933704E-2</v>
      </c>
      <c r="BD66" s="19">
        <v>0.11406756917432441</v>
      </c>
      <c r="BE66" s="19">
        <v>0</v>
      </c>
      <c r="BF66" s="19">
        <v>1.7974283627469296</v>
      </c>
      <c r="BG66" s="19">
        <v>0.57725103188218707</v>
      </c>
      <c r="BH66" s="19">
        <v>1.7663190256993868</v>
      </c>
      <c r="BI66" s="19">
        <v>0.65329607799840339</v>
      </c>
      <c r="BJ66" s="19">
        <v>11.714393694902586</v>
      </c>
      <c r="BK66" s="19">
        <v>6.9131860105651147E-3</v>
      </c>
      <c r="BL66" s="19">
        <v>1.3065921559968068</v>
      </c>
      <c r="BM66" s="19">
        <v>1.0127817505477894</v>
      </c>
      <c r="BN66" s="19">
        <v>0.94019329743685565</v>
      </c>
      <c r="BO66" s="19">
        <v>0.32837633550184298</v>
      </c>
      <c r="BP66" s="19">
        <v>4.0891495252492653</v>
      </c>
      <c r="BQ66" s="19">
        <v>1.078457017648158</v>
      </c>
      <c r="BR66" s="19">
        <v>8.0538617023083585</v>
      </c>
      <c r="BS66" s="19">
        <v>0</v>
      </c>
      <c r="BT66" s="19">
        <v>70.777198376165643</v>
      </c>
      <c r="BU66" s="19">
        <v>0</v>
      </c>
      <c r="BV66" s="19">
        <v>0</v>
      </c>
      <c r="BW66" s="19">
        <v>0</v>
      </c>
      <c r="BX66" s="19">
        <v>336.22280162383436</v>
      </c>
      <c r="BY66" s="19">
        <v>0</v>
      </c>
      <c r="BZ66" s="19">
        <v>0</v>
      </c>
      <c r="CA66" s="19">
        <v>336.22280162383436</v>
      </c>
      <c r="CB66" s="19">
        <v>407</v>
      </c>
      <c r="CD66" s="19">
        <f t="shared" si="3"/>
        <v>0</v>
      </c>
      <c r="CE66" s="19">
        <f t="shared" si="4"/>
        <v>0</v>
      </c>
      <c r="CF66" s="19">
        <f t="shared" si="5"/>
        <v>0</v>
      </c>
    </row>
    <row r="67" spans="1:84">
      <c r="A67" s="59" t="s">
        <v>834</v>
      </c>
      <c r="B67" s="59" t="s">
        <v>279</v>
      </c>
      <c r="C67">
        <f t="shared" si="2"/>
        <v>61</v>
      </c>
      <c r="D67" s="19">
        <v>4.8433038024781565</v>
      </c>
      <c r="E67" s="19">
        <v>39.088135902822174</v>
      </c>
      <c r="F67" s="19">
        <v>0.22285140195451639</v>
      </c>
      <c r="G67" s="19">
        <v>0</v>
      </c>
      <c r="H67" s="19">
        <v>6.8563948001339545</v>
      </c>
      <c r="I67" s="19">
        <v>0</v>
      </c>
      <c r="J67" s="19">
        <v>0</v>
      </c>
      <c r="K67" s="19">
        <v>0</v>
      </c>
      <c r="L67" s="19">
        <v>0</v>
      </c>
      <c r="M67" s="19">
        <v>4.5015983194812312</v>
      </c>
      <c r="N67" s="19">
        <v>0</v>
      </c>
      <c r="O67" s="19">
        <v>0</v>
      </c>
      <c r="P67" s="19">
        <v>0</v>
      </c>
      <c r="Q67" s="19">
        <v>0</v>
      </c>
      <c r="R67" s="19">
        <v>0</v>
      </c>
      <c r="S67" s="19">
        <v>0</v>
      </c>
      <c r="T67" s="19">
        <v>0</v>
      </c>
      <c r="U67" s="19">
        <v>0</v>
      </c>
      <c r="V67" s="19">
        <v>0</v>
      </c>
      <c r="W67" s="19">
        <v>0</v>
      </c>
      <c r="X67" s="19">
        <v>3.7141900325752736E-2</v>
      </c>
      <c r="Y67" s="19">
        <v>4.6055956403933385</v>
      </c>
      <c r="Z67" s="19">
        <v>0</v>
      </c>
      <c r="AA67" s="19">
        <v>66.996559807592774</v>
      </c>
      <c r="AB67" s="19">
        <v>0</v>
      </c>
      <c r="AC67" s="19">
        <v>0</v>
      </c>
      <c r="AD67" s="19">
        <v>0</v>
      </c>
      <c r="AE67" s="19">
        <v>0</v>
      </c>
      <c r="AF67" s="19">
        <v>0</v>
      </c>
      <c r="AG67" s="19">
        <v>0</v>
      </c>
      <c r="AH67" s="19">
        <v>0</v>
      </c>
      <c r="AI67" s="19">
        <v>0</v>
      </c>
      <c r="AJ67" s="19">
        <v>0</v>
      </c>
      <c r="AK67" s="19">
        <v>0</v>
      </c>
      <c r="AL67" s="19">
        <v>0</v>
      </c>
      <c r="AM67" s="19">
        <v>0</v>
      </c>
      <c r="AN67" s="19">
        <v>0</v>
      </c>
      <c r="AO67" s="19">
        <v>0</v>
      </c>
      <c r="AP67" s="19">
        <v>0</v>
      </c>
      <c r="AQ67" s="19">
        <v>0</v>
      </c>
      <c r="AR67" s="19">
        <v>0</v>
      </c>
      <c r="AS67" s="19">
        <v>4.4495996590251767</v>
      </c>
      <c r="AT67" s="19">
        <v>0</v>
      </c>
      <c r="AU67" s="19">
        <v>0</v>
      </c>
      <c r="AV67" s="19">
        <v>0</v>
      </c>
      <c r="AW67" s="19">
        <v>0</v>
      </c>
      <c r="AX67" s="19">
        <v>0</v>
      </c>
      <c r="AY67" s="19">
        <v>0</v>
      </c>
      <c r="AZ67" s="19">
        <v>0</v>
      </c>
      <c r="BA67" s="19">
        <v>0</v>
      </c>
      <c r="BB67" s="19">
        <v>0</v>
      </c>
      <c r="BC67" s="19">
        <v>0</v>
      </c>
      <c r="BD67" s="19">
        <v>0</v>
      </c>
      <c r="BE67" s="19">
        <v>0</v>
      </c>
      <c r="BF67" s="19">
        <v>0</v>
      </c>
      <c r="BG67" s="19">
        <v>0.13371084117270984</v>
      </c>
      <c r="BH67" s="19">
        <v>0.63141230553779637</v>
      </c>
      <c r="BI67" s="19">
        <v>0</v>
      </c>
      <c r="BJ67" s="19">
        <v>0</v>
      </c>
      <c r="BK67" s="19">
        <v>0</v>
      </c>
      <c r="BL67" s="19">
        <v>7.3169543641732879</v>
      </c>
      <c r="BM67" s="19">
        <v>6.0912716534234486</v>
      </c>
      <c r="BN67" s="19">
        <v>3.1570615276889824</v>
      </c>
      <c r="BO67" s="19">
        <v>74.053520869485794</v>
      </c>
      <c r="BP67" s="19">
        <v>172.24927695071088</v>
      </c>
      <c r="BQ67" s="19">
        <v>5.9427040521204379E-2</v>
      </c>
      <c r="BR67" s="19">
        <v>8.1786464517307511</v>
      </c>
      <c r="BS67" s="19">
        <v>0</v>
      </c>
      <c r="BT67" s="19">
        <v>403.47246323865193</v>
      </c>
      <c r="BU67" s="19">
        <v>0</v>
      </c>
      <c r="BV67" s="19">
        <v>0</v>
      </c>
      <c r="BW67" s="19">
        <v>0</v>
      </c>
      <c r="BX67" s="19">
        <v>816.52753676134796</v>
      </c>
      <c r="BY67" s="19">
        <v>0</v>
      </c>
      <c r="BZ67" s="19">
        <v>0</v>
      </c>
      <c r="CA67" s="19">
        <v>816.52753676134796</v>
      </c>
      <c r="CB67" s="19">
        <v>1220</v>
      </c>
      <c r="CD67" s="19">
        <f t="shared" si="3"/>
        <v>0</v>
      </c>
      <c r="CE67" s="19">
        <f t="shared" si="4"/>
        <v>0</v>
      </c>
      <c r="CF67" s="19">
        <f t="shared" si="5"/>
        <v>0</v>
      </c>
    </row>
    <row r="68" spans="1:84">
      <c r="A68" s="59" t="s">
        <v>835</v>
      </c>
      <c r="B68" s="59" t="s">
        <v>280</v>
      </c>
      <c r="C68">
        <f t="shared" si="2"/>
        <v>62</v>
      </c>
      <c r="D68" s="19">
        <v>0</v>
      </c>
      <c r="E68" s="19">
        <v>0</v>
      </c>
      <c r="F68" s="19">
        <v>0</v>
      </c>
      <c r="G68" s="19">
        <v>0.42048893049176045</v>
      </c>
      <c r="H68" s="19">
        <v>2.5038204497463918</v>
      </c>
      <c r="I68" s="19">
        <v>23.566493240742759</v>
      </c>
      <c r="J68" s="19">
        <v>2.1980103184796569</v>
      </c>
      <c r="K68" s="19">
        <v>0</v>
      </c>
      <c r="L68" s="19">
        <v>0</v>
      </c>
      <c r="M68" s="19">
        <v>5.7339399612512783E-2</v>
      </c>
      <c r="N68" s="19">
        <v>0</v>
      </c>
      <c r="O68" s="19">
        <v>0</v>
      </c>
      <c r="P68" s="19">
        <v>0.72629906175849535</v>
      </c>
      <c r="Q68" s="19">
        <v>0</v>
      </c>
      <c r="R68" s="19">
        <v>11.964821385811002</v>
      </c>
      <c r="S68" s="19">
        <v>0</v>
      </c>
      <c r="T68" s="19">
        <v>0</v>
      </c>
      <c r="U68" s="19">
        <v>0</v>
      </c>
      <c r="V68" s="19">
        <v>0</v>
      </c>
      <c r="W68" s="19">
        <v>0</v>
      </c>
      <c r="X68" s="19">
        <v>0</v>
      </c>
      <c r="Y68" s="19">
        <v>9.5565666020854645E-2</v>
      </c>
      <c r="Z68" s="19">
        <v>0</v>
      </c>
      <c r="AA68" s="19">
        <v>1.9113133204170931E-2</v>
      </c>
      <c r="AB68" s="19">
        <v>47.993077475673203</v>
      </c>
      <c r="AC68" s="19">
        <v>2.0642183860504604</v>
      </c>
      <c r="AD68" s="19">
        <v>7.2438774843807829</v>
      </c>
      <c r="AE68" s="19">
        <v>0.51605459651261509</v>
      </c>
      <c r="AF68" s="19">
        <v>0.19113133204170929</v>
      </c>
      <c r="AG68" s="19">
        <v>0</v>
      </c>
      <c r="AH68" s="19">
        <v>2.9243093802381521</v>
      </c>
      <c r="AI68" s="19">
        <v>31.727801118923743</v>
      </c>
      <c r="AJ68" s="19">
        <v>187.44249733330429</v>
      </c>
      <c r="AK68" s="19">
        <v>43.081002242201279</v>
      </c>
      <c r="AL68" s="19">
        <v>23.853190238805322</v>
      </c>
      <c r="AM68" s="19">
        <v>0.9365435270043756</v>
      </c>
      <c r="AN68" s="19">
        <v>20.164355530400329</v>
      </c>
      <c r="AO68" s="19">
        <v>0</v>
      </c>
      <c r="AP68" s="19">
        <v>0.40137579728758949</v>
      </c>
      <c r="AQ68" s="19">
        <v>0.95565666020854656</v>
      </c>
      <c r="AR68" s="19">
        <v>19.055793804558416</v>
      </c>
      <c r="AS68" s="19">
        <v>8.7538150075102852</v>
      </c>
      <c r="AT68" s="19">
        <v>192.18255436793871</v>
      </c>
      <c r="AU68" s="19">
        <v>0</v>
      </c>
      <c r="AV68" s="19">
        <v>23.279796242680192</v>
      </c>
      <c r="AW68" s="19">
        <v>0</v>
      </c>
      <c r="AX68" s="19">
        <v>0</v>
      </c>
      <c r="AY68" s="19">
        <v>0</v>
      </c>
      <c r="AZ68" s="19">
        <v>0</v>
      </c>
      <c r="BA68" s="19">
        <v>0</v>
      </c>
      <c r="BB68" s="19">
        <v>0</v>
      </c>
      <c r="BC68" s="19">
        <v>0</v>
      </c>
      <c r="BD68" s="19">
        <v>0</v>
      </c>
      <c r="BE68" s="19">
        <v>0</v>
      </c>
      <c r="BF68" s="19">
        <v>0</v>
      </c>
      <c r="BG68" s="19">
        <v>7.6452532816683724E-2</v>
      </c>
      <c r="BH68" s="19">
        <v>0</v>
      </c>
      <c r="BI68" s="19">
        <v>10.05350806539391</v>
      </c>
      <c r="BJ68" s="19">
        <v>0</v>
      </c>
      <c r="BK68" s="19">
        <v>0</v>
      </c>
      <c r="BL68" s="19">
        <v>1.9113133204170931E-2</v>
      </c>
      <c r="BM68" s="19">
        <v>0.11467879922502557</v>
      </c>
      <c r="BN68" s="19">
        <v>0</v>
      </c>
      <c r="BO68" s="19">
        <v>0.34403639767507677</v>
      </c>
      <c r="BP68" s="19">
        <v>0.19113133204170929</v>
      </c>
      <c r="BQ68" s="19">
        <v>0</v>
      </c>
      <c r="BR68" s="19">
        <v>0.53516772971678594</v>
      </c>
      <c r="BS68" s="19">
        <v>0</v>
      </c>
      <c r="BT68" s="19">
        <v>665.65309010166095</v>
      </c>
      <c r="BU68" s="19">
        <v>0</v>
      </c>
      <c r="BV68" s="19">
        <v>0</v>
      </c>
      <c r="BW68" s="19">
        <v>0</v>
      </c>
      <c r="BX68" s="19">
        <v>212.34690989833902</v>
      </c>
      <c r="BY68" s="19">
        <v>0</v>
      </c>
      <c r="BZ68" s="19">
        <v>0</v>
      </c>
      <c r="CA68" s="19">
        <v>212.34690989833902</v>
      </c>
      <c r="CB68" s="19">
        <v>878</v>
      </c>
      <c r="CD68" s="19">
        <f t="shared" si="3"/>
        <v>0</v>
      </c>
      <c r="CE68" s="19">
        <f t="shared" si="4"/>
        <v>0</v>
      </c>
      <c r="CF68" s="19">
        <f t="shared" si="5"/>
        <v>0</v>
      </c>
    </row>
    <row r="69" spans="1:84">
      <c r="A69" s="59" t="s">
        <v>836</v>
      </c>
      <c r="B69" s="59" t="s">
        <v>281</v>
      </c>
      <c r="C69">
        <f t="shared" si="2"/>
        <v>63</v>
      </c>
      <c r="D69" s="19">
        <v>10.417374282464355</v>
      </c>
      <c r="E69" s="19">
        <v>3.4831098061000447</v>
      </c>
      <c r="F69" s="19">
        <v>0.72431641227768517</v>
      </c>
      <c r="G69" s="19">
        <v>1.8960047262562936</v>
      </c>
      <c r="H69" s="19">
        <v>0.43672018975566312</v>
      </c>
      <c r="I69" s="19">
        <v>0</v>
      </c>
      <c r="J69" s="19">
        <v>0</v>
      </c>
      <c r="K69" s="19">
        <v>44.694583322311281</v>
      </c>
      <c r="L69" s="19">
        <v>1.9066564382015536</v>
      </c>
      <c r="M69" s="19">
        <v>130.45151619360016</v>
      </c>
      <c r="N69" s="19">
        <v>45.120651800121678</v>
      </c>
      <c r="O69" s="19">
        <v>0</v>
      </c>
      <c r="P69" s="19">
        <v>1.0332160586902275</v>
      </c>
      <c r="Q69" s="19">
        <v>1.1290814661975681</v>
      </c>
      <c r="R69" s="19">
        <v>4.3139433378303309</v>
      </c>
      <c r="S69" s="19">
        <v>3.8239645883483675</v>
      </c>
      <c r="T69" s="19">
        <v>10.342812298847534</v>
      </c>
      <c r="U69" s="19">
        <v>11.578410884497703</v>
      </c>
      <c r="V69" s="19">
        <v>1.5231948081721911</v>
      </c>
      <c r="W69" s="19">
        <v>0.60714758087982434</v>
      </c>
      <c r="X69" s="19">
        <v>21.33537902635593</v>
      </c>
      <c r="Y69" s="19">
        <v>10.566498249697995</v>
      </c>
      <c r="Z69" s="19">
        <v>26.469504183971289</v>
      </c>
      <c r="AA69" s="19">
        <v>7.0833884435979506</v>
      </c>
      <c r="AB69" s="19">
        <v>204.39570051759563</v>
      </c>
      <c r="AC69" s="19">
        <v>28.04595755186978</v>
      </c>
      <c r="AD69" s="19">
        <v>3.951785131691488</v>
      </c>
      <c r="AE69" s="19">
        <v>0</v>
      </c>
      <c r="AF69" s="19">
        <v>11.067128711125218</v>
      </c>
      <c r="AG69" s="19">
        <v>13.698101561604458</v>
      </c>
      <c r="AH69" s="19">
        <v>26.011480570325105</v>
      </c>
      <c r="AI69" s="19">
        <v>14.007001208017002</v>
      </c>
      <c r="AJ69" s="19">
        <v>33.265296405047216</v>
      </c>
      <c r="AK69" s="19">
        <v>34.138736784558546</v>
      </c>
      <c r="AL69" s="19">
        <v>3.0463896163443822</v>
      </c>
      <c r="AM69" s="19">
        <v>34.777839501274151</v>
      </c>
      <c r="AN69" s="19">
        <v>11.919265666746027</v>
      </c>
      <c r="AO69" s="19">
        <v>4.3245950497755912</v>
      </c>
      <c r="AP69" s="19">
        <v>6.5188477104991671</v>
      </c>
      <c r="AQ69" s="19">
        <v>190.45260958125016</v>
      </c>
      <c r="AR69" s="19">
        <v>18.150517154723168</v>
      </c>
      <c r="AS69" s="19">
        <v>86.843407489705399</v>
      </c>
      <c r="AT69" s="19">
        <v>0.93735065118288674</v>
      </c>
      <c r="AU69" s="19">
        <v>0</v>
      </c>
      <c r="AV69" s="19">
        <v>0.11716883139786084</v>
      </c>
      <c r="AW69" s="19">
        <v>1.8747013023657735</v>
      </c>
      <c r="AX69" s="19">
        <v>0.14912396723364107</v>
      </c>
      <c r="AY69" s="19">
        <v>8.2550767575765587</v>
      </c>
      <c r="AZ69" s="19">
        <v>0</v>
      </c>
      <c r="BA69" s="19">
        <v>0</v>
      </c>
      <c r="BB69" s="19">
        <v>0</v>
      </c>
      <c r="BC69" s="19">
        <v>3.1955135835780232E-2</v>
      </c>
      <c r="BD69" s="19">
        <v>0.44737190170092322</v>
      </c>
      <c r="BE69" s="19">
        <v>1.7468807590226525</v>
      </c>
      <c r="BF69" s="19">
        <v>7.6905360244777752</v>
      </c>
      <c r="BG69" s="19">
        <v>9.5865407507340697E-2</v>
      </c>
      <c r="BH69" s="19">
        <v>0</v>
      </c>
      <c r="BI69" s="19">
        <v>0</v>
      </c>
      <c r="BJ69" s="19">
        <v>8.3509421650839002</v>
      </c>
      <c r="BK69" s="19">
        <v>0</v>
      </c>
      <c r="BL69" s="19">
        <v>2.3327249160119568</v>
      </c>
      <c r="BM69" s="19">
        <v>2.8440070893844402</v>
      </c>
      <c r="BN69" s="19">
        <v>0</v>
      </c>
      <c r="BO69" s="19">
        <v>8.1592113500692189</v>
      </c>
      <c r="BP69" s="19">
        <v>6.6147131180065069</v>
      </c>
      <c r="BQ69" s="19">
        <v>0</v>
      </c>
      <c r="BR69" s="19">
        <v>1.2675537214859491</v>
      </c>
      <c r="BS69" s="19">
        <v>0</v>
      </c>
      <c r="BT69" s="19">
        <v>1114.4673174086713</v>
      </c>
      <c r="BU69" s="19">
        <v>0</v>
      </c>
      <c r="BV69" s="19">
        <v>0</v>
      </c>
      <c r="BW69" s="19">
        <v>0</v>
      </c>
      <c r="BX69" s="19">
        <v>93.532682591328737</v>
      </c>
      <c r="BY69" s="19">
        <v>0</v>
      </c>
      <c r="BZ69" s="19">
        <v>0</v>
      </c>
      <c r="CA69" s="19">
        <v>93.532682591328737</v>
      </c>
      <c r="CB69" s="19">
        <v>1208</v>
      </c>
      <c r="CD69" s="19">
        <f t="shared" si="3"/>
        <v>0</v>
      </c>
      <c r="CE69" s="19">
        <f t="shared" si="4"/>
        <v>0</v>
      </c>
      <c r="CF69" s="19">
        <f t="shared" si="5"/>
        <v>0</v>
      </c>
    </row>
    <row r="70" spans="1:84">
      <c r="A70" s="59" t="s">
        <v>837</v>
      </c>
      <c r="B70" s="59" t="s">
        <v>29</v>
      </c>
      <c r="C70">
        <f t="shared" si="2"/>
        <v>64</v>
      </c>
      <c r="D70" s="19">
        <v>3.145537268999607E-2</v>
      </c>
      <c r="E70" s="19">
        <v>6.3697129697242033E-2</v>
      </c>
      <c r="F70" s="19">
        <v>5.897882379374263E-3</v>
      </c>
      <c r="G70" s="19">
        <v>0</v>
      </c>
      <c r="H70" s="19">
        <v>1.2188956917373477E-2</v>
      </c>
      <c r="I70" s="19">
        <v>0</v>
      </c>
      <c r="J70" s="19">
        <v>0</v>
      </c>
      <c r="K70" s="19">
        <v>0</v>
      </c>
      <c r="L70" s="19">
        <v>0</v>
      </c>
      <c r="M70" s="19">
        <v>0</v>
      </c>
      <c r="N70" s="19">
        <v>0</v>
      </c>
      <c r="O70" s="19">
        <v>0</v>
      </c>
      <c r="P70" s="19">
        <v>0</v>
      </c>
      <c r="Q70" s="19">
        <v>0</v>
      </c>
      <c r="R70" s="19">
        <v>0</v>
      </c>
      <c r="S70" s="19">
        <v>0</v>
      </c>
      <c r="T70" s="19">
        <v>0</v>
      </c>
      <c r="U70" s="19">
        <v>0</v>
      </c>
      <c r="V70" s="19">
        <v>0</v>
      </c>
      <c r="W70" s="19">
        <v>0</v>
      </c>
      <c r="X70" s="19">
        <v>0</v>
      </c>
      <c r="Y70" s="19">
        <v>0</v>
      </c>
      <c r="Z70" s="19">
        <v>0</v>
      </c>
      <c r="AA70" s="19">
        <v>0</v>
      </c>
      <c r="AB70" s="19">
        <v>0</v>
      </c>
      <c r="AC70" s="19">
        <v>2.1377857664438578</v>
      </c>
      <c r="AD70" s="19">
        <v>0</v>
      </c>
      <c r="AE70" s="19">
        <v>0</v>
      </c>
      <c r="AF70" s="19">
        <v>0</v>
      </c>
      <c r="AG70" s="19">
        <v>0</v>
      </c>
      <c r="AH70" s="19">
        <v>0</v>
      </c>
      <c r="AI70" s="19">
        <v>0</v>
      </c>
      <c r="AJ70" s="19">
        <v>0</v>
      </c>
      <c r="AK70" s="19">
        <v>0</v>
      </c>
      <c r="AL70" s="19">
        <v>0</v>
      </c>
      <c r="AM70" s="19">
        <v>0</v>
      </c>
      <c r="AN70" s="19">
        <v>0</v>
      </c>
      <c r="AO70" s="19">
        <v>0.34915463685895637</v>
      </c>
      <c r="AP70" s="19">
        <v>7.7065663090490358E-2</v>
      </c>
      <c r="AQ70" s="19">
        <v>3.8587878447452675</v>
      </c>
      <c r="AR70" s="19">
        <v>0</v>
      </c>
      <c r="AS70" s="19">
        <v>0</v>
      </c>
      <c r="AT70" s="19">
        <v>0</v>
      </c>
      <c r="AU70" s="19">
        <v>0</v>
      </c>
      <c r="AV70" s="19">
        <v>0</v>
      </c>
      <c r="AW70" s="19">
        <v>0</v>
      </c>
      <c r="AX70" s="19">
        <v>0</v>
      </c>
      <c r="AY70" s="19">
        <v>0</v>
      </c>
      <c r="AZ70" s="19">
        <v>0</v>
      </c>
      <c r="BA70" s="19">
        <v>0</v>
      </c>
      <c r="BB70" s="19">
        <v>0</v>
      </c>
      <c r="BC70" s="19">
        <v>0</v>
      </c>
      <c r="BD70" s="19">
        <v>0</v>
      </c>
      <c r="BE70" s="19">
        <v>0.41481772734932315</v>
      </c>
      <c r="BF70" s="19">
        <v>0</v>
      </c>
      <c r="BG70" s="19">
        <v>0</v>
      </c>
      <c r="BH70" s="19">
        <v>0</v>
      </c>
      <c r="BI70" s="19">
        <v>0</v>
      </c>
      <c r="BJ70" s="19">
        <v>0</v>
      </c>
      <c r="BK70" s="19">
        <v>0</v>
      </c>
      <c r="BL70" s="19">
        <v>3.931921586249508E-2</v>
      </c>
      <c r="BM70" s="19">
        <v>8.6502274897489184E-3</v>
      </c>
      <c r="BN70" s="19">
        <v>0</v>
      </c>
      <c r="BO70" s="19">
        <v>1.1795764758748524E-3</v>
      </c>
      <c r="BP70" s="19">
        <v>0</v>
      </c>
      <c r="BQ70" s="19">
        <v>0</v>
      </c>
      <c r="BR70" s="19">
        <v>0</v>
      </c>
      <c r="BS70" s="19">
        <v>0</v>
      </c>
      <c r="BT70" s="19">
        <v>7</v>
      </c>
      <c r="BU70" s="19">
        <v>0</v>
      </c>
      <c r="BV70" s="19">
        <v>0</v>
      </c>
      <c r="BW70" s="19">
        <v>0</v>
      </c>
      <c r="BX70" s="19">
        <v>0</v>
      </c>
      <c r="BY70" s="19">
        <v>0</v>
      </c>
      <c r="BZ70" s="19">
        <v>0</v>
      </c>
      <c r="CA70" s="19">
        <v>0</v>
      </c>
      <c r="CB70" s="19">
        <v>7</v>
      </c>
      <c r="CD70" s="19">
        <f t="shared" si="3"/>
        <v>0</v>
      </c>
      <c r="CE70" s="19">
        <f t="shared" si="4"/>
        <v>0</v>
      </c>
      <c r="CF70" s="19">
        <f t="shared" si="5"/>
        <v>0</v>
      </c>
    </row>
    <row r="71" spans="1:84">
      <c r="A71" s="59" t="s">
        <v>838</v>
      </c>
      <c r="B71" s="59" t="s">
        <v>282</v>
      </c>
      <c r="C71">
        <f t="shared" si="2"/>
        <v>65</v>
      </c>
      <c r="D71" s="19">
        <v>8.6180150987624521E-2</v>
      </c>
      <c r="E71" s="19">
        <v>0.14271433003550621</v>
      </c>
      <c r="F71" s="19">
        <v>1.3099382950118928E-2</v>
      </c>
      <c r="G71" s="19">
        <v>0</v>
      </c>
      <c r="H71" s="19">
        <v>1.0341618118514943E-2</v>
      </c>
      <c r="I71" s="19">
        <v>0</v>
      </c>
      <c r="J71" s="19">
        <v>0</v>
      </c>
      <c r="K71" s="19">
        <v>0</v>
      </c>
      <c r="L71" s="19">
        <v>0</v>
      </c>
      <c r="M71" s="19">
        <v>0</v>
      </c>
      <c r="N71" s="19">
        <v>0</v>
      </c>
      <c r="O71" s="19">
        <v>0</v>
      </c>
      <c r="P71" s="19">
        <v>0</v>
      </c>
      <c r="Q71" s="19">
        <v>0</v>
      </c>
      <c r="R71" s="19">
        <v>0</v>
      </c>
      <c r="S71" s="19">
        <v>0</v>
      </c>
      <c r="T71" s="19">
        <v>0</v>
      </c>
      <c r="U71" s="19">
        <v>0</v>
      </c>
      <c r="V71" s="19">
        <v>0</v>
      </c>
      <c r="W71" s="19">
        <v>0</v>
      </c>
      <c r="X71" s="19">
        <v>0</v>
      </c>
      <c r="Y71" s="19">
        <v>0</v>
      </c>
      <c r="Z71" s="19">
        <v>0</v>
      </c>
      <c r="AA71" s="19">
        <v>0</v>
      </c>
      <c r="AB71" s="19">
        <v>0</v>
      </c>
      <c r="AC71" s="19">
        <v>1.0341618118514943E-2</v>
      </c>
      <c r="AD71" s="19">
        <v>0</v>
      </c>
      <c r="AE71" s="19">
        <v>0</v>
      </c>
      <c r="AF71" s="19">
        <v>0</v>
      </c>
      <c r="AG71" s="19">
        <v>0</v>
      </c>
      <c r="AH71" s="19">
        <v>0</v>
      </c>
      <c r="AI71" s="19">
        <v>0</v>
      </c>
      <c r="AJ71" s="19">
        <v>0</v>
      </c>
      <c r="AK71" s="19">
        <v>0</v>
      </c>
      <c r="AL71" s="19">
        <v>0</v>
      </c>
      <c r="AM71" s="19">
        <v>0</v>
      </c>
      <c r="AN71" s="19">
        <v>0</v>
      </c>
      <c r="AO71" s="19">
        <v>1.0782860491571582</v>
      </c>
      <c r="AP71" s="19">
        <v>0.63704367610052048</v>
      </c>
      <c r="AQ71" s="19">
        <v>17.052638836223242</v>
      </c>
      <c r="AR71" s="19">
        <v>0</v>
      </c>
      <c r="AS71" s="19">
        <v>0</v>
      </c>
      <c r="AT71" s="19">
        <v>0</v>
      </c>
      <c r="AU71" s="19">
        <v>0</v>
      </c>
      <c r="AV71" s="19">
        <v>0</v>
      </c>
      <c r="AW71" s="19">
        <v>8.273294494811954E-3</v>
      </c>
      <c r="AX71" s="19">
        <v>0</v>
      </c>
      <c r="AY71" s="19">
        <v>0</v>
      </c>
      <c r="AZ71" s="19">
        <v>0</v>
      </c>
      <c r="BA71" s="19">
        <v>0</v>
      </c>
      <c r="BB71" s="19">
        <v>0</v>
      </c>
      <c r="BC71" s="19">
        <v>0</v>
      </c>
      <c r="BD71" s="19">
        <v>0</v>
      </c>
      <c r="BE71" s="19">
        <v>0.72598159191974898</v>
      </c>
      <c r="BF71" s="19">
        <v>0</v>
      </c>
      <c r="BG71" s="19">
        <v>0</v>
      </c>
      <c r="BH71" s="19">
        <v>0</v>
      </c>
      <c r="BI71" s="19">
        <v>0</v>
      </c>
      <c r="BJ71" s="19">
        <v>0</v>
      </c>
      <c r="BK71" s="19">
        <v>0</v>
      </c>
      <c r="BL71" s="19">
        <v>4.4124237305663762E-2</v>
      </c>
      <c r="BM71" s="19">
        <v>6.8944120790099626E-3</v>
      </c>
      <c r="BN71" s="19">
        <v>0</v>
      </c>
      <c r="BO71" s="19">
        <v>2.0683236237029885E-3</v>
      </c>
      <c r="BP71" s="19">
        <v>0</v>
      </c>
      <c r="BQ71" s="19">
        <v>0</v>
      </c>
      <c r="BR71" s="19">
        <v>0.18201247888586303</v>
      </c>
      <c r="BS71" s="19">
        <v>0</v>
      </c>
      <c r="BT71" s="19">
        <v>20</v>
      </c>
      <c r="BU71" s="19">
        <v>0</v>
      </c>
      <c r="BV71" s="19">
        <v>0</v>
      </c>
      <c r="BW71" s="19">
        <v>0</v>
      </c>
      <c r="BX71" s="19">
        <v>0</v>
      </c>
      <c r="BY71" s="19">
        <v>0</v>
      </c>
      <c r="BZ71" s="19">
        <v>0</v>
      </c>
      <c r="CA71" s="19">
        <v>0</v>
      </c>
      <c r="CB71" s="19">
        <v>20</v>
      </c>
      <c r="CD71" s="19">
        <f t="shared" si="3"/>
        <v>0</v>
      </c>
      <c r="CE71" s="19">
        <f t="shared" si="4"/>
        <v>0</v>
      </c>
      <c r="CF71" s="19">
        <f t="shared" si="5"/>
        <v>0</v>
      </c>
    </row>
    <row r="72" spans="1:84">
      <c r="A72" s="60" t="s">
        <v>839</v>
      </c>
      <c r="B72" s="59" t="s">
        <v>283</v>
      </c>
      <c r="C72">
        <f t="shared" ref="C72:C135" si="6">C71+1</f>
        <v>66</v>
      </c>
      <c r="D72" s="19">
        <v>38.492383319678389</v>
      </c>
      <c r="E72" s="19">
        <v>21.474622637579326</v>
      </c>
      <c r="F72" s="19">
        <v>0.61622207101495563</v>
      </c>
      <c r="G72" s="19">
        <v>0.49441073139572017</v>
      </c>
      <c r="H72" s="19">
        <v>0.11464596670045686</v>
      </c>
      <c r="I72" s="19">
        <v>8.5984475025342649E-2</v>
      </c>
      <c r="J72" s="19">
        <v>0.11464596670045686</v>
      </c>
      <c r="K72" s="19">
        <v>7.1653729187785538E-3</v>
      </c>
      <c r="L72" s="19">
        <v>1.0819713107355617</v>
      </c>
      <c r="M72" s="19">
        <v>18.142724230347302</v>
      </c>
      <c r="N72" s="19">
        <v>19.876744476691709</v>
      </c>
      <c r="O72" s="19">
        <v>0</v>
      </c>
      <c r="P72" s="19">
        <v>0</v>
      </c>
      <c r="Q72" s="19">
        <v>0</v>
      </c>
      <c r="R72" s="19">
        <v>0</v>
      </c>
      <c r="S72" s="19">
        <v>0</v>
      </c>
      <c r="T72" s="19">
        <v>2.8518184216738645</v>
      </c>
      <c r="U72" s="19">
        <v>0</v>
      </c>
      <c r="V72" s="19">
        <v>0</v>
      </c>
      <c r="W72" s="19">
        <v>0</v>
      </c>
      <c r="X72" s="19">
        <v>5.5030064016219296</v>
      </c>
      <c r="Y72" s="19">
        <v>1.9418160609889881</v>
      </c>
      <c r="Z72" s="19">
        <v>4.0556010720286615</v>
      </c>
      <c r="AA72" s="19">
        <v>0.60905669809617713</v>
      </c>
      <c r="AB72" s="19">
        <v>5.345368197408801</v>
      </c>
      <c r="AC72" s="19">
        <v>37.596711704831073</v>
      </c>
      <c r="AD72" s="19">
        <v>4.1272548012164467</v>
      </c>
      <c r="AE72" s="19">
        <v>5.7322983350228431E-2</v>
      </c>
      <c r="AF72" s="19">
        <v>1.9489814339077667</v>
      </c>
      <c r="AG72" s="19">
        <v>7.1653729187785538E-3</v>
      </c>
      <c r="AH72" s="19">
        <v>3.3390637801508061</v>
      </c>
      <c r="AI72" s="19">
        <v>2.6655187257856219</v>
      </c>
      <c r="AJ72" s="19">
        <v>24.018330023745712</v>
      </c>
      <c r="AK72" s="19">
        <v>1.1607904128421258</v>
      </c>
      <c r="AL72" s="19">
        <v>1.862996958882424</v>
      </c>
      <c r="AM72" s="19">
        <v>5.4528487911904797</v>
      </c>
      <c r="AN72" s="19">
        <v>2.5365420132476078</v>
      </c>
      <c r="AO72" s="19">
        <v>1.877327704719981</v>
      </c>
      <c r="AP72" s="19">
        <v>0.8025217669031981</v>
      </c>
      <c r="AQ72" s="19">
        <v>242.47621957146626</v>
      </c>
      <c r="AR72" s="19">
        <v>2.343076944440587</v>
      </c>
      <c r="AS72" s="19">
        <v>3.5826864593892775E-2</v>
      </c>
      <c r="AT72" s="19">
        <v>0</v>
      </c>
      <c r="AU72" s="19">
        <v>0</v>
      </c>
      <c r="AV72" s="19">
        <v>0</v>
      </c>
      <c r="AW72" s="19">
        <v>0</v>
      </c>
      <c r="AX72" s="19">
        <v>2.3359115715218084</v>
      </c>
      <c r="AY72" s="19">
        <v>8.1971866190826663</v>
      </c>
      <c r="AZ72" s="19">
        <v>0</v>
      </c>
      <c r="BA72" s="19">
        <v>0</v>
      </c>
      <c r="BB72" s="19">
        <v>0</v>
      </c>
      <c r="BC72" s="19">
        <v>0</v>
      </c>
      <c r="BD72" s="19">
        <v>0</v>
      </c>
      <c r="BE72" s="19">
        <v>10.955855192812409</v>
      </c>
      <c r="BF72" s="19">
        <v>0</v>
      </c>
      <c r="BG72" s="19">
        <v>2.1496118756335662E-2</v>
      </c>
      <c r="BH72" s="19">
        <v>0</v>
      </c>
      <c r="BI72" s="19">
        <v>0</v>
      </c>
      <c r="BJ72" s="19">
        <v>1.203782650354797</v>
      </c>
      <c r="BK72" s="19">
        <v>0</v>
      </c>
      <c r="BL72" s="19">
        <v>3.1957563217752352</v>
      </c>
      <c r="BM72" s="19">
        <v>1.3040978712176969</v>
      </c>
      <c r="BN72" s="19">
        <v>0</v>
      </c>
      <c r="BO72" s="19">
        <v>1.4617360754308248</v>
      </c>
      <c r="BP72" s="19">
        <v>1.0891366836543401</v>
      </c>
      <c r="BQ72" s="19">
        <v>7.1653729187785538E-3</v>
      </c>
      <c r="BR72" s="19">
        <v>0.5803952064210629</v>
      </c>
      <c r="BS72" s="19">
        <v>0</v>
      </c>
      <c r="BT72" s="19">
        <v>483.46920694874535</v>
      </c>
      <c r="BU72" s="19">
        <v>0</v>
      </c>
      <c r="BV72" s="19">
        <v>0</v>
      </c>
      <c r="BW72" s="19">
        <v>0</v>
      </c>
      <c r="BX72" s="19">
        <v>32.530793051254633</v>
      </c>
      <c r="BY72" s="19">
        <v>0</v>
      </c>
      <c r="BZ72" s="19">
        <v>0</v>
      </c>
      <c r="CA72" s="19">
        <v>32.530793051254633</v>
      </c>
      <c r="CB72" s="19">
        <v>516</v>
      </c>
      <c r="CD72" s="19">
        <f t="shared" ref="CD72:CD135" si="7">SUM(D72:BS72)-BT72</f>
        <v>0</v>
      </c>
      <c r="CE72" s="19">
        <f t="shared" ref="CE72:CE135" si="8">SUM(BU72:BZ72)-CA72</f>
        <v>0</v>
      </c>
      <c r="CF72" s="19">
        <f t="shared" ref="CF72:CF135" si="9">BT72+CA72-CB72</f>
        <v>0</v>
      </c>
    </row>
    <row r="73" spans="1:84">
      <c r="A73" s="60" t="s">
        <v>840</v>
      </c>
      <c r="B73" s="59" t="s">
        <v>284</v>
      </c>
      <c r="C73">
        <f t="shared" si="6"/>
        <v>67</v>
      </c>
      <c r="D73" s="19">
        <v>0</v>
      </c>
      <c r="E73" s="19">
        <v>0</v>
      </c>
      <c r="F73" s="19">
        <v>0</v>
      </c>
      <c r="G73" s="19">
        <v>0</v>
      </c>
      <c r="H73" s="19">
        <v>0</v>
      </c>
      <c r="I73" s="19">
        <v>0</v>
      </c>
      <c r="J73" s="19">
        <v>0</v>
      </c>
      <c r="K73" s="19">
        <v>0</v>
      </c>
      <c r="L73" s="19">
        <v>0</v>
      </c>
      <c r="M73" s="19">
        <v>0</v>
      </c>
      <c r="N73" s="19">
        <v>0</v>
      </c>
      <c r="O73" s="19">
        <v>0</v>
      </c>
      <c r="P73" s="19">
        <v>0</v>
      </c>
      <c r="Q73" s="19">
        <v>0</v>
      </c>
      <c r="R73" s="19">
        <v>0</v>
      </c>
      <c r="S73" s="19">
        <v>0</v>
      </c>
      <c r="T73" s="19">
        <v>0</v>
      </c>
      <c r="U73" s="19">
        <v>0</v>
      </c>
      <c r="V73" s="19">
        <v>0</v>
      </c>
      <c r="W73" s="19">
        <v>0</v>
      </c>
      <c r="X73" s="19">
        <v>0</v>
      </c>
      <c r="Y73" s="19">
        <v>0</v>
      </c>
      <c r="Z73" s="19">
        <v>0</v>
      </c>
      <c r="AA73" s="19">
        <v>0</v>
      </c>
      <c r="AB73" s="19">
        <v>0</v>
      </c>
      <c r="AC73" s="19">
        <v>0.26666666666666666</v>
      </c>
      <c r="AD73" s="19">
        <v>33.072222222222223</v>
      </c>
      <c r="AE73" s="19">
        <v>4.3833333333333329</v>
      </c>
      <c r="AF73" s="19">
        <v>0</v>
      </c>
      <c r="AG73" s="19">
        <v>0</v>
      </c>
      <c r="AH73" s="19">
        <v>0</v>
      </c>
      <c r="AI73" s="19">
        <v>7.2222222222222215E-2</v>
      </c>
      <c r="AJ73" s="19">
        <v>0.18888888888888891</v>
      </c>
      <c r="AK73" s="19">
        <v>0</v>
      </c>
      <c r="AL73" s="19">
        <v>0</v>
      </c>
      <c r="AM73" s="19">
        <v>0</v>
      </c>
      <c r="AN73" s="19">
        <v>0</v>
      </c>
      <c r="AO73" s="19">
        <v>0</v>
      </c>
      <c r="AP73" s="19">
        <v>0</v>
      </c>
      <c r="AQ73" s="19">
        <v>0</v>
      </c>
      <c r="AR73" s="19">
        <v>0</v>
      </c>
      <c r="AS73" s="19">
        <v>0</v>
      </c>
      <c r="AT73" s="19">
        <v>0</v>
      </c>
      <c r="AU73" s="19">
        <v>0</v>
      </c>
      <c r="AV73" s="19">
        <v>0</v>
      </c>
      <c r="AW73" s="19">
        <v>0</v>
      </c>
      <c r="AX73" s="19">
        <v>0</v>
      </c>
      <c r="AY73" s="19">
        <v>0</v>
      </c>
      <c r="AZ73" s="19">
        <v>0</v>
      </c>
      <c r="BA73" s="19">
        <v>0</v>
      </c>
      <c r="BB73" s="19">
        <v>0</v>
      </c>
      <c r="BC73" s="19">
        <v>0</v>
      </c>
      <c r="BD73" s="19">
        <v>0</v>
      </c>
      <c r="BE73" s="19">
        <v>0</v>
      </c>
      <c r="BF73" s="19">
        <v>0</v>
      </c>
      <c r="BG73" s="19">
        <v>1.6666666666666666E-2</v>
      </c>
      <c r="BH73" s="19">
        <v>0</v>
      </c>
      <c r="BI73" s="19">
        <v>0</v>
      </c>
      <c r="BJ73" s="19">
        <v>0</v>
      </c>
      <c r="BK73" s="19">
        <v>0</v>
      </c>
      <c r="BL73" s="19">
        <v>0</v>
      </c>
      <c r="BM73" s="19">
        <v>0</v>
      </c>
      <c r="BN73" s="19">
        <v>0</v>
      </c>
      <c r="BO73" s="19">
        <v>0</v>
      </c>
      <c r="BP73" s="19">
        <v>0</v>
      </c>
      <c r="BQ73" s="19">
        <v>0</v>
      </c>
      <c r="BR73" s="19">
        <v>0</v>
      </c>
      <c r="BS73" s="19">
        <v>0</v>
      </c>
      <c r="BT73" s="19">
        <v>38</v>
      </c>
      <c r="BU73" s="19">
        <v>0</v>
      </c>
      <c r="BV73" s="19">
        <v>0</v>
      </c>
      <c r="BW73" s="19">
        <v>0</v>
      </c>
      <c r="BX73" s="19">
        <v>0</v>
      </c>
      <c r="BY73" s="19">
        <v>0</v>
      </c>
      <c r="BZ73" s="19">
        <v>0</v>
      </c>
      <c r="CA73" s="19">
        <v>0</v>
      </c>
      <c r="CB73" s="19">
        <v>38</v>
      </c>
      <c r="CD73" s="19">
        <f t="shared" si="7"/>
        <v>0</v>
      </c>
      <c r="CE73" s="19">
        <f t="shared" si="8"/>
        <v>0</v>
      </c>
      <c r="CF73" s="19">
        <f t="shared" si="9"/>
        <v>0</v>
      </c>
    </row>
    <row r="74" spans="1:84">
      <c r="A74" s="59" t="s">
        <v>841</v>
      </c>
      <c r="B74" s="60" t="s">
        <v>285</v>
      </c>
      <c r="C74">
        <f t="shared" si="6"/>
        <v>68</v>
      </c>
      <c r="D74" s="19">
        <v>2.5046922797739413</v>
      </c>
      <c r="E74" s="19">
        <v>4.062097094761584</v>
      </c>
      <c r="F74" s="19">
        <v>0.24886365600318003</v>
      </c>
      <c r="G74" s="19">
        <v>1.0516496431102123</v>
      </c>
      <c r="H74" s="19">
        <v>40.259717253417676</v>
      </c>
      <c r="I74" s="19">
        <v>0</v>
      </c>
      <c r="J74" s="19">
        <v>0.82686956672024337</v>
      </c>
      <c r="K74" s="19">
        <v>2.5769430186135742</v>
      </c>
      <c r="L74" s="19">
        <v>0</v>
      </c>
      <c r="M74" s="19">
        <v>0.48167159226421941</v>
      </c>
      <c r="N74" s="19">
        <v>0</v>
      </c>
      <c r="O74" s="19">
        <v>0</v>
      </c>
      <c r="P74" s="19">
        <v>0</v>
      </c>
      <c r="Q74" s="19">
        <v>0</v>
      </c>
      <c r="R74" s="19">
        <v>0</v>
      </c>
      <c r="S74" s="19">
        <v>0</v>
      </c>
      <c r="T74" s="19">
        <v>2.2718843435129017</v>
      </c>
      <c r="U74" s="19">
        <v>0</v>
      </c>
      <c r="V74" s="19">
        <v>0</v>
      </c>
      <c r="W74" s="19">
        <v>0</v>
      </c>
      <c r="X74" s="19">
        <v>0</v>
      </c>
      <c r="Y74" s="19">
        <v>0</v>
      </c>
      <c r="Z74" s="19">
        <v>0</v>
      </c>
      <c r="AA74" s="19">
        <v>8.0278598710703235E-3</v>
      </c>
      <c r="AB74" s="19">
        <v>10.588747169941756</v>
      </c>
      <c r="AC74" s="19">
        <v>8.2044727882338719</v>
      </c>
      <c r="AD74" s="19">
        <v>106.52167262923211</v>
      </c>
      <c r="AE74" s="19">
        <v>1.5734605347297834</v>
      </c>
      <c r="AF74" s="19">
        <v>219.6261903527419</v>
      </c>
      <c r="AG74" s="19">
        <v>0.69039594891204781</v>
      </c>
      <c r="AH74" s="19">
        <v>33.885596515787839</v>
      </c>
      <c r="AI74" s="19">
        <v>100.49274986605832</v>
      </c>
      <c r="AJ74" s="19">
        <v>71.889485145434747</v>
      </c>
      <c r="AK74" s="19">
        <v>100.10741259224694</v>
      </c>
      <c r="AL74" s="19">
        <v>9.3444288899258563</v>
      </c>
      <c r="AM74" s="19">
        <v>14.779290022640465</v>
      </c>
      <c r="AN74" s="19">
        <v>15.16462729645184</v>
      </c>
      <c r="AO74" s="19">
        <v>3.0746703306199339</v>
      </c>
      <c r="AP74" s="19">
        <v>1.2764297195001815</v>
      </c>
      <c r="AQ74" s="19">
        <v>152.90664696427646</v>
      </c>
      <c r="AR74" s="19">
        <v>0</v>
      </c>
      <c r="AS74" s="19">
        <v>15.341240213615389</v>
      </c>
      <c r="AT74" s="19">
        <v>0.25689151587425035</v>
      </c>
      <c r="AU74" s="19">
        <v>0</v>
      </c>
      <c r="AV74" s="19">
        <v>0</v>
      </c>
      <c r="AW74" s="19">
        <v>7.2250738839632914E-2</v>
      </c>
      <c r="AX74" s="19">
        <v>0</v>
      </c>
      <c r="AY74" s="19">
        <v>0</v>
      </c>
      <c r="AZ74" s="19">
        <v>0</v>
      </c>
      <c r="BA74" s="19">
        <v>0</v>
      </c>
      <c r="BB74" s="19">
        <v>0</v>
      </c>
      <c r="BC74" s="19">
        <v>0.31308653497174266</v>
      </c>
      <c r="BD74" s="19">
        <v>0</v>
      </c>
      <c r="BE74" s="19">
        <v>0</v>
      </c>
      <c r="BF74" s="19">
        <v>0</v>
      </c>
      <c r="BG74" s="19">
        <v>0.2408357961321097</v>
      </c>
      <c r="BH74" s="19">
        <v>0</v>
      </c>
      <c r="BI74" s="19">
        <v>2.9221409930695978</v>
      </c>
      <c r="BJ74" s="19">
        <v>0</v>
      </c>
      <c r="BK74" s="19">
        <v>0</v>
      </c>
      <c r="BL74" s="19">
        <v>1.709934152537979</v>
      </c>
      <c r="BM74" s="19">
        <v>0.36125369419816455</v>
      </c>
      <c r="BN74" s="19">
        <v>0</v>
      </c>
      <c r="BO74" s="19">
        <v>4.0139299355351619E-2</v>
      </c>
      <c r="BP74" s="19">
        <v>0</v>
      </c>
      <c r="BQ74" s="19">
        <v>0</v>
      </c>
      <c r="BR74" s="19">
        <v>0</v>
      </c>
      <c r="BS74" s="19">
        <v>0</v>
      </c>
      <c r="BT74" s="19">
        <v>925.67646601337685</v>
      </c>
      <c r="BU74" s="19">
        <v>0</v>
      </c>
      <c r="BV74" s="19">
        <v>0</v>
      </c>
      <c r="BW74" s="19">
        <v>0</v>
      </c>
      <c r="BX74" s="19">
        <v>2.1514664454468466</v>
      </c>
      <c r="BY74" s="19">
        <v>1.1720675411762673</v>
      </c>
      <c r="BZ74" s="19">
        <v>0</v>
      </c>
      <c r="CA74" s="19">
        <v>3.3235339866231137</v>
      </c>
      <c r="CB74" s="19">
        <v>929</v>
      </c>
      <c r="CD74" s="19">
        <f t="shared" si="7"/>
        <v>0</v>
      </c>
      <c r="CE74" s="19">
        <f t="shared" si="8"/>
        <v>0</v>
      </c>
      <c r="CF74" s="19">
        <f t="shared" si="9"/>
        <v>0</v>
      </c>
    </row>
    <row r="75" spans="1:84">
      <c r="A75" s="59" t="s">
        <v>842</v>
      </c>
      <c r="B75" s="59" t="s">
        <v>286</v>
      </c>
      <c r="C75">
        <f t="shared" si="6"/>
        <v>69</v>
      </c>
      <c r="D75" s="19">
        <v>0</v>
      </c>
      <c r="E75" s="19">
        <v>0</v>
      </c>
      <c r="F75" s="19">
        <v>0</v>
      </c>
      <c r="G75" s="19">
        <v>0</v>
      </c>
      <c r="H75" s="19">
        <v>0</v>
      </c>
      <c r="I75" s="19">
        <v>0</v>
      </c>
      <c r="J75" s="19">
        <v>3.5548220208528401E-2</v>
      </c>
      <c r="K75" s="19">
        <v>3.0419119864155015</v>
      </c>
      <c r="L75" s="19">
        <v>0</v>
      </c>
      <c r="M75" s="19">
        <v>5.0681605383016208</v>
      </c>
      <c r="N75" s="19">
        <v>0</v>
      </c>
      <c r="O75" s="19">
        <v>0</v>
      </c>
      <c r="P75" s="19">
        <v>0</v>
      </c>
      <c r="Q75" s="19">
        <v>0</v>
      </c>
      <c r="R75" s="19">
        <v>0</v>
      </c>
      <c r="S75" s="19">
        <v>0</v>
      </c>
      <c r="T75" s="19">
        <v>2.0871883579578818</v>
      </c>
      <c r="U75" s="19">
        <v>2.1684414327202322</v>
      </c>
      <c r="V75" s="19">
        <v>0</v>
      </c>
      <c r="W75" s="19">
        <v>0</v>
      </c>
      <c r="X75" s="19">
        <v>0.19297605256058276</v>
      </c>
      <c r="Y75" s="19">
        <v>1.726627838699951</v>
      </c>
      <c r="Z75" s="19">
        <v>0</v>
      </c>
      <c r="AA75" s="19">
        <v>8.6331391934997545E-2</v>
      </c>
      <c r="AB75" s="19">
        <v>0.74651262437909638</v>
      </c>
      <c r="AC75" s="19">
        <v>0.75666925872439017</v>
      </c>
      <c r="AD75" s="19">
        <v>17.809658324472728</v>
      </c>
      <c r="AE75" s="19">
        <v>109.58500626854777</v>
      </c>
      <c r="AF75" s="19">
        <v>21.50667322615968</v>
      </c>
      <c r="AG75" s="19">
        <v>1.4168504911684889</v>
      </c>
      <c r="AH75" s="19">
        <v>54.23134908669639</v>
      </c>
      <c r="AI75" s="19">
        <v>8.1862472823068249</v>
      </c>
      <c r="AJ75" s="19">
        <v>4.8853411200863315</v>
      </c>
      <c r="AK75" s="19">
        <v>27.382286194912162</v>
      </c>
      <c r="AL75" s="19">
        <v>8.8362718804056311</v>
      </c>
      <c r="AM75" s="19">
        <v>19.851141827876788</v>
      </c>
      <c r="AN75" s="19">
        <v>3.5091171662990179</v>
      </c>
      <c r="AO75" s="19">
        <v>0.11680129497087903</v>
      </c>
      <c r="AP75" s="19">
        <v>0.90394045673115064</v>
      </c>
      <c r="AQ75" s="19">
        <v>21.912938599971437</v>
      </c>
      <c r="AR75" s="19">
        <v>0</v>
      </c>
      <c r="AS75" s="19">
        <v>0.18281941821528891</v>
      </c>
      <c r="AT75" s="19">
        <v>9.1409709107644455E-2</v>
      </c>
      <c r="AU75" s="19">
        <v>0</v>
      </c>
      <c r="AV75" s="19">
        <v>0</v>
      </c>
      <c r="AW75" s="19">
        <v>0</v>
      </c>
      <c r="AX75" s="19">
        <v>0</v>
      </c>
      <c r="AY75" s="19">
        <v>0</v>
      </c>
      <c r="AZ75" s="19">
        <v>0</v>
      </c>
      <c r="BA75" s="19">
        <v>0</v>
      </c>
      <c r="BB75" s="19">
        <v>0</v>
      </c>
      <c r="BC75" s="19">
        <v>0</v>
      </c>
      <c r="BD75" s="19">
        <v>0</v>
      </c>
      <c r="BE75" s="19">
        <v>0.40626537381175309</v>
      </c>
      <c r="BF75" s="19">
        <v>0</v>
      </c>
      <c r="BG75" s="19">
        <v>5.0783171726469139E-3</v>
      </c>
      <c r="BH75" s="19">
        <v>0</v>
      </c>
      <c r="BI75" s="19">
        <v>0</v>
      </c>
      <c r="BJ75" s="19">
        <v>0</v>
      </c>
      <c r="BK75" s="19">
        <v>0</v>
      </c>
      <c r="BL75" s="19">
        <v>0.11172297779823211</v>
      </c>
      <c r="BM75" s="19">
        <v>2.0313268690587655E-2</v>
      </c>
      <c r="BN75" s="19">
        <v>0</v>
      </c>
      <c r="BO75" s="19">
        <v>0</v>
      </c>
      <c r="BP75" s="19">
        <v>0</v>
      </c>
      <c r="BQ75" s="19">
        <v>0</v>
      </c>
      <c r="BR75" s="19">
        <v>0</v>
      </c>
      <c r="BS75" s="19">
        <v>0</v>
      </c>
      <c r="BT75" s="19">
        <v>316.8615999873042</v>
      </c>
      <c r="BU75" s="19">
        <v>0</v>
      </c>
      <c r="BV75" s="19">
        <v>0</v>
      </c>
      <c r="BW75" s="19">
        <v>0</v>
      </c>
      <c r="BX75" s="19">
        <v>3.1384000126957927</v>
      </c>
      <c r="BY75" s="19">
        <v>0</v>
      </c>
      <c r="BZ75" s="19">
        <v>0</v>
      </c>
      <c r="CA75" s="19">
        <v>3.1384000126957927</v>
      </c>
      <c r="CB75" s="19">
        <v>320</v>
      </c>
      <c r="CD75" s="19">
        <f t="shared" si="7"/>
        <v>0</v>
      </c>
      <c r="CE75" s="19">
        <f t="shared" si="8"/>
        <v>0</v>
      </c>
      <c r="CF75" s="19">
        <f t="shared" si="9"/>
        <v>0</v>
      </c>
    </row>
    <row r="76" spans="1:84">
      <c r="A76" s="59" t="s">
        <v>843</v>
      </c>
      <c r="B76" s="59" t="s">
        <v>287</v>
      </c>
      <c r="C76">
        <f t="shared" si="6"/>
        <v>70</v>
      </c>
      <c r="D76" s="19">
        <v>0</v>
      </c>
      <c r="E76" s="19">
        <v>0</v>
      </c>
      <c r="F76" s="19">
        <v>0</v>
      </c>
      <c r="G76" s="19">
        <v>0</v>
      </c>
      <c r="H76" s="19">
        <v>0</v>
      </c>
      <c r="I76" s="19">
        <v>0</v>
      </c>
      <c r="J76" s="19">
        <v>0</v>
      </c>
      <c r="K76" s="19">
        <v>0</v>
      </c>
      <c r="L76" s="19">
        <v>0</v>
      </c>
      <c r="M76" s="19">
        <v>0</v>
      </c>
      <c r="N76" s="19">
        <v>0</v>
      </c>
      <c r="O76" s="19">
        <v>0</v>
      </c>
      <c r="P76" s="19">
        <v>0</v>
      </c>
      <c r="Q76" s="19">
        <v>0</v>
      </c>
      <c r="R76" s="19">
        <v>0</v>
      </c>
      <c r="S76" s="19">
        <v>0</v>
      </c>
      <c r="T76" s="19">
        <v>0</v>
      </c>
      <c r="U76" s="19">
        <v>0</v>
      </c>
      <c r="V76" s="19">
        <v>0</v>
      </c>
      <c r="W76" s="19">
        <v>0</v>
      </c>
      <c r="X76" s="19">
        <v>0</v>
      </c>
      <c r="Y76" s="19">
        <v>0</v>
      </c>
      <c r="Z76" s="19">
        <v>0</v>
      </c>
      <c r="AA76" s="19">
        <v>0</v>
      </c>
      <c r="AB76" s="19">
        <v>0</v>
      </c>
      <c r="AC76" s="19">
        <v>0</v>
      </c>
      <c r="AD76" s="19">
        <v>0</v>
      </c>
      <c r="AE76" s="19">
        <v>0</v>
      </c>
      <c r="AF76" s="19">
        <v>0</v>
      </c>
      <c r="AG76" s="19">
        <v>0</v>
      </c>
      <c r="AH76" s="19">
        <v>0</v>
      </c>
      <c r="AI76" s="19">
        <v>0</v>
      </c>
      <c r="AJ76" s="19">
        <v>0</v>
      </c>
      <c r="AK76" s="19">
        <v>0</v>
      </c>
      <c r="AL76" s="19">
        <v>0</v>
      </c>
      <c r="AM76" s="19">
        <v>0</v>
      </c>
      <c r="AN76" s="19">
        <v>0</v>
      </c>
      <c r="AO76" s="19">
        <v>0</v>
      </c>
      <c r="AP76" s="19">
        <v>0</v>
      </c>
      <c r="AQ76" s="19">
        <v>0</v>
      </c>
      <c r="AR76" s="19">
        <v>0</v>
      </c>
      <c r="AS76" s="19">
        <v>0</v>
      </c>
      <c r="AT76" s="19">
        <v>0</v>
      </c>
      <c r="AU76" s="19">
        <v>0</v>
      </c>
      <c r="AV76" s="19">
        <v>0</v>
      </c>
      <c r="AW76" s="19">
        <v>0</v>
      </c>
      <c r="AX76" s="19">
        <v>0</v>
      </c>
      <c r="AY76" s="19">
        <v>0</v>
      </c>
      <c r="AZ76" s="19">
        <v>0</v>
      </c>
      <c r="BA76" s="19">
        <v>0</v>
      </c>
      <c r="BB76" s="19">
        <v>0</v>
      </c>
      <c r="BC76" s="19">
        <v>0</v>
      </c>
      <c r="BD76" s="19">
        <v>0</v>
      </c>
      <c r="BE76" s="19">
        <v>0</v>
      </c>
      <c r="BF76" s="19">
        <v>0</v>
      </c>
      <c r="BG76" s="19">
        <v>0</v>
      </c>
      <c r="BH76" s="19">
        <v>0</v>
      </c>
      <c r="BI76" s="19">
        <v>0</v>
      </c>
      <c r="BJ76" s="19">
        <v>0</v>
      </c>
      <c r="BK76" s="19">
        <v>0</v>
      </c>
      <c r="BL76" s="19">
        <v>0</v>
      </c>
      <c r="BM76" s="19">
        <v>0</v>
      </c>
      <c r="BN76" s="19">
        <v>0</v>
      </c>
      <c r="BO76" s="19">
        <v>0</v>
      </c>
      <c r="BP76" s="19">
        <v>0</v>
      </c>
      <c r="BQ76" s="19">
        <v>0</v>
      </c>
      <c r="BR76" s="19">
        <v>0</v>
      </c>
      <c r="BS76" s="19">
        <v>0</v>
      </c>
      <c r="BT76" s="19">
        <v>0</v>
      </c>
      <c r="BU76" s="19">
        <v>0</v>
      </c>
      <c r="BV76" s="19">
        <v>0</v>
      </c>
      <c r="BW76" s="19">
        <v>0</v>
      </c>
      <c r="BX76" s="19">
        <v>0</v>
      </c>
      <c r="BY76" s="19">
        <v>0</v>
      </c>
      <c r="BZ76" s="19">
        <v>0</v>
      </c>
      <c r="CA76" s="19">
        <v>0</v>
      </c>
      <c r="CB76" s="19">
        <v>0</v>
      </c>
      <c r="CD76" s="19">
        <f t="shared" si="7"/>
        <v>0</v>
      </c>
      <c r="CE76" s="19">
        <f t="shared" si="8"/>
        <v>0</v>
      </c>
      <c r="CF76" s="19">
        <f t="shared" si="9"/>
        <v>0</v>
      </c>
    </row>
    <row r="77" spans="1:84">
      <c r="A77" s="59" t="s">
        <v>844</v>
      </c>
      <c r="B77" s="59" t="s">
        <v>288</v>
      </c>
      <c r="C77">
        <f t="shared" si="6"/>
        <v>71</v>
      </c>
      <c r="D77" s="19">
        <v>8.9037758830694287</v>
      </c>
      <c r="E77" s="19">
        <v>12.113146914764039</v>
      </c>
      <c r="F77" s="19">
        <v>1.0809339933138102</v>
      </c>
      <c r="G77" s="19">
        <v>0.82463005675486567</v>
      </c>
      <c r="H77" s="19">
        <v>32.606318190064009</v>
      </c>
      <c r="I77" s="19">
        <v>18.164148547438256</v>
      </c>
      <c r="J77" s="19">
        <v>4.0562883872806905</v>
      </c>
      <c r="K77" s="19">
        <v>48.240858320159639</v>
      </c>
      <c r="L77" s="19">
        <v>1.1477958898074481</v>
      </c>
      <c r="M77" s="19">
        <v>47.438515562235985</v>
      </c>
      <c r="N77" s="19">
        <v>69.75924534169539</v>
      </c>
      <c r="O77" s="19">
        <v>0.28973488480576359</v>
      </c>
      <c r="P77" s="19">
        <v>1.1700831886386607</v>
      </c>
      <c r="Q77" s="19">
        <v>1.3038069816259363</v>
      </c>
      <c r="R77" s="19">
        <v>0.93606655091092861</v>
      </c>
      <c r="S77" s="19">
        <v>9.4943893020965611</v>
      </c>
      <c r="T77" s="19">
        <v>2.3178790784461087</v>
      </c>
      <c r="U77" s="19">
        <v>0.28973488480576359</v>
      </c>
      <c r="V77" s="19">
        <v>6.3518801668955867</v>
      </c>
      <c r="W77" s="19">
        <v>1.1477958898074481</v>
      </c>
      <c r="X77" s="19">
        <v>8.8257703371601846</v>
      </c>
      <c r="Y77" s="19">
        <v>13.31666105164952</v>
      </c>
      <c r="Z77" s="19">
        <v>18.331303288672352</v>
      </c>
      <c r="AA77" s="19">
        <v>2.7413377562391479</v>
      </c>
      <c r="AB77" s="19">
        <v>2.9196361468888488</v>
      </c>
      <c r="AC77" s="19">
        <v>3.1090781869541555</v>
      </c>
      <c r="AD77" s="19">
        <v>39.894264907870529</v>
      </c>
      <c r="AE77" s="19">
        <v>3.6216860600720451</v>
      </c>
      <c r="AF77" s="19">
        <v>134.44813019928992</v>
      </c>
      <c r="AG77" s="19">
        <v>16.826910617565499</v>
      </c>
      <c r="AH77" s="19">
        <v>37.398087438774716</v>
      </c>
      <c r="AI77" s="19">
        <v>84.535724466789333</v>
      </c>
      <c r="AJ77" s="19">
        <v>65.535802213180602</v>
      </c>
      <c r="AK77" s="19">
        <v>38.76875631689429</v>
      </c>
      <c r="AL77" s="19">
        <v>33.263793505584786</v>
      </c>
      <c r="AM77" s="19">
        <v>23.591105812838521</v>
      </c>
      <c r="AN77" s="19">
        <v>60.086557648949125</v>
      </c>
      <c r="AO77" s="19">
        <v>51.996268173218958</v>
      </c>
      <c r="AP77" s="19">
        <v>9.2492290149532241</v>
      </c>
      <c r="AQ77" s="19">
        <v>368.77679011065902</v>
      </c>
      <c r="AR77" s="19">
        <v>5.2152279265037453</v>
      </c>
      <c r="AS77" s="19">
        <v>25.128929432192187</v>
      </c>
      <c r="AT77" s="19">
        <v>1.3818125275351802</v>
      </c>
      <c r="AU77" s="19">
        <v>1.1143649415606293E-2</v>
      </c>
      <c r="AV77" s="19">
        <v>0</v>
      </c>
      <c r="AW77" s="19">
        <v>8.9149195324850342E-2</v>
      </c>
      <c r="AX77" s="19">
        <v>2.7190504574079353</v>
      </c>
      <c r="AY77" s="19">
        <v>41.220359188327677</v>
      </c>
      <c r="AZ77" s="19">
        <v>0</v>
      </c>
      <c r="BA77" s="19">
        <v>0.20058568948091324</v>
      </c>
      <c r="BB77" s="19">
        <v>0.27859123539015729</v>
      </c>
      <c r="BC77" s="19">
        <v>3.343094824681888E-2</v>
      </c>
      <c r="BD77" s="19">
        <v>0</v>
      </c>
      <c r="BE77" s="19">
        <v>7.7782672920931919</v>
      </c>
      <c r="BF77" s="19">
        <v>0</v>
      </c>
      <c r="BG77" s="19">
        <v>0.31202218363697615</v>
      </c>
      <c r="BH77" s="19">
        <v>0</v>
      </c>
      <c r="BI77" s="19">
        <v>0</v>
      </c>
      <c r="BJ77" s="19">
        <v>5.6944048513748147</v>
      </c>
      <c r="BK77" s="19">
        <v>1.5823982170160935</v>
      </c>
      <c r="BL77" s="19">
        <v>18.297872340425531</v>
      </c>
      <c r="BM77" s="19">
        <v>1.3706688781195739</v>
      </c>
      <c r="BN77" s="19">
        <v>0</v>
      </c>
      <c r="BO77" s="19">
        <v>1.8052712053282194</v>
      </c>
      <c r="BP77" s="19">
        <v>0</v>
      </c>
      <c r="BQ77" s="19">
        <v>0</v>
      </c>
      <c r="BR77" s="19">
        <v>1.3483815792883613</v>
      </c>
      <c r="BS77" s="19">
        <v>0</v>
      </c>
      <c r="BT77" s="19">
        <v>1399.3414880659291</v>
      </c>
      <c r="BU77" s="19">
        <v>0</v>
      </c>
      <c r="BV77" s="19">
        <v>0</v>
      </c>
      <c r="BW77" s="19">
        <v>0</v>
      </c>
      <c r="BX77" s="19">
        <v>207.99621634229143</v>
      </c>
      <c r="BY77" s="19">
        <v>112.66229559177961</v>
      </c>
      <c r="BZ77" s="19">
        <v>0</v>
      </c>
      <c r="CA77" s="19">
        <v>320.6585119340711</v>
      </c>
      <c r="CB77" s="19">
        <v>1720</v>
      </c>
      <c r="CD77" s="19">
        <f t="shared" si="7"/>
        <v>0</v>
      </c>
      <c r="CE77" s="19">
        <f t="shared" si="8"/>
        <v>0</v>
      </c>
      <c r="CF77" s="19">
        <f t="shared" si="9"/>
        <v>0</v>
      </c>
    </row>
    <row r="78" spans="1:84">
      <c r="A78" s="59" t="s">
        <v>845</v>
      </c>
      <c r="B78" s="59" t="s">
        <v>289</v>
      </c>
      <c r="C78">
        <f t="shared" si="6"/>
        <v>72</v>
      </c>
      <c r="D78" s="19">
        <v>0</v>
      </c>
      <c r="E78" s="19">
        <v>0</v>
      </c>
      <c r="F78" s="19">
        <v>0</v>
      </c>
      <c r="G78" s="19">
        <v>0</v>
      </c>
      <c r="H78" s="19">
        <v>0</v>
      </c>
      <c r="I78" s="19">
        <v>0</v>
      </c>
      <c r="J78" s="19">
        <v>0</v>
      </c>
      <c r="K78" s="19">
        <v>0</v>
      </c>
      <c r="L78" s="19">
        <v>0</v>
      </c>
      <c r="M78" s="19">
        <v>0</v>
      </c>
      <c r="N78" s="19">
        <v>0</v>
      </c>
      <c r="O78" s="19">
        <v>0</v>
      </c>
      <c r="P78" s="19">
        <v>0</v>
      </c>
      <c r="Q78" s="19">
        <v>0</v>
      </c>
      <c r="R78" s="19">
        <v>0</v>
      </c>
      <c r="S78" s="19">
        <v>0</v>
      </c>
      <c r="T78" s="19">
        <v>0</v>
      </c>
      <c r="U78" s="19">
        <v>8.5689140227183707</v>
      </c>
      <c r="V78" s="19">
        <v>0</v>
      </c>
      <c r="W78" s="19">
        <v>0</v>
      </c>
      <c r="X78" s="19">
        <v>0</v>
      </c>
      <c r="Y78" s="19">
        <v>0</v>
      </c>
      <c r="Z78" s="19">
        <v>0</v>
      </c>
      <c r="AA78" s="19">
        <v>0</v>
      </c>
      <c r="AB78" s="19">
        <v>0</v>
      </c>
      <c r="AC78" s="19">
        <v>0</v>
      </c>
      <c r="AD78" s="19">
        <v>0</v>
      </c>
      <c r="AE78" s="19">
        <v>0</v>
      </c>
      <c r="AF78" s="19">
        <v>0</v>
      </c>
      <c r="AG78" s="19">
        <v>444.92653251077166</v>
      </c>
      <c r="AH78" s="19">
        <v>21.051850763807284</v>
      </c>
      <c r="AI78" s="19">
        <v>3.9140227183705445</v>
      </c>
      <c r="AJ78" s="19">
        <v>1.3279719937328633</v>
      </c>
      <c r="AK78" s="19">
        <v>12.496915393654524</v>
      </c>
      <c r="AL78" s="19">
        <v>0.40538092440266354</v>
      </c>
      <c r="AM78" s="19">
        <v>1.4258225616921267</v>
      </c>
      <c r="AN78" s="19">
        <v>20.99593615354485</v>
      </c>
      <c r="AO78" s="19">
        <v>8.2194477085781426</v>
      </c>
      <c r="AP78" s="19">
        <v>0</v>
      </c>
      <c r="AQ78" s="19">
        <v>0</v>
      </c>
      <c r="AR78" s="19">
        <v>0</v>
      </c>
      <c r="AS78" s="19">
        <v>1.8591607912260086</v>
      </c>
      <c r="AT78" s="19">
        <v>0</v>
      </c>
      <c r="AU78" s="19">
        <v>0</v>
      </c>
      <c r="AV78" s="19">
        <v>0</v>
      </c>
      <c r="AW78" s="19">
        <v>9.6872062279670992</v>
      </c>
      <c r="AX78" s="19">
        <v>0</v>
      </c>
      <c r="AY78" s="19">
        <v>0</v>
      </c>
      <c r="AZ78" s="19">
        <v>0</v>
      </c>
      <c r="BA78" s="19">
        <v>0</v>
      </c>
      <c r="BB78" s="19">
        <v>0</v>
      </c>
      <c r="BC78" s="19">
        <v>20.185174304739522</v>
      </c>
      <c r="BD78" s="19">
        <v>0</v>
      </c>
      <c r="BE78" s="19">
        <v>0</v>
      </c>
      <c r="BF78" s="19">
        <v>0</v>
      </c>
      <c r="BG78" s="19">
        <v>0.11182922052487269</v>
      </c>
      <c r="BH78" s="19">
        <v>0</v>
      </c>
      <c r="BI78" s="19">
        <v>0</v>
      </c>
      <c r="BJ78" s="19">
        <v>0</v>
      </c>
      <c r="BK78" s="19">
        <v>0</v>
      </c>
      <c r="BL78" s="19">
        <v>1.4677585193889542</v>
      </c>
      <c r="BM78" s="19">
        <v>0.58710340775558167</v>
      </c>
      <c r="BN78" s="19">
        <v>0</v>
      </c>
      <c r="BO78" s="19">
        <v>0.20967978848413632</v>
      </c>
      <c r="BP78" s="19">
        <v>1.3978652565609087E-2</v>
      </c>
      <c r="BQ78" s="19">
        <v>0.46129553466509987</v>
      </c>
      <c r="BR78" s="19">
        <v>7.3947072072072073</v>
      </c>
      <c r="BS78" s="19">
        <v>0</v>
      </c>
      <c r="BT78" s="19">
        <v>565.31068840579712</v>
      </c>
      <c r="BU78" s="19">
        <v>0</v>
      </c>
      <c r="BV78" s="19">
        <v>0</v>
      </c>
      <c r="BW78" s="19">
        <v>0</v>
      </c>
      <c r="BX78" s="19">
        <v>0</v>
      </c>
      <c r="BY78" s="19">
        <v>5.6893115942028984</v>
      </c>
      <c r="BZ78" s="19">
        <v>0</v>
      </c>
      <c r="CA78" s="19">
        <v>5.6893115942028984</v>
      </c>
      <c r="CB78" s="19">
        <v>571</v>
      </c>
      <c r="CD78" s="19">
        <f t="shared" si="7"/>
        <v>0</v>
      </c>
      <c r="CE78" s="19">
        <f t="shared" si="8"/>
        <v>0</v>
      </c>
      <c r="CF78" s="19">
        <f t="shared" si="9"/>
        <v>0</v>
      </c>
    </row>
    <row r="79" spans="1:84">
      <c r="A79" s="59" t="s">
        <v>846</v>
      </c>
      <c r="B79" s="59" t="s">
        <v>290</v>
      </c>
      <c r="C79">
        <f t="shared" si="6"/>
        <v>73</v>
      </c>
      <c r="D79" s="19">
        <v>1.1027095148078135E-2</v>
      </c>
      <c r="E79" s="19">
        <v>0</v>
      </c>
      <c r="F79" s="19">
        <v>0</v>
      </c>
      <c r="G79" s="19">
        <v>0</v>
      </c>
      <c r="H79" s="19">
        <v>2.8229363579080027</v>
      </c>
      <c r="I79" s="19">
        <v>0</v>
      </c>
      <c r="J79" s="19">
        <v>0</v>
      </c>
      <c r="K79" s="19">
        <v>0</v>
      </c>
      <c r="L79" s="19">
        <v>0</v>
      </c>
      <c r="M79" s="19">
        <v>0</v>
      </c>
      <c r="N79" s="19">
        <v>0</v>
      </c>
      <c r="O79" s="19">
        <v>0</v>
      </c>
      <c r="P79" s="19">
        <v>0</v>
      </c>
      <c r="Q79" s="19">
        <v>0</v>
      </c>
      <c r="R79" s="19">
        <v>0</v>
      </c>
      <c r="S79" s="19">
        <v>0</v>
      </c>
      <c r="T79" s="19">
        <v>0</v>
      </c>
      <c r="U79" s="19">
        <v>0</v>
      </c>
      <c r="V79" s="19">
        <v>0</v>
      </c>
      <c r="W79" s="19">
        <v>0</v>
      </c>
      <c r="X79" s="19">
        <v>0</v>
      </c>
      <c r="Y79" s="19">
        <v>0</v>
      </c>
      <c r="Z79" s="19">
        <v>0</v>
      </c>
      <c r="AA79" s="19">
        <v>0</v>
      </c>
      <c r="AB79" s="19">
        <v>0</v>
      </c>
      <c r="AC79" s="19">
        <v>0</v>
      </c>
      <c r="AD79" s="19">
        <v>0</v>
      </c>
      <c r="AE79" s="19">
        <v>0</v>
      </c>
      <c r="AF79" s="19">
        <v>0</v>
      </c>
      <c r="AG79" s="19">
        <v>57.815059861373662</v>
      </c>
      <c r="AH79" s="19">
        <v>0</v>
      </c>
      <c r="AI79" s="19">
        <v>0.39697542533081281</v>
      </c>
      <c r="AJ79" s="19">
        <v>0</v>
      </c>
      <c r="AK79" s="19">
        <v>1.1027095148078135E-2</v>
      </c>
      <c r="AL79" s="19">
        <v>0.67265280403276617</v>
      </c>
      <c r="AM79" s="19">
        <v>0</v>
      </c>
      <c r="AN79" s="19">
        <v>3.2640201638311281</v>
      </c>
      <c r="AO79" s="19">
        <v>0.66162570888468808</v>
      </c>
      <c r="AP79" s="19">
        <v>0.27567737870195336</v>
      </c>
      <c r="AQ79" s="19">
        <v>0</v>
      </c>
      <c r="AR79" s="19">
        <v>6.6162570888468816E-2</v>
      </c>
      <c r="AS79" s="19">
        <v>2.8229363579080027</v>
      </c>
      <c r="AT79" s="19">
        <v>0</v>
      </c>
      <c r="AU79" s="19">
        <v>0</v>
      </c>
      <c r="AV79" s="19">
        <v>0</v>
      </c>
      <c r="AW79" s="19">
        <v>0.9262759924385634</v>
      </c>
      <c r="AX79" s="19">
        <v>1.1027095148078135E-2</v>
      </c>
      <c r="AY79" s="19">
        <v>0</v>
      </c>
      <c r="AZ79" s="19">
        <v>0</v>
      </c>
      <c r="BA79" s="19">
        <v>6.1641461877756765</v>
      </c>
      <c r="BB79" s="19">
        <v>0.15437933207309387</v>
      </c>
      <c r="BC79" s="19">
        <v>55.675803402646501</v>
      </c>
      <c r="BD79" s="19">
        <v>7.4212350346565845</v>
      </c>
      <c r="BE79" s="19">
        <v>1.1027095148078135E-2</v>
      </c>
      <c r="BF79" s="19">
        <v>8.6121613106490233</v>
      </c>
      <c r="BG79" s="19">
        <v>7.9174543163201001</v>
      </c>
      <c r="BH79" s="19">
        <v>3.8484562066792689</v>
      </c>
      <c r="BI79" s="19">
        <v>1.235034656584751</v>
      </c>
      <c r="BJ79" s="19">
        <v>11.071203528670448</v>
      </c>
      <c r="BK79" s="19">
        <v>0.76086956521739135</v>
      </c>
      <c r="BL79" s="19">
        <v>6.5831758034026464</v>
      </c>
      <c r="BM79" s="19">
        <v>16.298046628859485</v>
      </c>
      <c r="BN79" s="19">
        <v>3.6389413988657848</v>
      </c>
      <c r="BO79" s="19">
        <v>2.3046628859483302</v>
      </c>
      <c r="BP79" s="19">
        <v>2.7016383112791433</v>
      </c>
      <c r="BQ79" s="19">
        <v>0.13232514177693763</v>
      </c>
      <c r="BR79" s="19">
        <v>12.317265280403278</v>
      </c>
      <c r="BS79" s="19">
        <v>0</v>
      </c>
      <c r="BT79" s="19">
        <v>216.6052299936988</v>
      </c>
      <c r="BU79" s="19">
        <v>0</v>
      </c>
      <c r="BV79" s="19">
        <v>0</v>
      </c>
      <c r="BW79" s="19">
        <v>0</v>
      </c>
      <c r="BX79" s="19">
        <v>287.59766855702583</v>
      </c>
      <c r="BY79" s="19">
        <v>195.79710144927535</v>
      </c>
      <c r="BZ79" s="19">
        <v>0</v>
      </c>
      <c r="CA79" s="19">
        <v>483.39477000630114</v>
      </c>
      <c r="CB79" s="19">
        <v>700</v>
      </c>
      <c r="CD79" s="19">
        <f t="shared" si="7"/>
        <v>0</v>
      </c>
      <c r="CE79" s="19">
        <f t="shared" si="8"/>
        <v>0</v>
      </c>
      <c r="CF79" s="19">
        <f t="shared" si="9"/>
        <v>0</v>
      </c>
    </row>
    <row r="80" spans="1:84">
      <c r="A80" s="60" t="s">
        <v>847</v>
      </c>
      <c r="B80" s="59" t="s">
        <v>291</v>
      </c>
      <c r="C80">
        <f t="shared" si="6"/>
        <v>74</v>
      </c>
      <c r="D80" s="19">
        <v>0</v>
      </c>
      <c r="E80" s="19">
        <v>0</v>
      </c>
      <c r="F80" s="19">
        <v>0</v>
      </c>
      <c r="G80" s="19">
        <v>0</v>
      </c>
      <c r="H80" s="19">
        <v>0</v>
      </c>
      <c r="I80" s="19">
        <v>0</v>
      </c>
      <c r="J80" s="19">
        <v>0</v>
      </c>
      <c r="K80" s="19">
        <v>0</v>
      </c>
      <c r="L80" s="19">
        <v>0</v>
      </c>
      <c r="M80" s="19">
        <v>0</v>
      </c>
      <c r="N80" s="19">
        <v>0</v>
      </c>
      <c r="O80" s="19">
        <v>0</v>
      </c>
      <c r="P80" s="19">
        <v>0</v>
      </c>
      <c r="Q80" s="19">
        <v>0</v>
      </c>
      <c r="R80" s="19">
        <v>0</v>
      </c>
      <c r="S80" s="19">
        <v>0</v>
      </c>
      <c r="T80" s="19">
        <v>0</v>
      </c>
      <c r="U80" s="19">
        <v>0</v>
      </c>
      <c r="V80" s="19">
        <v>0</v>
      </c>
      <c r="W80" s="19">
        <v>0</v>
      </c>
      <c r="X80" s="19">
        <v>0</v>
      </c>
      <c r="Y80" s="19">
        <v>0</v>
      </c>
      <c r="Z80" s="19">
        <v>0</v>
      </c>
      <c r="AA80" s="19">
        <v>0</v>
      </c>
      <c r="AB80" s="19">
        <v>0</v>
      </c>
      <c r="AC80" s="19">
        <v>0</v>
      </c>
      <c r="AD80" s="19">
        <v>0</v>
      </c>
      <c r="AE80" s="19">
        <v>0</v>
      </c>
      <c r="AF80" s="19">
        <v>0</v>
      </c>
      <c r="AG80" s="19">
        <v>260.24676862587268</v>
      </c>
      <c r="AH80" s="19">
        <v>0.18819368121236513</v>
      </c>
      <c r="AI80" s="19">
        <v>0</v>
      </c>
      <c r="AJ80" s="19">
        <v>3.3749400164084147</v>
      </c>
      <c r="AK80" s="19">
        <v>0</v>
      </c>
      <c r="AL80" s="19">
        <v>0.80295970650609116</v>
      </c>
      <c r="AM80" s="19">
        <v>0.48930357115214934</v>
      </c>
      <c r="AN80" s="19">
        <v>6.2731227070788376E-2</v>
      </c>
      <c r="AO80" s="19">
        <v>0</v>
      </c>
      <c r="AP80" s="19">
        <v>0</v>
      </c>
      <c r="AQ80" s="19">
        <v>0.15055494496989211</v>
      </c>
      <c r="AR80" s="19">
        <v>0</v>
      </c>
      <c r="AS80" s="19">
        <v>0.45166483490967635</v>
      </c>
      <c r="AT80" s="19">
        <v>2.5092490828315349E-2</v>
      </c>
      <c r="AU80" s="19">
        <v>0</v>
      </c>
      <c r="AV80" s="19">
        <v>0.16310119038404977</v>
      </c>
      <c r="AW80" s="19">
        <v>0.71513598860698757</v>
      </c>
      <c r="AX80" s="19">
        <v>0</v>
      </c>
      <c r="AY80" s="19">
        <v>0</v>
      </c>
      <c r="AZ80" s="19">
        <v>0</v>
      </c>
      <c r="BA80" s="19">
        <v>2.170500456649278</v>
      </c>
      <c r="BB80" s="19">
        <v>5.3823392826736427</v>
      </c>
      <c r="BC80" s="19">
        <v>0</v>
      </c>
      <c r="BD80" s="19">
        <v>3.011098899397842</v>
      </c>
      <c r="BE80" s="19">
        <v>0</v>
      </c>
      <c r="BF80" s="19">
        <v>2.4214253649324315</v>
      </c>
      <c r="BG80" s="19">
        <v>1.8819368121236515</v>
      </c>
      <c r="BH80" s="19">
        <v>5.0184981656630698E-2</v>
      </c>
      <c r="BI80" s="19">
        <v>0</v>
      </c>
      <c r="BJ80" s="19">
        <v>28.291783408925561</v>
      </c>
      <c r="BK80" s="19">
        <v>3.7513273788331447</v>
      </c>
      <c r="BL80" s="19">
        <v>0.31365613535394188</v>
      </c>
      <c r="BM80" s="19">
        <v>0.1003699633132614</v>
      </c>
      <c r="BN80" s="19">
        <v>5.0184981656630698E-2</v>
      </c>
      <c r="BO80" s="19">
        <v>0</v>
      </c>
      <c r="BP80" s="19">
        <v>3.7638736242473027E-2</v>
      </c>
      <c r="BQ80" s="19">
        <v>1.6435581492546554</v>
      </c>
      <c r="BR80" s="19">
        <v>10.250282503366821</v>
      </c>
      <c r="BS80" s="19">
        <v>0</v>
      </c>
      <c r="BT80" s="19">
        <v>326.02673333230138</v>
      </c>
      <c r="BU80" s="19">
        <v>0</v>
      </c>
      <c r="BV80" s="19">
        <v>0</v>
      </c>
      <c r="BW80" s="19">
        <v>0</v>
      </c>
      <c r="BX80" s="19">
        <v>819.78422160647676</v>
      </c>
      <c r="BY80" s="19">
        <v>475.18904506122198</v>
      </c>
      <c r="BZ80" s="19">
        <v>0</v>
      </c>
      <c r="CA80" s="19">
        <v>1294.9732666676987</v>
      </c>
      <c r="CB80" s="19">
        <v>1621</v>
      </c>
      <c r="CD80" s="19">
        <f t="shared" si="7"/>
        <v>0</v>
      </c>
      <c r="CE80" s="19">
        <f t="shared" si="8"/>
        <v>0</v>
      </c>
      <c r="CF80" s="19">
        <f t="shared" si="9"/>
        <v>0</v>
      </c>
    </row>
    <row r="81" spans="1:84">
      <c r="A81" s="59" t="s">
        <v>848</v>
      </c>
      <c r="B81" s="59" t="s">
        <v>292</v>
      </c>
      <c r="C81">
        <f t="shared" si="6"/>
        <v>75</v>
      </c>
      <c r="D81" s="19">
        <v>0</v>
      </c>
      <c r="E81" s="19">
        <v>0</v>
      </c>
      <c r="F81" s="19">
        <v>0</v>
      </c>
      <c r="G81" s="19">
        <v>0</v>
      </c>
      <c r="H81" s="19">
        <v>23.276604694203751</v>
      </c>
      <c r="I81" s="19">
        <v>0</v>
      </c>
      <c r="J81" s="19">
        <v>0</v>
      </c>
      <c r="K81" s="19">
        <v>1.4668966097417346</v>
      </c>
      <c r="L81" s="19">
        <v>0</v>
      </c>
      <c r="M81" s="19">
        <v>0</v>
      </c>
      <c r="N81" s="19">
        <v>0</v>
      </c>
      <c r="O81" s="19">
        <v>0</v>
      </c>
      <c r="P81" s="19">
        <v>0</v>
      </c>
      <c r="Q81" s="19">
        <v>0</v>
      </c>
      <c r="R81" s="19">
        <v>0</v>
      </c>
      <c r="S81" s="19">
        <v>0</v>
      </c>
      <c r="T81" s="19">
        <v>0</v>
      </c>
      <c r="U81" s="19">
        <v>11.92891393959788</v>
      </c>
      <c r="V81" s="19">
        <v>0</v>
      </c>
      <c r="W81" s="19">
        <v>0</v>
      </c>
      <c r="X81" s="19">
        <v>0</v>
      </c>
      <c r="Y81" s="19">
        <v>0</v>
      </c>
      <c r="Z81" s="19">
        <v>0</v>
      </c>
      <c r="AA81" s="19">
        <v>0</v>
      </c>
      <c r="AB81" s="19">
        <v>0</v>
      </c>
      <c r="AC81" s="19">
        <v>0</v>
      </c>
      <c r="AD81" s="19">
        <v>0</v>
      </c>
      <c r="AE81" s="19">
        <v>0</v>
      </c>
      <c r="AF81" s="19">
        <v>0</v>
      </c>
      <c r="AG81" s="19">
        <v>120.25784470429882</v>
      </c>
      <c r="AH81" s="19">
        <v>1.6052830823588795</v>
      </c>
      <c r="AI81" s="19">
        <v>28.729031715319255</v>
      </c>
      <c r="AJ81" s="19">
        <v>9.1611844872549852</v>
      </c>
      <c r="AK81" s="19">
        <v>5.5354589046857909E-2</v>
      </c>
      <c r="AL81" s="19">
        <v>2.2695381509211745</v>
      </c>
      <c r="AM81" s="19">
        <v>2.6016656852023217</v>
      </c>
      <c r="AN81" s="19">
        <v>17.575082022377387</v>
      </c>
      <c r="AO81" s="19">
        <v>0.35980482880457643</v>
      </c>
      <c r="AP81" s="19">
        <v>0.13838647261714479</v>
      </c>
      <c r="AQ81" s="19">
        <v>25.186338016320352</v>
      </c>
      <c r="AR81" s="19">
        <v>0</v>
      </c>
      <c r="AS81" s="19">
        <v>5.701522671826365</v>
      </c>
      <c r="AT81" s="19">
        <v>0</v>
      </c>
      <c r="AU81" s="19">
        <v>0</v>
      </c>
      <c r="AV81" s="19">
        <v>0</v>
      </c>
      <c r="AW81" s="19">
        <v>1.5499284933120216</v>
      </c>
      <c r="AX81" s="19">
        <v>0</v>
      </c>
      <c r="AY81" s="19">
        <v>0</v>
      </c>
      <c r="AZ81" s="19">
        <v>0</v>
      </c>
      <c r="BA81" s="19">
        <v>2.0481197947337426</v>
      </c>
      <c r="BB81" s="19">
        <v>0</v>
      </c>
      <c r="BC81" s="19">
        <v>2.0481197947337426</v>
      </c>
      <c r="BD81" s="19">
        <v>0</v>
      </c>
      <c r="BE81" s="19">
        <v>0</v>
      </c>
      <c r="BF81" s="19">
        <v>0</v>
      </c>
      <c r="BG81" s="19">
        <v>50.289644149070412</v>
      </c>
      <c r="BH81" s="19">
        <v>0.35980482880457643</v>
      </c>
      <c r="BI81" s="19">
        <v>0</v>
      </c>
      <c r="BJ81" s="19">
        <v>0</v>
      </c>
      <c r="BK81" s="19">
        <v>0</v>
      </c>
      <c r="BL81" s="19">
        <v>5.3693951375452178</v>
      </c>
      <c r="BM81" s="19">
        <v>5.2863632539749306</v>
      </c>
      <c r="BN81" s="19">
        <v>0</v>
      </c>
      <c r="BO81" s="19">
        <v>16.108185412635653</v>
      </c>
      <c r="BP81" s="19">
        <v>10.766467569613864</v>
      </c>
      <c r="BQ81" s="19">
        <v>0</v>
      </c>
      <c r="BR81" s="19">
        <v>1.7713468494994531</v>
      </c>
      <c r="BS81" s="19">
        <v>0</v>
      </c>
      <c r="BT81" s="19">
        <v>345.9108269538151</v>
      </c>
      <c r="BU81" s="19">
        <v>0</v>
      </c>
      <c r="BV81" s="19">
        <v>0</v>
      </c>
      <c r="BW81" s="19">
        <v>0</v>
      </c>
      <c r="BX81" s="19">
        <v>148.79313535795404</v>
      </c>
      <c r="BY81" s="19">
        <v>492.29603768823085</v>
      </c>
      <c r="BZ81" s="19">
        <v>0</v>
      </c>
      <c r="CA81" s="19">
        <v>641.0891730461849</v>
      </c>
      <c r="CB81" s="19">
        <v>987</v>
      </c>
      <c r="CD81" s="19">
        <f t="shared" si="7"/>
        <v>0</v>
      </c>
      <c r="CE81" s="19">
        <f t="shared" si="8"/>
        <v>0</v>
      </c>
      <c r="CF81" s="19">
        <f t="shared" si="9"/>
        <v>0</v>
      </c>
    </row>
    <row r="82" spans="1:84">
      <c r="A82" s="59" t="s">
        <v>849</v>
      </c>
      <c r="B82" s="59" t="s">
        <v>293</v>
      </c>
      <c r="C82">
        <f t="shared" si="6"/>
        <v>76</v>
      </c>
      <c r="D82" s="19">
        <v>2.3931058098390596</v>
      </c>
      <c r="E82" s="19">
        <v>5.1125442301107178</v>
      </c>
      <c r="F82" s="19">
        <v>0.3807213788380322</v>
      </c>
      <c r="G82" s="19">
        <v>1.2781360575276794</v>
      </c>
      <c r="H82" s="19">
        <v>14.113885401209906</v>
      </c>
      <c r="I82" s="19">
        <v>1.6044686679602786</v>
      </c>
      <c r="J82" s="19">
        <v>0.67985960506791465</v>
      </c>
      <c r="K82" s="19">
        <v>2.6650496518662257</v>
      </c>
      <c r="L82" s="19">
        <v>0.81583152608149756</v>
      </c>
      <c r="M82" s="19">
        <v>3.8887969409884717</v>
      </c>
      <c r="N82" s="19">
        <v>0.8974146786896473</v>
      </c>
      <c r="O82" s="19">
        <v>8.1583152608149759E-2</v>
      </c>
      <c r="P82" s="19">
        <v>1.8220237415820111</v>
      </c>
      <c r="Q82" s="19">
        <v>0.1903606894190161</v>
      </c>
      <c r="R82" s="19">
        <v>0.3807213788380322</v>
      </c>
      <c r="S82" s="19">
        <v>1.3869135943385458</v>
      </c>
      <c r="T82" s="19">
        <v>3.0729654149069741</v>
      </c>
      <c r="U82" s="19">
        <v>0.1903606894190161</v>
      </c>
      <c r="V82" s="19">
        <v>0.27194384202716587</v>
      </c>
      <c r="W82" s="19">
        <v>0.43511014724346536</v>
      </c>
      <c r="X82" s="19">
        <v>5.5748487615568996</v>
      </c>
      <c r="Y82" s="19">
        <v>0.87022029448693072</v>
      </c>
      <c r="Z82" s="19">
        <v>0.35352699463531556</v>
      </c>
      <c r="AA82" s="19">
        <v>0.43511014724346536</v>
      </c>
      <c r="AB82" s="19">
        <v>3.9431857093939051</v>
      </c>
      <c r="AC82" s="19">
        <v>6.2275139824220975</v>
      </c>
      <c r="AD82" s="19">
        <v>1.3597192101358293</v>
      </c>
      <c r="AE82" s="19">
        <v>4.5142677776509528</v>
      </c>
      <c r="AF82" s="19">
        <v>1.6860518205684283</v>
      </c>
      <c r="AG82" s="19">
        <v>103.4474375071339</v>
      </c>
      <c r="AH82" s="19">
        <v>381.53721036411372</v>
      </c>
      <c r="AI82" s="19">
        <v>123.21775482250884</v>
      </c>
      <c r="AJ82" s="19">
        <v>54.796684168473924</v>
      </c>
      <c r="AK82" s="19">
        <v>51.043859148499031</v>
      </c>
      <c r="AL82" s="19">
        <v>16.724546284670698</v>
      </c>
      <c r="AM82" s="19">
        <v>12.971721264695812</v>
      </c>
      <c r="AN82" s="19">
        <v>132.27348476201348</v>
      </c>
      <c r="AO82" s="19">
        <v>357.27981965529051</v>
      </c>
      <c r="AP82" s="19">
        <v>10.333865997032301</v>
      </c>
      <c r="AQ82" s="19">
        <v>420.75151238443095</v>
      </c>
      <c r="AR82" s="19">
        <v>21.945868051592285</v>
      </c>
      <c r="AS82" s="19">
        <v>47.753338659970318</v>
      </c>
      <c r="AT82" s="19">
        <v>63.254137655518775</v>
      </c>
      <c r="AU82" s="19">
        <v>0.8974146786896473</v>
      </c>
      <c r="AV82" s="19">
        <v>2.7194384202716585E-2</v>
      </c>
      <c r="AW82" s="19">
        <v>4.1607407830156378</v>
      </c>
      <c r="AX82" s="19">
        <v>1.5228855153521288</v>
      </c>
      <c r="AY82" s="19">
        <v>1.0605809839059468</v>
      </c>
      <c r="AZ82" s="19">
        <v>0.1903606894190161</v>
      </c>
      <c r="BA82" s="19">
        <v>2.7194384202716586</v>
      </c>
      <c r="BB82" s="19">
        <v>35.21672754251798</v>
      </c>
      <c r="BC82" s="19">
        <v>0.81583152608149756</v>
      </c>
      <c r="BD82" s="19">
        <v>2.6650496518662257</v>
      </c>
      <c r="BE82" s="19">
        <v>24.094224403606894</v>
      </c>
      <c r="BF82" s="19">
        <v>33.204343111516948</v>
      </c>
      <c r="BG82" s="19">
        <v>2.0667731994064606</v>
      </c>
      <c r="BH82" s="19">
        <v>2.0395788152037437</v>
      </c>
      <c r="BI82" s="19">
        <v>1.577274283757562</v>
      </c>
      <c r="BJ82" s="19">
        <v>34.400896016436484</v>
      </c>
      <c r="BK82" s="19">
        <v>5.438876840543317E-2</v>
      </c>
      <c r="BL82" s="19">
        <v>5.0037666932998519</v>
      </c>
      <c r="BM82" s="19">
        <v>2.6922440360689417</v>
      </c>
      <c r="BN82" s="19">
        <v>0</v>
      </c>
      <c r="BO82" s="19">
        <v>0.3807213788380322</v>
      </c>
      <c r="BP82" s="19">
        <v>0.13597192101358294</v>
      </c>
      <c r="BQ82" s="19">
        <v>2.9913822622988246</v>
      </c>
      <c r="BR82" s="19">
        <v>23.278392877525395</v>
      </c>
      <c r="BS82" s="19">
        <v>0</v>
      </c>
      <c r="BT82" s="19">
        <v>2045.1536639653009</v>
      </c>
      <c r="BU82" s="19">
        <v>0</v>
      </c>
      <c r="BV82" s="19">
        <v>0</v>
      </c>
      <c r="BW82" s="19">
        <v>0</v>
      </c>
      <c r="BX82" s="19">
        <v>105.29665563291861</v>
      </c>
      <c r="BY82" s="19">
        <v>708.54968040178062</v>
      </c>
      <c r="BZ82" s="19">
        <v>0</v>
      </c>
      <c r="CA82" s="19">
        <v>813.84633603469922</v>
      </c>
      <c r="CB82" s="19">
        <v>2859</v>
      </c>
      <c r="CD82" s="19">
        <f t="shared" si="7"/>
        <v>0</v>
      </c>
      <c r="CE82" s="19">
        <f t="shared" si="8"/>
        <v>0</v>
      </c>
      <c r="CF82" s="19">
        <f t="shared" si="9"/>
        <v>0</v>
      </c>
    </row>
    <row r="83" spans="1:84">
      <c r="A83" s="59" t="s">
        <v>850</v>
      </c>
      <c r="B83" s="60" t="s">
        <v>294</v>
      </c>
      <c r="C83">
        <f t="shared" si="6"/>
        <v>77</v>
      </c>
      <c r="D83" s="19">
        <v>0</v>
      </c>
      <c r="E83" s="19">
        <v>0</v>
      </c>
      <c r="F83" s="19">
        <v>0</v>
      </c>
      <c r="G83" s="19">
        <v>0</v>
      </c>
      <c r="H83" s="19">
        <v>0</v>
      </c>
      <c r="I83" s="19">
        <v>0</v>
      </c>
      <c r="J83" s="19">
        <v>0</v>
      </c>
      <c r="K83" s="19">
        <v>0</v>
      </c>
      <c r="L83" s="19">
        <v>0</v>
      </c>
      <c r="M83" s="19">
        <v>0</v>
      </c>
      <c r="N83" s="19">
        <v>0</v>
      </c>
      <c r="O83" s="19">
        <v>0</v>
      </c>
      <c r="P83" s="19">
        <v>0</v>
      </c>
      <c r="Q83" s="19">
        <v>0</v>
      </c>
      <c r="R83" s="19">
        <v>0</v>
      </c>
      <c r="S83" s="19">
        <v>0</v>
      </c>
      <c r="T83" s="19">
        <v>0</v>
      </c>
      <c r="U83" s="19">
        <v>0</v>
      </c>
      <c r="V83" s="19">
        <v>0</v>
      </c>
      <c r="W83" s="19">
        <v>0</v>
      </c>
      <c r="X83" s="19">
        <v>0</v>
      </c>
      <c r="Y83" s="19">
        <v>0</v>
      </c>
      <c r="Z83" s="19">
        <v>0.13523992322456815</v>
      </c>
      <c r="AA83" s="19">
        <v>0</v>
      </c>
      <c r="AB83" s="19">
        <v>0</v>
      </c>
      <c r="AC83" s="19">
        <v>0</v>
      </c>
      <c r="AD83" s="19">
        <v>0</v>
      </c>
      <c r="AE83" s="19">
        <v>0</v>
      </c>
      <c r="AF83" s="19">
        <v>1.0403071017274472E-2</v>
      </c>
      <c r="AG83" s="19">
        <v>0</v>
      </c>
      <c r="AH83" s="19">
        <v>17.425143953934739</v>
      </c>
      <c r="AI83" s="19">
        <v>0.18725527831094049</v>
      </c>
      <c r="AJ83" s="19">
        <v>0.30168905950095964</v>
      </c>
      <c r="AK83" s="19">
        <v>0</v>
      </c>
      <c r="AL83" s="19">
        <v>1.0403071017274472E-2</v>
      </c>
      <c r="AM83" s="19">
        <v>0</v>
      </c>
      <c r="AN83" s="19">
        <v>0</v>
      </c>
      <c r="AO83" s="19">
        <v>0</v>
      </c>
      <c r="AP83" s="19">
        <v>0</v>
      </c>
      <c r="AQ83" s="19">
        <v>0</v>
      </c>
      <c r="AR83" s="19">
        <v>0</v>
      </c>
      <c r="AS83" s="19">
        <v>0</v>
      </c>
      <c r="AT83" s="19">
        <v>0</v>
      </c>
      <c r="AU83" s="19">
        <v>0</v>
      </c>
      <c r="AV83" s="19">
        <v>0</v>
      </c>
      <c r="AW83" s="19">
        <v>0</v>
      </c>
      <c r="AX83" s="19">
        <v>3.1209213051823417E-2</v>
      </c>
      <c r="AY83" s="19">
        <v>0</v>
      </c>
      <c r="AZ83" s="19">
        <v>0</v>
      </c>
      <c r="BA83" s="19">
        <v>0</v>
      </c>
      <c r="BB83" s="19">
        <v>0</v>
      </c>
      <c r="BC83" s="19">
        <v>0</v>
      </c>
      <c r="BD83" s="19">
        <v>0</v>
      </c>
      <c r="BE83" s="19">
        <v>0</v>
      </c>
      <c r="BF83" s="19">
        <v>0</v>
      </c>
      <c r="BG83" s="19">
        <v>0</v>
      </c>
      <c r="BH83" s="19">
        <v>2.0806142034548943E-2</v>
      </c>
      <c r="BI83" s="19">
        <v>0</v>
      </c>
      <c r="BJ83" s="19">
        <v>0</v>
      </c>
      <c r="BK83" s="19">
        <v>0</v>
      </c>
      <c r="BL83" s="19">
        <v>0</v>
      </c>
      <c r="BM83" s="19">
        <v>0</v>
      </c>
      <c r="BN83" s="19">
        <v>0</v>
      </c>
      <c r="BO83" s="19">
        <v>0</v>
      </c>
      <c r="BP83" s="19">
        <v>0</v>
      </c>
      <c r="BQ83" s="19">
        <v>0</v>
      </c>
      <c r="BR83" s="19">
        <v>11.464184261036468</v>
      </c>
      <c r="BS83" s="19">
        <v>0</v>
      </c>
      <c r="BT83" s="19">
        <v>29.5863339731286</v>
      </c>
      <c r="BU83" s="19">
        <v>0</v>
      </c>
      <c r="BV83" s="19">
        <v>0</v>
      </c>
      <c r="BW83" s="19">
        <v>0</v>
      </c>
      <c r="BX83" s="19">
        <v>490.36955854126683</v>
      </c>
      <c r="BY83" s="19">
        <v>22.044107485604606</v>
      </c>
      <c r="BZ83" s="19">
        <v>0</v>
      </c>
      <c r="CA83" s="19">
        <v>512.4136660268714</v>
      </c>
      <c r="CB83" s="19">
        <v>542</v>
      </c>
      <c r="CD83" s="19">
        <f t="shared" si="7"/>
        <v>0</v>
      </c>
      <c r="CE83" s="19">
        <f t="shared" si="8"/>
        <v>0</v>
      </c>
      <c r="CF83" s="19">
        <f t="shared" si="9"/>
        <v>0</v>
      </c>
    </row>
    <row r="84" spans="1:84">
      <c r="A84" s="59" t="s">
        <v>851</v>
      </c>
      <c r="B84" s="60" t="s">
        <v>295</v>
      </c>
      <c r="C84">
        <f t="shared" si="6"/>
        <v>78</v>
      </c>
      <c r="D84" s="19">
        <v>0</v>
      </c>
      <c r="E84" s="19">
        <v>0</v>
      </c>
      <c r="F84" s="19">
        <v>0</v>
      </c>
      <c r="G84" s="19">
        <v>0</v>
      </c>
      <c r="H84" s="19">
        <v>0</v>
      </c>
      <c r="I84" s="19">
        <v>0</v>
      </c>
      <c r="J84" s="19">
        <v>0</v>
      </c>
      <c r="K84" s="19">
        <v>0</v>
      </c>
      <c r="L84" s="19">
        <v>0</v>
      </c>
      <c r="M84" s="19">
        <v>0</v>
      </c>
      <c r="N84" s="19">
        <v>0</v>
      </c>
      <c r="O84" s="19">
        <v>0</v>
      </c>
      <c r="P84" s="19">
        <v>0</v>
      </c>
      <c r="Q84" s="19">
        <v>0</v>
      </c>
      <c r="R84" s="19">
        <v>0</v>
      </c>
      <c r="S84" s="19">
        <v>0</v>
      </c>
      <c r="T84" s="19">
        <v>0</v>
      </c>
      <c r="U84" s="19">
        <v>0</v>
      </c>
      <c r="V84" s="19">
        <v>0</v>
      </c>
      <c r="W84" s="19">
        <v>0</v>
      </c>
      <c r="X84" s="19">
        <v>0</v>
      </c>
      <c r="Y84" s="19">
        <v>0</v>
      </c>
      <c r="Z84" s="19">
        <v>0</v>
      </c>
      <c r="AA84" s="19">
        <v>0</v>
      </c>
      <c r="AB84" s="19">
        <v>0</v>
      </c>
      <c r="AC84" s="19">
        <v>0</v>
      </c>
      <c r="AD84" s="19">
        <v>0</v>
      </c>
      <c r="AE84" s="19">
        <v>0</v>
      </c>
      <c r="AF84" s="19">
        <v>0</v>
      </c>
      <c r="AG84" s="19">
        <v>0</v>
      </c>
      <c r="AH84" s="19">
        <v>0</v>
      </c>
      <c r="AI84" s="19">
        <v>17.767130596149386</v>
      </c>
      <c r="AJ84" s="19">
        <v>0</v>
      </c>
      <c r="AK84" s="19">
        <v>0</v>
      </c>
      <c r="AL84" s="19">
        <v>0</v>
      </c>
      <c r="AM84" s="19">
        <v>0</v>
      </c>
      <c r="AN84" s="19">
        <v>7.116817443748551</v>
      </c>
      <c r="AO84" s="19">
        <v>0</v>
      </c>
      <c r="AP84" s="19">
        <v>0</v>
      </c>
      <c r="AQ84" s="19">
        <v>0</v>
      </c>
      <c r="AR84" s="19">
        <v>0</v>
      </c>
      <c r="AS84" s="19">
        <v>0</v>
      </c>
      <c r="AT84" s="19">
        <v>0</v>
      </c>
      <c r="AU84" s="19">
        <v>0</v>
      </c>
      <c r="AV84" s="19">
        <v>0</v>
      </c>
      <c r="AW84" s="19">
        <v>0</v>
      </c>
      <c r="AX84" s="19">
        <v>0</v>
      </c>
      <c r="AY84" s="19">
        <v>0</v>
      </c>
      <c r="AZ84" s="19">
        <v>0</v>
      </c>
      <c r="BA84" s="19">
        <v>0</v>
      </c>
      <c r="BB84" s="19">
        <v>0</v>
      </c>
      <c r="BC84" s="19">
        <v>0</v>
      </c>
      <c r="BD84" s="19">
        <v>0</v>
      </c>
      <c r="BE84" s="19">
        <v>0</v>
      </c>
      <c r="BF84" s="19">
        <v>0</v>
      </c>
      <c r="BG84" s="19">
        <v>0</v>
      </c>
      <c r="BH84" s="19">
        <v>0</v>
      </c>
      <c r="BI84" s="19">
        <v>0</v>
      </c>
      <c r="BJ84" s="19">
        <v>0</v>
      </c>
      <c r="BK84" s="19">
        <v>0</v>
      </c>
      <c r="BL84" s="19">
        <v>0</v>
      </c>
      <c r="BM84" s="19">
        <v>0</v>
      </c>
      <c r="BN84" s="19">
        <v>0</v>
      </c>
      <c r="BO84" s="19">
        <v>0</v>
      </c>
      <c r="BP84" s="19">
        <v>0</v>
      </c>
      <c r="BQ84" s="19">
        <v>0</v>
      </c>
      <c r="BR84" s="19">
        <v>0</v>
      </c>
      <c r="BS84" s="19">
        <v>0</v>
      </c>
      <c r="BT84" s="19">
        <v>24.883948039897938</v>
      </c>
      <c r="BU84" s="19">
        <v>0</v>
      </c>
      <c r="BV84" s="19">
        <v>0</v>
      </c>
      <c r="BW84" s="19">
        <v>0</v>
      </c>
      <c r="BX84" s="19">
        <v>1.4740199489677568</v>
      </c>
      <c r="BY84" s="19">
        <v>152.64203201113432</v>
      </c>
      <c r="BZ84" s="19">
        <v>0</v>
      </c>
      <c r="CA84" s="19">
        <v>154.11605196010206</v>
      </c>
      <c r="CB84" s="19">
        <v>179</v>
      </c>
      <c r="CD84" s="19">
        <f t="shared" si="7"/>
        <v>0</v>
      </c>
      <c r="CE84" s="19">
        <f t="shared" si="8"/>
        <v>0</v>
      </c>
      <c r="CF84" s="19">
        <f t="shared" si="9"/>
        <v>0</v>
      </c>
    </row>
    <row r="85" spans="1:84">
      <c r="A85" s="59" t="s">
        <v>852</v>
      </c>
      <c r="B85" s="60" t="s">
        <v>296</v>
      </c>
      <c r="C85">
        <f t="shared" si="6"/>
        <v>79</v>
      </c>
      <c r="D85" s="19">
        <v>0</v>
      </c>
      <c r="E85" s="19">
        <v>0</v>
      </c>
      <c r="F85" s="19">
        <v>0</v>
      </c>
      <c r="G85" s="19">
        <v>1.1829827701946745</v>
      </c>
      <c r="H85" s="19">
        <v>14.044584918326247</v>
      </c>
      <c r="I85" s="19">
        <v>16.419445066010294</v>
      </c>
      <c r="J85" s="19">
        <v>4.1182031774446184</v>
      </c>
      <c r="K85" s="19">
        <v>0</v>
      </c>
      <c r="L85" s="19">
        <v>0</v>
      </c>
      <c r="M85" s="19">
        <v>0</v>
      </c>
      <c r="N85" s="19">
        <v>0</v>
      </c>
      <c r="O85" s="19">
        <v>0</v>
      </c>
      <c r="P85" s="19">
        <v>0</v>
      </c>
      <c r="Q85" s="19">
        <v>0</v>
      </c>
      <c r="R85" s="19">
        <v>0</v>
      </c>
      <c r="S85" s="19">
        <v>0</v>
      </c>
      <c r="T85" s="19">
        <v>0</v>
      </c>
      <c r="U85" s="19">
        <v>0</v>
      </c>
      <c r="V85" s="19">
        <v>0</v>
      </c>
      <c r="W85" s="19">
        <v>0</v>
      </c>
      <c r="X85" s="19">
        <v>0</v>
      </c>
      <c r="Y85" s="19">
        <v>0</v>
      </c>
      <c r="Z85" s="19">
        <v>0</v>
      </c>
      <c r="AA85" s="19">
        <v>0</v>
      </c>
      <c r="AB85" s="19">
        <v>0</v>
      </c>
      <c r="AC85" s="19">
        <v>0</v>
      </c>
      <c r="AD85" s="19">
        <v>0</v>
      </c>
      <c r="AE85" s="19">
        <v>8.8946072946968005E-2</v>
      </c>
      <c r="AF85" s="19">
        <v>0</v>
      </c>
      <c r="AG85" s="19">
        <v>0</v>
      </c>
      <c r="AH85" s="19">
        <v>0</v>
      </c>
      <c r="AI85" s="19">
        <v>22.174255985679125</v>
      </c>
      <c r="AJ85" s="19">
        <v>0</v>
      </c>
      <c r="AK85" s="19">
        <v>0</v>
      </c>
      <c r="AL85" s="19">
        <v>0</v>
      </c>
      <c r="AM85" s="19">
        <v>0</v>
      </c>
      <c r="AN85" s="19">
        <v>13.20849183262475</v>
      </c>
      <c r="AO85" s="19">
        <v>0</v>
      </c>
      <c r="AP85" s="19">
        <v>0</v>
      </c>
      <c r="AQ85" s="19">
        <v>0</v>
      </c>
      <c r="AR85" s="19">
        <v>0</v>
      </c>
      <c r="AS85" s="19">
        <v>0</v>
      </c>
      <c r="AT85" s="19">
        <v>0</v>
      </c>
      <c r="AU85" s="19">
        <v>0</v>
      </c>
      <c r="AV85" s="19">
        <v>0</v>
      </c>
      <c r="AW85" s="19">
        <v>0</v>
      </c>
      <c r="AX85" s="19">
        <v>0</v>
      </c>
      <c r="AY85" s="19">
        <v>0</v>
      </c>
      <c r="AZ85" s="19">
        <v>0</v>
      </c>
      <c r="BA85" s="19">
        <v>0</v>
      </c>
      <c r="BB85" s="19">
        <v>0</v>
      </c>
      <c r="BC85" s="19">
        <v>0</v>
      </c>
      <c r="BD85" s="19">
        <v>0</v>
      </c>
      <c r="BE85" s="19">
        <v>0</v>
      </c>
      <c r="BF85" s="19">
        <v>0</v>
      </c>
      <c r="BG85" s="19">
        <v>4.4473036473484003E-2</v>
      </c>
      <c r="BH85" s="19">
        <v>0</v>
      </c>
      <c r="BI85" s="19">
        <v>0</v>
      </c>
      <c r="BJ85" s="19">
        <v>0</v>
      </c>
      <c r="BK85" s="19">
        <v>0</v>
      </c>
      <c r="BL85" s="19">
        <v>0</v>
      </c>
      <c r="BM85" s="19">
        <v>0</v>
      </c>
      <c r="BN85" s="19">
        <v>0</v>
      </c>
      <c r="BO85" s="19">
        <v>0</v>
      </c>
      <c r="BP85" s="19">
        <v>0</v>
      </c>
      <c r="BQ85" s="19">
        <v>0</v>
      </c>
      <c r="BR85" s="19">
        <v>0</v>
      </c>
      <c r="BS85" s="19">
        <v>0</v>
      </c>
      <c r="BT85" s="19">
        <v>71.281382859700159</v>
      </c>
      <c r="BU85" s="19">
        <v>0</v>
      </c>
      <c r="BV85" s="19">
        <v>0</v>
      </c>
      <c r="BW85" s="19">
        <v>0</v>
      </c>
      <c r="BX85" s="19">
        <v>0</v>
      </c>
      <c r="BY85" s="19">
        <v>87.718617140299841</v>
      </c>
      <c r="BZ85" s="19">
        <v>0</v>
      </c>
      <c r="CA85" s="19">
        <v>87.718617140299841</v>
      </c>
      <c r="CB85" s="19">
        <v>159</v>
      </c>
      <c r="CD85" s="19">
        <f t="shared" si="7"/>
        <v>0</v>
      </c>
      <c r="CE85" s="19">
        <f t="shared" si="8"/>
        <v>0</v>
      </c>
      <c r="CF85" s="19">
        <f t="shared" si="9"/>
        <v>0</v>
      </c>
    </row>
    <row r="86" spans="1:84">
      <c r="A86" s="59" t="s">
        <v>853</v>
      </c>
      <c r="B86" s="59" t="s">
        <v>297</v>
      </c>
      <c r="C86">
        <f t="shared" si="6"/>
        <v>80</v>
      </c>
      <c r="D86" s="19">
        <v>0.62600994406463639</v>
      </c>
      <c r="E86" s="19">
        <v>1.4867736171535115</v>
      </c>
      <c r="F86" s="19">
        <v>0.28692122436295836</v>
      </c>
      <c r="G86" s="19">
        <v>1.8519460845245495</v>
      </c>
      <c r="H86" s="19">
        <v>138.4525326289621</v>
      </c>
      <c r="I86" s="19">
        <v>158.79785581106279</v>
      </c>
      <c r="J86" s="19">
        <v>25.353402734617774</v>
      </c>
      <c r="K86" s="19">
        <v>0</v>
      </c>
      <c r="L86" s="19">
        <v>0</v>
      </c>
      <c r="M86" s="19">
        <v>0</v>
      </c>
      <c r="N86" s="19">
        <v>0</v>
      </c>
      <c r="O86" s="19">
        <v>0</v>
      </c>
      <c r="P86" s="19">
        <v>0</v>
      </c>
      <c r="Q86" s="19">
        <v>0</v>
      </c>
      <c r="R86" s="19">
        <v>0</v>
      </c>
      <c r="S86" s="19">
        <v>4.0951483840894962</v>
      </c>
      <c r="T86" s="19">
        <v>0</v>
      </c>
      <c r="U86" s="19">
        <v>0</v>
      </c>
      <c r="V86" s="19">
        <v>0</v>
      </c>
      <c r="W86" s="19">
        <v>0</v>
      </c>
      <c r="X86" s="19">
        <v>0</v>
      </c>
      <c r="Y86" s="19">
        <v>0</v>
      </c>
      <c r="Z86" s="19">
        <v>0</v>
      </c>
      <c r="AA86" s="19">
        <v>0</v>
      </c>
      <c r="AB86" s="19">
        <v>3.7821434120571782</v>
      </c>
      <c r="AC86" s="19">
        <v>5.2167495338719699E-2</v>
      </c>
      <c r="AD86" s="19">
        <v>0</v>
      </c>
      <c r="AE86" s="19">
        <v>0.80859617775015535</v>
      </c>
      <c r="AF86" s="19">
        <v>1.9562810752019888</v>
      </c>
      <c r="AG86" s="19">
        <v>2.790961000621504</v>
      </c>
      <c r="AH86" s="19">
        <v>20.971333126165323</v>
      </c>
      <c r="AI86" s="19">
        <v>684.46362259167188</v>
      </c>
      <c r="AJ86" s="19">
        <v>64.009516780609076</v>
      </c>
      <c r="AK86" s="19">
        <v>0.99118241143567443</v>
      </c>
      <c r="AL86" s="19">
        <v>24.310052827843382</v>
      </c>
      <c r="AM86" s="19">
        <v>0</v>
      </c>
      <c r="AN86" s="19">
        <v>433.51188626476073</v>
      </c>
      <c r="AO86" s="19">
        <v>1.1216011497824736</v>
      </c>
      <c r="AP86" s="19">
        <v>3.7560596643878186</v>
      </c>
      <c r="AQ86" s="19">
        <v>164.97970400870108</v>
      </c>
      <c r="AR86" s="19">
        <v>14.267809975139839</v>
      </c>
      <c r="AS86" s="19">
        <v>21.493008079552517</v>
      </c>
      <c r="AT86" s="19">
        <v>1.1998523927905531</v>
      </c>
      <c r="AU86" s="19">
        <v>6.4687694220012428</v>
      </c>
      <c r="AV86" s="19">
        <v>0</v>
      </c>
      <c r="AW86" s="19">
        <v>9.5988191423244249</v>
      </c>
      <c r="AX86" s="19">
        <v>0.26083747669359852</v>
      </c>
      <c r="AY86" s="19">
        <v>0</v>
      </c>
      <c r="AZ86" s="19">
        <v>0</v>
      </c>
      <c r="BA86" s="19">
        <v>0</v>
      </c>
      <c r="BB86" s="19">
        <v>2.1649510565568679</v>
      </c>
      <c r="BC86" s="19">
        <v>0</v>
      </c>
      <c r="BD86" s="19">
        <v>0.13041873834679926</v>
      </c>
      <c r="BE86" s="19">
        <v>0</v>
      </c>
      <c r="BF86" s="19">
        <v>0</v>
      </c>
      <c r="BG86" s="19">
        <v>0.13041873834679926</v>
      </c>
      <c r="BH86" s="19">
        <v>7.8251243008079549E-2</v>
      </c>
      <c r="BI86" s="19">
        <v>0</v>
      </c>
      <c r="BJ86" s="19">
        <v>82.65939636420137</v>
      </c>
      <c r="BK86" s="19">
        <v>0</v>
      </c>
      <c r="BL86" s="19">
        <v>3.8343109073958979</v>
      </c>
      <c r="BM86" s="19">
        <v>0.39125621504039776</v>
      </c>
      <c r="BN86" s="19">
        <v>0</v>
      </c>
      <c r="BO86" s="19">
        <v>6.1035969546302047</v>
      </c>
      <c r="BP86" s="19">
        <v>0</v>
      </c>
      <c r="BQ86" s="19">
        <v>0.1043349906774394</v>
      </c>
      <c r="BR86" s="19">
        <v>0</v>
      </c>
      <c r="BS86" s="19">
        <v>0</v>
      </c>
      <c r="BT86" s="19">
        <v>1887.3417301118707</v>
      </c>
      <c r="BU86" s="19">
        <v>0</v>
      </c>
      <c r="BV86" s="19">
        <v>0</v>
      </c>
      <c r="BW86" s="19">
        <v>0</v>
      </c>
      <c r="BX86" s="19">
        <v>187.64648073337477</v>
      </c>
      <c r="BY86" s="19">
        <v>1954.0117891547545</v>
      </c>
      <c r="BZ86" s="19">
        <v>0</v>
      </c>
      <c r="CA86" s="19">
        <v>2141.6582698881293</v>
      </c>
      <c r="CB86" s="19">
        <v>4029</v>
      </c>
      <c r="CD86" s="19">
        <f t="shared" si="7"/>
        <v>0</v>
      </c>
      <c r="CE86" s="19">
        <f t="shared" si="8"/>
        <v>0</v>
      </c>
      <c r="CF86" s="19">
        <f t="shared" si="9"/>
        <v>0</v>
      </c>
    </row>
    <row r="87" spans="1:84">
      <c r="A87" s="59" t="s">
        <v>854</v>
      </c>
      <c r="B87" s="59" t="s">
        <v>298</v>
      </c>
      <c r="C87">
        <f t="shared" si="6"/>
        <v>81</v>
      </c>
      <c r="D87" s="19">
        <v>0</v>
      </c>
      <c r="E87" s="19">
        <v>0</v>
      </c>
      <c r="F87" s="19">
        <v>0</v>
      </c>
      <c r="G87" s="19">
        <v>0</v>
      </c>
      <c r="H87" s="19">
        <v>0</v>
      </c>
      <c r="I87" s="19">
        <v>0</v>
      </c>
      <c r="J87" s="19">
        <v>0</v>
      </c>
      <c r="K87" s="19">
        <v>0</v>
      </c>
      <c r="L87" s="19">
        <v>0</v>
      </c>
      <c r="M87" s="19">
        <v>0</v>
      </c>
      <c r="N87" s="19">
        <v>0</v>
      </c>
      <c r="O87" s="19">
        <v>0</v>
      </c>
      <c r="P87" s="19">
        <v>0</v>
      </c>
      <c r="Q87" s="19">
        <v>0</v>
      </c>
      <c r="R87" s="19">
        <v>0</v>
      </c>
      <c r="S87" s="19">
        <v>0</v>
      </c>
      <c r="T87" s="19">
        <v>0</v>
      </c>
      <c r="U87" s="19">
        <v>0</v>
      </c>
      <c r="V87" s="19">
        <v>0</v>
      </c>
      <c r="W87" s="19">
        <v>0</v>
      </c>
      <c r="X87" s="19">
        <v>0</v>
      </c>
      <c r="Y87" s="19">
        <v>0</v>
      </c>
      <c r="Z87" s="19">
        <v>0</v>
      </c>
      <c r="AA87" s="19">
        <v>0</v>
      </c>
      <c r="AB87" s="19">
        <v>0</v>
      </c>
      <c r="AC87" s="19">
        <v>0</v>
      </c>
      <c r="AD87" s="19">
        <v>0</v>
      </c>
      <c r="AE87" s="19">
        <v>0</v>
      </c>
      <c r="AF87" s="19">
        <v>0</v>
      </c>
      <c r="AG87" s="19">
        <v>0</v>
      </c>
      <c r="AH87" s="19">
        <v>0</v>
      </c>
      <c r="AI87" s="19">
        <v>0</v>
      </c>
      <c r="AJ87" s="19">
        <v>20.850407893131063</v>
      </c>
      <c r="AK87" s="19">
        <v>0</v>
      </c>
      <c r="AL87" s="19">
        <v>0</v>
      </c>
      <c r="AM87" s="19">
        <v>0</v>
      </c>
      <c r="AN87" s="19">
        <v>0</v>
      </c>
      <c r="AO87" s="19">
        <v>0</v>
      </c>
      <c r="AP87" s="19">
        <v>0</v>
      </c>
      <c r="AQ87" s="19">
        <v>0</v>
      </c>
      <c r="AR87" s="19">
        <v>1.565445960027412</v>
      </c>
      <c r="AS87" s="19">
        <v>0</v>
      </c>
      <c r="AT87" s="19">
        <v>0</v>
      </c>
      <c r="AU87" s="19">
        <v>0</v>
      </c>
      <c r="AV87" s="19">
        <v>0</v>
      </c>
      <c r="AW87" s="19">
        <v>0</v>
      </c>
      <c r="AX87" s="19">
        <v>0</v>
      </c>
      <c r="AY87" s="19">
        <v>0</v>
      </c>
      <c r="AZ87" s="19">
        <v>0</v>
      </c>
      <c r="BA87" s="19">
        <v>0</v>
      </c>
      <c r="BB87" s="19">
        <v>0</v>
      </c>
      <c r="BC87" s="19">
        <v>0</v>
      </c>
      <c r="BD87" s="19">
        <v>0</v>
      </c>
      <c r="BE87" s="19">
        <v>0</v>
      </c>
      <c r="BF87" s="19">
        <v>0</v>
      </c>
      <c r="BG87" s="19">
        <v>0.18319048468405885</v>
      </c>
      <c r="BH87" s="19">
        <v>0</v>
      </c>
      <c r="BI87" s="19">
        <v>0</v>
      </c>
      <c r="BJ87" s="19">
        <v>0</v>
      </c>
      <c r="BK87" s="19">
        <v>0</v>
      </c>
      <c r="BL87" s="19">
        <v>0.26645888681317653</v>
      </c>
      <c r="BM87" s="19">
        <v>0</v>
      </c>
      <c r="BN87" s="19">
        <v>0</v>
      </c>
      <c r="BO87" s="19">
        <v>0</v>
      </c>
      <c r="BP87" s="19">
        <v>0</v>
      </c>
      <c r="BQ87" s="19">
        <v>0</v>
      </c>
      <c r="BR87" s="19">
        <v>0</v>
      </c>
      <c r="BS87" s="19">
        <v>0</v>
      </c>
      <c r="BT87" s="19">
        <v>22.865503224655708</v>
      </c>
      <c r="BU87" s="19">
        <v>0</v>
      </c>
      <c r="BV87" s="19">
        <v>0</v>
      </c>
      <c r="BW87" s="19">
        <v>0</v>
      </c>
      <c r="BX87" s="19">
        <v>1123.2907447217972</v>
      </c>
      <c r="BY87" s="19">
        <v>627.84375205354718</v>
      </c>
      <c r="BZ87" s="19">
        <v>0</v>
      </c>
      <c r="CA87" s="19">
        <v>1751.1344967753444</v>
      </c>
      <c r="CB87" s="19">
        <v>1774</v>
      </c>
      <c r="CD87" s="19">
        <f t="shared" si="7"/>
        <v>0</v>
      </c>
      <c r="CE87" s="19">
        <f t="shared" si="8"/>
        <v>0</v>
      </c>
      <c r="CF87" s="19">
        <f t="shared" si="9"/>
        <v>0</v>
      </c>
    </row>
    <row r="88" spans="1:84">
      <c r="A88" s="61" t="s">
        <v>855</v>
      </c>
      <c r="B88" s="61" t="s">
        <v>299</v>
      </c>
      <c r="C88">
        <f t="shared" si="6"/>
        <v>82</v>
      </c>
      <c r="D88" s="19">
        <v>0</v>
      </c>
      <c r="E88" s="19">
        <v>0</v>
      </c>
      <c r="F88" s="19">
        <v>0</v>
      </c>
      <c r="G88" s="19">
        <v>0</v>
      </c>
      <c r="H88" s="19">
        <v>0</v>
      </c>
      <c r="I88" s="19">
        <v>0</v>
      </c>
      <c r="J88" s="19">
        <v>0</v>
      </c>
      <c r="K88" s="19">
        <v>0</v>
      </c>
      <c r="L88" s="19">
        <v>0.24688105952511619</v>
      </c>
      <c r="M88" s="19">
        <v>0</v>
      </c>
      <c r="N88" s="19">
        <v>0</v>
      </c>
      <c r="O88" s="19">
        <v>0</v>
      </c>
      <c r="P88" s="19">
        <v>0</v>
      </c>
      <c r="Q88" s="19">
        <v>0</v>
      </c>
      <c r="R88" s="19">
        <v>0</v>
      </c>
      <c r="S88" s="19">
        <v>0</v>
      </c>
      <c r="T88" s="19">
        <v>0</v>
      </c>
      <c r="U88" s="19">
        <v>0</v>
      </c>
      <c r="V88" s="19">
        <v>0</v>
      </c>
      <c r="W88" s="19">
        <v>0</v>
      </c>
      <c r="X88" s="19">
        <v>0</v>
      </c>
      <c r="Y88" s="19">
        <v>0.14548348150587204</v>
      </c>
      <c r="Z88" s="19">
        <v>0</v>
      </c>
      <c r="AA88" s="19">
        <v>0</v>
      </c>
      <c r="AB88" s="19">
        <v>0</v>
      </c>
      <c r="AC88" s="19">
        <v>0</v>
      </c>
      <c r="AD88" s="19">
        <v>0</v>
      </c>
      <c r="AE88" s="19">
        <v>0</v>
      </c>
      <c r="AF88" s="19">
        <v>0</v>
      </c>
      <c r="AG88" s="19">
        <v>0</v>
      </c>
      <c r="AH88" s="19">
        <v>0</v>
      </c>
      <c r="AI88" s="19">
        <v>0</v>
      </c>
      <c r="AJ88" s="19">
        <v>28.796912157465336</v>
      </c>
      <c r="AK88" s="19">
        <v>0.22042951743313943</v>
      </c>
      <c r="AL88" s="19">
        <v>0</v>
      </c>
      <c r="AM88" s="19">
        <v>0</v>
      </c>
      <c r="AN88" s="19">
        <v>0</v>
      </c>
      <c r="AO88" s="19">
        <v>0</v>
      </c>
      <c r="AP88" s="19">
        <v>0</v>
      </c>
      <c r="AQ88" s="19">
        <v>0</v>
      </c>
      <c r="AR88" s="19">
        <v>1.2255881169282552</v>
      </c>
      <c r="AS88" s="19">
        <v>0</v>
      </c>
      <c r="AT88" s="19">
        <v>3.9324625910072077</v>
      </c>
      <c r="AU88" s="19">
        <v>0</v>
      </c>
      <c r="AV88" s="19">
        <v>0</v>
      </c>
      <c r="AW88" s="19">
        <v>0</v>
      </c>
      <c r="AX88" s="19">
        <v>0</v>
      </c>
      <c r="AY88" s="19">
        <v>0</v>
      </c>
      <c r="AZ88" s="19">
        <v>0</v>
      </c>
      <c r="BA88" s="19">
        <v>0</v>
      </c>
      <c r="BB88" s="19">
        <v>0</v>
      </c>
      <c r="BC88" s="19">
        <v>0</v>
      </c>
      <c r="BD88" s="19">
        <v>0</v>
      </c>
      <c r="BE88" s="19">
        <v>0</v>
      </c>
      <c r="BF88" s="19">
        <v>0</v>
      </c>
      <c r="BG88" s="19">
        <v>0</v>
      </c>
      <c r="BH88" s="19">
        <v>0</v>
      </c>
      <c r="BI88" s="19">
        <v>0</v>
      </c>
      <c r="BJ88" s="19">
        <v>0</v>
      </c>
      <c r="BK88" s="19">
        <v>0</v>
      </c>
      <c r="BL88" s="19">
        <v>0</v>
      </c>
      <c r="BM88" s="19">
        <v>0</v>
      </c>
      <c r="BN88" s="19">
        <v>0</v>
      </c>
      <c r="BO88" s="19">
        <v>0</v>
      </c>
      <c r="BP88" s="19">
        <v>0</v>
      </c>
      <c r="BQ88" s="19">
        <v>0</v>
      </c>
      <c r="BR88" s="19">
        <v>0</v>
      </c>
      <c r="BS88" s="19">
        <v>0</v>
      </c>
      <c r="BT88" s="19">
        <v>34.567756923864927</v>
      </c>
      <c r="BU88" s="19">
        <v>0</v>
      </c>
      <c r="BV88" s="19">
        <v>0</v>
      </c>
      <c r="BW88" s="19">
        <v>0</v>
      </c>
      <c r="BX88" s="19">
        <v>13.005341528555226</v>
      </c>
      <c r="BY88" s="19">
        <v>193.42690154757983</v>
      </c>
      <c r="BZ88" s="19">
        <v>0</v>
      </c>
      <c r="CA88" s="19">
        <v>206.43224307613508</v>
      </c>
      <c r="CB88" s="19">
        <v>241</v>
      </c>
      <c r="CD88" s="19">
        <f t="shared" si="7"/>
        <v>0</v>
      </c>
      <c r="CE88" s="19">
        <f t="shared" si="8"/>
        <v>0</v>
      </c>
      <c r="CF88" s="19">
        <f t="shared" si="9"/>
        <v>0</v>
      </c>
    </row>
    <row r="89" spans="1:84">
      <c r="A89" s="61" t="s">
        <v>856</v>
      </c>
      <c r="B89" s="61" t="s">
        <v>300</v>
      </c>
      <c r="C89">
        <f t="shared" si="6"/>
        <v>83</v>
      </c>
      <c r="D89" s="19">
        <v>0</v>
      </c>
      <c r="E89" s="19">
        <v>0</v>
      </c>
      <c r="F89" s="19">
        <v>0</v>
      </c>
      <c r="G89" s="19">
        <v>0</v>
      </c>
      <c r="H89" s="19">
        <v>0</v>
      </c>
      <c r="I89" s="19">
        <v>0</v>
      </c>
      <c r="J89" s="19">
        <v>0</v>
      </c>
      <c r="K89" s="19">
        <v>0</v>
      </c>
      <c r="L89" s="19">
        <v>0</v>
      </c>
      <c r="M89" s="19">
        <v>0</v>
      </c>
      <c r="N89" s="19">
        <v>0</v>
      </c>
      <c r="O89" s="19">
        <v>0</v>
      </c>
      <c r="P89" s="19">
        <v>0</v>
      </c>
      <c r="Q89" s="19">
        <v>0</v>
      </c>
      <c r="R89" s="19">
        <v>0</v>
      </c>
      <c r="S89" s="19">
        <v>0</v>
      </c>
      <c r="T89" s="19">
        <v>0</v>
      </c>
      <c r="U89" s="19">
        <v>0</v>
      </c>
      <c r="V89" s="19">
        <v>0</v>
      </c>
      <c r="W89" s="19">
        <v>0</v>
      </c>
      <c r="X89" s="19">
        <v>0</v>
      </c>
      <c r="Y89" s="19">
        <v>0</v>
      </c>
      <c r="Z89" s="19">
        <v>0</v>
      </c>
      <c r="AA89" s="19">
        <v>0</v>
      </c>
      <c r="AB89" s="19">
        <v>0</v>
      </c>
      <c r="AC89" s="19">
        <v>0</v>
      </c>
      <c r="AD89" s="19">
        <v>0</v>
      </c>
      <c r="AE89" s="19">
        <v>0</v>
      </c>
      <c r="AF89" s="19">
        <v>0</v>
      </c>
      <c r="AG89" s="19">
        <v>0</v>
      </c>
      <c r="AH89" s="19">
        <v>0</v>
      </c>
      <c r="AI89" s="19">
        <v>0</v>
      </c>
      <c r="AJ89" s="19">
        <v>1765.4379468845761</v>
      </c>
      <c r="AK89" s="19">
        <v>468.5692032686415</v>
      </c>
      <c r="AL89" s="19">
        <v>0.75536261491317669</v>
      </c>
      <c r="AM89" s="19">
        <v>0</v>
      </c>
      <c r="AN89" s="19">
        <v>0</v>
      </c>
      <c r="AO89" s="19">
        <v>0</v>
      </c>
      <c r="AP89" s="19">
        <v>0</v>
      </c>
      <c r="AQ89" s="19">
        <v>0</v>
      </c>
      <c r="AR89" s="19">
        <v>710.41853932584274</v>
      </c>
      <c r="AS89" s="19">
        <v>0</v>
      </c>
      <c r="AT89" s="19">
        <v>473.79009193054134</v>
      </c>
      <c r="AU89" s="19">
        <v>0</v>
      </c>
      <c r="AV89" s="19">
        <v>0</v>
      </c>
      <c r="AW89" s="19">
        <v>0</v>
      </c>
      <c r="AX89" s="19">
        <v>0</v>
      </c>
      <c r="AY89" s="19">
        <v>0</v>
      </c>
      <c r="AZ89" s="19">
        <v>0</v>
      </c>
      <c r="BA89" s="19">
        <v>0</v>
      </c>
      <c r="BB89" s="19">
        <v>0</v>
      </c>
      <c r="BC89" s="19">
        <v>0</v>
      </c>
      <c r="BD89" s="19">
        <v>0</v>
      </c>
      <c r="BE89" s="19">
        <v>0</v>
      </c>
      <c r="BF89" s="19">
        <v>0</v>
      </c>
      <c r="BG89" s="19">
        <v>1.0886108273748725</v>
      </c>
      <c r="BH89" s="19">
        <v>0</v>
      </c>
      <c r="BI89" s="19">
        <v>7.1315117466802862</v>
      </c>
      <c r="BJ89" s="19">
        <v>0</v>
      </c>
      <c r="BK89" s="19">
        <v>0</v>
      </c>
      <c r="BL89" s="19">
        <v>38.345760980592445</v>
      </c>
      <c r="BM89" s="19">
        <v>10.019662921348313</v>
      </c>
      <c r="BN89" s="19">
        <v>0</v>
      </c>
      <c r="BO89" s="19">
        <v>4.443309499489275</v>
      </c>
      <c r="BP89" s="19">
        <v>0</v>
      </c>
      <c r="BQ89" s="19">
        <v>0</v>
      </c>
      <c r="BR89" s="19">
        <v>0</v>
      </c>
      <c r="BS89" s="19">
        <v>0</v>
      </c>
      <c r="BT89" s="19">
        <v>3480</v>
      </c>
      <c r="BU89" s="19">
        <v>0</v>
      </c>
      <c r="BV89" s="19">
        <v>0</v>
      </c>
      <c r="BW89" s="19">
        <v>0</v>
      </c>
      <c r="BX89" s="19">
        <v>0</v>
      </c>
      <c r="BY89" s="19">
        <v>0</v>
      </c>
      <c r="BZ89" s="19">
        <v>0</v>
      </c>
      <c r="CA89" s="19">
        <v>0</v>
      </c>
      <c r="CB89" s="19">
        <v>3480</v>
      </c>
      <c r="CD89" s="19">
        <f t="shared" si="7"/>
        <v>0</v>
      </c>
      <c r="CE89" s="19">
        <f t="shared" si="8"/>
        <v>0</v>
      </c>
      <c r="CF89" s="19">
        <f t="shared" si="9"/>
        <v>0</v>
      </c>
    </row>
    <row r="90" spans="1:84">
      <c r="A90" s="61" t="s">
        <v>857</v>
      </c>
      <c r="B90" s="61" t="s">
        <v>301</v>
      </c>
      <c r="C90">
        <f t="shared" si="6"/>
        <v>84</v>
      </c>
      <c r="D90" s="19">
        <v>0</v>
      </c>
      <c r="E90" s="19">
        <v>0</v>
      </c>
      <c r="F90" s="19">
        <v>0</v>
      </c>
      <c r="G90" s="19">
        <v>0</v>
      </c>
      <c r="H90" s="19">
        <v>0</v>
      </c>
      <c r="I90" s="19">
        <v>0</v>
      </c>
      <c r="J90" s="19">
        <v>0</v>
      </c>
      <c r="K90" s="19">
        <v>0</v>
      </c>
      <c r="L90" s="19">
        <v>0</v>
      </c>
      <c r="M90" s="19">
        <v>0</v>
      </c>
      <c r="N90" s="19">
        <v>0</v>
      </c>
      <c r="O90" s="19">
        <v>0</v>
      </c>
      <c r="P90" s="19">
        <v>0</v>
      </c>
      <c r="Q90" s="19">
        <v>0</v>
      </c>
      <c r="R90" s="19">
        <v>0</v>
      </c>
      <c r="S90" s="19">
        <v>0</v>
      </c>
      <c r="T90" s="19">
        <v>0</v>
      </c>
      <c r="U90" s="19">
        <v>0</v>
      </c>
      <c r="V90" s="19">
        <v>0</v>
      </c>
      <c r="W90" s="19">
        <v>0</v>
      </c>
      <c r="X90" s="19">
        <v>0</v>
      </c>
      <c r="Y90" s="19">
        <v>0</v>
      </c>
      <c r="Z90" s="19">
        <v>0</v>
      </c>
      <c r="AA90" s="19">
        <v>0</v>
      </c>
      <c r="AB90" s="19">
        <v>0</v>
      </c>
      <c r="AC90" s="19">
        <v>0</v>
      </c>
      <c r="AD90" s="19">
        <v>0</v>
      </c>
      <c r="AE90" s="19">
        <v>0</v>
      </c>
      <c r="AF90" s="19">
        <v>0</v>
      </c>
      <c r="AG90" s="19">
        <v>0</v>
      </c>
      <c r="AH90" s="19">
        <v>0</v>
      </c>
      <c r="AI90" s="19">
        <v>0</v>
      </c>
      <c r="AJ90" s="19">
        <v>0</v>
      </c>
      <c r="AK90" s="19">
        <v>0</v>
      </c>
      <c r="AL90" s="19">
        <v>61.112178866734887</v>
      </c>
      <c r="AM90" s="19">
        <v>0</v>
      </c>
      <c r="AN90" s="19">
        <v>14.039227344376538</v>
      </c>
      <c r="AO90" s="19">
        <v>0</v>
      </c>
      <c r="AP90" s="19">
        <v>0</v>
      </c>
      <c r="AQ90" s="19">
        <v>0</v>
      </c>
      <c r="AR90" s="19">
        <v>0.86031912834268964</v>
      </c>
      <c r="AS90" s="19">
        <v>0</v>
      </c>
      <c r="AT90" s="19">
        <v>5.8872818782666405</v>
      </c>
      <c r="AU90" s="19">
        <v>0</v>
      </c>
      <c r="AV90" s="19">
        <v>0</v>
      </c>
      <c r="AW90" s="19">
        <v>0</v>
      </c>
      <c r="AX90" s="19">
        <v>0</v>
      </c>
      <c r="AY90" s="19">
        <v>0</v>
      </c>
      <c r="AZ90" s="19">
        <v>0</v>
      </c>
      <c r="BA90" s="19">
        <v>0</v>
      </c>
      <c r="BB90" s="19">
        <v>0</v>
      </c>
      <c r="BC90" s="19">
        <v>0</v>
      </c>
      <c r="BD90" s="19">
        <v>0</v>
      </c>
      <c r="BE90" s="19">
        <v>0</v>
      </c>
      <c r="BF90" s="19">
        <v>0</v>
      </c>
      <c r="BG90" s="19">
        <v>0</v>
      </c>
      <c r="BH90" s="19">
        <v>0</v>
      </c>
      <c r="BI90" s="19">
        <v>0</v>
      </c>
      <c r="BJ90" s="19">
        <v>0</v>
      </c>
      <c r="BK90" s="19">
        <v>0</v>
      </c>
      <c r="BL90" s="19">
        <v>1.526644727745361</v>
      </c>
      <c r="BM90" s="19">
        <v>8.4345012582616643E-3</v>
      </c>
      <c r="BN90" s="19">
        <v>0</v>
      </c>
      <c r="BO90" s="19">
        <v>4.2172506291308321E-3</v>
      </c>
      <c r="BP90" s="19">
        <v>0</v>
      </c>
      <c r="BQ90" s="19">
        <v>0</v>
      </c>
      <c r="BR90" s="19">
        <v>0.58619783744918552</v>
      </c>
      <c r="BS90" s="19">
        <v>0</v>
      </c>
      <c r="BT90" s="19">
        <v>84.024501534802695</v>
      </c>
      <c r="BU90" s="19">
        <v>0</v>
      </c>
      <c r="BV90" s="19">
        <v>0</v>
      </c>
      <c r="BW90" s="19">
        <v>0</v>
      </c>
      <c r="BX90" s="19">
        <v>76.024377091341506</v>
      </c>
      <c r="BY90" s="19">
        <v>144.95112137385581</v>
      </c>
      <c r="BZ90" s="19">
        <v>0</v>
      </c>
      <c r="CA90" s="19">
        <v>220.97549846519732</v>
      </c>
      <c r="CB90" s="19">
        <v>305</v>
      </c>
      <c r="CD90" s="19">
        <f t="shared" si="7"/>
        <v>0</v>
      </c>
      <c r="CE90" s="19">
        <f t="shared" si="8"/>
        <v>0</v>
      </c>
      <c r="CF90" s="19">
        <f t="shared" si="9"/>
        <v>0</v>
      </c>
    </row>
    <row r="91" spans="1:84">
      <c r="A91" s="61" t="s">
        <v>858</v>
      </c>
      <c r="B91" s="61" t="s">
        <v>302</v>
      </c>
      <c r="C91">
        <f t="shared" si="6"/>
        <v>85</v>
      </c>
      <c r="D91" s="19">
        <v>0</v>
      </c>
      <c r="E91" s="19">
        <v>0</v>
      </c>
      <c r="F91" s="19">
        <v>0</v>
      </c>
      <c r="G91" s="19">
        <v>0</v>
      </c>
      <c r="H91" s="19">
        <v>0</v>
      </c>
      <c r="I91" s="19">
        <v>0</v>
      </c>
      <c r="J91" s="19">
        <v>0</v>
      </c>
      <c r="K91" s="19">
        <v>0</v>
      </c>
      <c r="L91" s="19">
        <v>0</v>
      </c>
      <c r="M91" s="19">
        <v>0</v>
      </c>
      <c r="N91" s="19">
        <v>0</v>
      </c>
      <c r="O91" s="19">
        <v>0</v>
      </c>
      <c r="P91" s="19">
        <v>0</v>
      </c>
      <c r="Q91" s="19">
        <v>0</v>
      </c>
      <c r="R91" s="19">
        <v>0</v>
      </c>
      <c r="S91" s="19">
        <v>0</v>
      </c>
      <c r="T91" s="19">
        <v>0</v>
      </c>
      <c r="U91" s="19">
        <v>0</v>
      </c>
      <c r="V91" s="19">
        <v>0</v>
      </c>
      <c r="W91" s="19">
        <v>0</v>
      </c>
      <c r="X91" s="19">
        <v>0</v>
      </c>
      <c r="Y91" s="19">
        <v>0</v>
      </c>
      <c r="Z91" s="19">
        <v>0</v>
      </c>
      <c r="AA91" s="19">
        <v>0</v>
      </c>
      <c r="AB91" s="19">
        <v>0</v>
      </c>
      <c r="AC91" s="19">
        <v>0</v>
      </c>
      <c r="AD91" s="19">
        <v>0</v>
      </c>
      <c r="AE91" s="19">
        <v>0</v>
      </c>
      <c r="AF91" s="19">
        <v>0</v>
      </c>
      <c r="AG91" s="19">
        <v>0</v>
      </c>
      <c r="AH91" s="19">
        <v>0</v>
      </c>
      <c r="AI91" s="19">
        <v>0</v>
      </c>
      <c r="AJ91" s="19">
        <v>0</v>
      </c>
      <c r="AK91" s="19">
        <v>3.0231958762886597</v>
      </c>
      <c r="AL91" s="19">
        <v>3.8659793814432991E-2</v>
      </c>
      <c r="AM91" s="19">
        <v>12.355670103092784</v>
      </c>
      <c r="AN91" s="19">
        <v>0</v>
      </c>
      <c r="AO91" s="19">
        <v>0</v>
      </c>
      <c r="AP91" s="19">
        <v>0</v>
      </c>
      <c r="AQ91" s="19">
        <v>3.8659793814432991E-3</v>
      </c>
      <c r="AR91" s="19">
        <v>5.7989690721649487E-2</v>
      </c>
      <c r="AS91" s="19">
        <v>0.62628865979381443</v>
      </c>
      <c r="AT91" s="19">
        <v>0</v>
      </c>
      <c r="AU91" s="19">
        <v>0</v>
      </c>
      <c r="AV91" s="19">
        <v>0</v>
      </c>
      <c r="AW91" s="19">
        <v>0.24742268041237114</v>
      </c>
      <c r="AX91" s="19">
        <v>0</v>
      </c>
      <c r="AY91" s="19">
        <v>0</v>
      </c>
      <c r="AZ91" s="19">
        <v>0</v>
      </c>
      <c r="BA91" s="19">
        <v>0</v>
      </c>
      <c r="BB91" s="19">
        <v>0</v>
      </c>
      <c r="BC91" s="19">
        <v>0</v>
      </c>
      <c r="BD91" s="19">
        <v>0</v>
      </c>
      <c r="BE91" s="19">
        <v>0</v>
      </c>
      <c r="BF91" s="19">
        <v>0</v>
      </c>
      <c r="BG91" s="19">
        <v>0</v>
      </c>
      <c r="BH91" s="19">
        <v>0</v>
      </c>
      <c r="BI91" s="19">
        <v>0</v>
      </c>
      <c r="BJ91" s="19">
        <v>0</v>
      </c>
      <c r="BK91" s="19">
        <v>0</v>
      </c>
      <c r="BL91" s="19">
        <v>0.75</v>
      </c>
      <c r="BM91" s="19">
        <v>0.49871134020618557</v>
      </c>
      <c r="BN91" s="19">
        <v>0</v>
      </c>
      <c r="BO91" s="19">
        <v>0.29381443298969068</v>
      </c>
      <c r="BP91" s="19">
        <v>0.17396907216494847</v>
      </c>
      <c r="BQ91" s="19">
        <v>3.8659793814432991E-2</v>
      </c>
      <c r="BR91" s="19">
        <v>0</v>
      </c>
      <c r="BS91" s="19">
        <v>0</v>
      </c>
      <c r="BT91" s="19">
        <v>18.10824742268041</v>
      </c>
      <c r="BU91" s="19">
        <v>0</v>
      </c>
      <c r="BV91" s="19">
        <v>0</v>
      </c>
      <c r="BW91" s="19">
        <v>0</v>
      </c>
      <c r="BX91" s="19">
        <v>251.77963917525773</v>
      </c>
      <c r="BY91" s="19">
        <v>57.112113402061858</v>
      </c>
      <c r="BZ91" s="19">
        <v>0</v>
      </c>
      <c r="CA91" s="19">
        <v>308.89175257731961</v>
      </c>
      <c r="CB91" s="19">
        <v>327</v>
      </c>
      <c r="CD91" s="19">
        <f t="shared" si="7"/>
        <v>0</v>
      </c>
      <c r="CE91" s="19">
        <f t="shared" si="8"/>
        <v>0</v>
      </c>
      <c r="CF91" s="19">
        <f t="shared" si="9"/>
        <v>0</v>
      </c>
    </row>
    <row r="92" spans="1:84">
      <c r="A92" s="61" t="s">
        <v>859</v>
      </c>
      <c r="B92" s="61" t="s">
        <v>303</v>
      </c>
      <c r="C92">
        <f t="shared" si="6"/>
        <v>86</v>
      </c>
      <c r="D92" s="19">
        <v>0.1737113263021606</v>
      </c>
      <c r="E92" s="19">
        <v>5.2113397890648179E-2</v>
      </c>
      <c r="F92" s="19">
        <v>0.39953605049496937</v>
      </c>
      <c r="G92" s="19">
        <v>0</v>
      </c>
      <c r="H92" s="19">
        <v>1.8587111914331185</v>
      </c>
      <c r="I92" s="19">
        <v>1.2507215493755564</v>
      </c>
      <c r="J92" s="19">
        <v>0.12159792841151243</v>
      </c>
      <c r="K92" s="19">
        <v>0.33005151997410515</v>
      </c>
      <c r="L92" s="19">
        <v>0.15634019367194454</v>
      </c>
      <c r="M92" s="19">
        <v>0.60798964205756212</v>
      </c>
      <c r="N92" s="19">
        <v>0.19108245893237666</v>
      </c>
      <c r="O92" s="19">
        <v>0</v>
      </c>
      <c r="P92" s="19">
        <v>0.26056698945324092</v>
      </c>
      <c r="Q92" s="19">
        <v>43.358347045019286</v>
      </c>
      <c r="R92" s="19">
        <v>8.3555147951339261</v>
      </c>
      <c r="S92" s="19">
        <v>0.26056698945324092</v>
      </c>
      <c r="T92" s="19">
        <v>3.4742265260432122E-2</v>
      </c>
      <c r="U92" s="19">
        <v>0</v>
      </c>
      <c r="V92" s="19">
        <v>0.13896906104172849</v>
      </c>
      <c r="W92" s="19">
        <v>3.4742265260432122E-2</v>
      </c>
      <c r="X92" s="19">
        <v>3.3526285976316994</v>
      </c>
      <c r="Y92" s="19">
        <v>1.6676287325007417</v>
      </c>
      <c r="Z92" s="19">
        <v>0</v>
      </c>
      <c r="AA92" s="19">
        <v>1.9803091198446308</v>
      </c>
      <c r="AB92" s="19">
        <v>3.4742265260432122E-2</v>
      </c>
      <c r="AC92" s="19">
        <v>3.700051250236021</v>
      </c>
      <c r="AD92" s="19">
        <v>0.2258247241928088</v>
      </c>
      <c r="AE92" s="19">
        <v>1.7371132630216061E-2</v>
      </c>
      <c r="AF92" s="19">
        <v>6.9484530520864243E-2</v>
      </c>
      <c r="AG92" s="19">
        <v>0.99015455992231538</v>
      </c>
      <c r="AH92" s="19">
        <v>5.2113397890648179E-2</v>
      </c>
      <c r="AI92" s="19">
        <v>13.688452512610255</v>
      </c>
      <c r="AJ92" s="19">
        <v>10.422679578129635</v>
      </c>
      <c r="AK92" s="19">
        <v>0.86855663151080298</v>
      </c>
      <c r="AL92" s="19">
        <v>0.33005151997410515</v>
      </c>
      <c r="AM92" s="19">
        <v>31.580719121732798</v>
      </c>
      <c r="AN92" s="19">
        <v>4.0301027702101262</v>
      </c>
      <c r="AO92" s="19">
        <v>2.3624740377093842</v>
      </c>
      <c r="AP92" s="19">
        <v>1.2159792841151242</v>
      </c>
      <c r="AQ92" s="19">
        <v>20.341596309983007</v>
      </c>
      <c r="AR92" s="19">
        <v>0.62536077468777818</v>
      </c>
      <c r="AS92" s="19">
        <v>11.881854719067784</v>
      </c>
      <c r="AT92" s="19">
        <v>3.5958244544547244</v>
      </c>
      <c r="AU92" s="19">
        <v>3.1441750060691067</v>
      </c>
      <c r="AV92" s="19">
        <v>3.4742265260432122E-2</v>
      </c>
      <c r="AW92" s="19">
        <v>5.0028861975022254</v>
      </c>
      <c r="AX92" s="19">
        <v>0.1737113263021606</v>
      </c>
      <c r="AY92" s="19">
        <v>0.20845359156259272</v>
      </c>
      <c r="AZ92" s="19">
        <v>3.4742265260432122E-2</v>
      </c>
      <c r="BA92" s="19">
        <v>1.6328864672403098</v>
      </c>
      <c r="BB92" s="19">
        <v>5.2113397890648179E-2</v>
      </c>
      <c r="BC92" s="19">
        <v>2.7967523534647856</v>
      </c>
      <c r="BD92" s="19">
        <v>6.7052571952633988</v>
      </c>
      <c r="BE92" s="19">
        <v>5.124484125913737</v>
      </c>
      <c r="BF92" s="19">
        <v>9.1893291613842951</v>
      </c>
      <c r="BG92" s="19">
        <v>11.482318668572816</v>
      </c>
      <c r="BH92" s="19">
        <v>10.752731098103741</v>
      </c>
      <c r="BI92" s="19">
        <v>18.031235670164271</v>
      </c>
      <c r="BJ92" s="19">
        <v>6.7226283278936148</v>
      </c>
      <c r="BK92" s="19">
        <v>0.57324737679713</v>
      </c>
      <c r="BL92" s="19">
        <v>21.800771450921154</v>
      </c>
      <c r="BM92" s="19">
        <v>29.37458527769536</v>
      </c>
      <c r="BN92" s="19">
        <v>1.0248968251827475</v>
      </c>
      <c r="BO92" s="19">
        <v>84.614787041782421</v>
      </c>
      <c r="BP92" s="19">
        <v>482.70903352844391</v>
      </c>
      <c r="BQ92" s="19">
        <v>5.1071129932835211</v>
      </c>
      <c r="BR92" s="19">
        <v>3.4915976586734279</v>
      </c>
      <c r="BS92" s="19">
        <v>0</v>
      </c>
      <c r="BT92" s="19">
        <v>880.40374396461038</v>
      </c>
      <c r="BU92" s="19">
        <v>0</v>
      </c>
      <c r="BV92" s="19">
        <v>0</v>
      </c>
      <c r="BW92" s="19">
        <v>0</v>
      </c>
      <c r="BX92" s="19">
        <v>855.33719957920857</v>
      </c>
      <c r="BY92" s="19">
        <v>196.25905645618104</v>
      </c>
      <c r="BZ92" s="19">
        <v>0</v>
      </c>
      <c r="CA92" s="19">
        <v>1051.5962560353896</v>
      </c>
      <c r="CB92" s="19">
        <v>1932</v>
      </c>
      <c r="CD92" s="19">
        <f t="shared" si="7"/>
        <v>0</v>
      </c>
      <c r="CE92" s="19">
        <f t="shared" si="8"/>
        <v>0</v>
      </c>
      <c r="CF92" s="19">
        <f t="shared" si="9"/>
        <v>0</v>
      </c>
    </row>
    <row r="93" spans="1:84">
      <c r="A93" s="61" t="s">
        <v>860</v>
      </c>
      <c r="B93" s="61" t="s">
        <v>86</v>
      </c>
      <c r="C93">
        <f t="shared" si="6"/>
        <v>87</v>
      </c>
      <c r="D93" s="19">
        <v>0</v>
      </c>
      <c r="E93" s="19">
        <v>0</v>
      </c>
      <c r="F93" s="19">
        <v>0</v>
      </c>
      <c r="G93" s="19">
        <v>0</v>
      </c>
      <c r="H93" s="19">
        <v>0</v>
      </c>
      <c r="I93" s="19">
        <v>0</v>
      </c>
      <c r="J93" s="19">
        <v>0</v>
      </c>
      <c r="K93" s="19">
        <v>0</v>
      </c>
      <c r="L93" s="19">
        <v>0</v>
      </c>
      <c r="M93" s="19">
        <v>0</v>
      </c>
      <c r="N93" s="19">
        <v>0</v>
      </c>
      <c r="O93" s="19">
        <v>0</v>
      </c>
      <c r="P93" s="19">
        <v>0</v>
      </c>
      <c r="Q93" s="19">
        <v>0</v>
      </c>
      <c r="R93" s="19">
        <v>0</v>
      </c>
      <c r="S93" s="19">
        <v>0</v>
      </c>
      <c r="T93" s="19">
        <v>0</v>
      </c>
      <c r="U93" s="19">
        <v>0</v>
      </c>
      <c r="V93" s="19">
        <v>0</v>
      </c>
      <c r="W93" s="19">
        <v>0</v>
      </c>
      <c r="X93" s="19">
        <v>0</v>
      </c>
      <c r="Y93" s="19">
        <v>0</v>
      </c>
      <c r="Z93" s="19">
        <v>0</v>
      </c>
      <c r="AA93" s="19">
        <v>0</v>
      </c>
      <c r="AB93" s="19">
        <v>0</v>
      </c>
      <c r="AC93" s="19">
        <v>0</v>
      </c>
      <c r="AD93" s="19">
        <v>0</v>
      </c>
      <c r="AE93" s="19">
        <v>0</v>
      </c>
      <c r="AF93" s="19">
        <v>0</v>
      </c>
      <c r="AG93" s="19">
        <v>0</v>
      </c>
      <c r="AH93" s="19">
        <v>0</v>
      </c>
      <c r="AI93" s="19">
        <v>0</v>
      </c>
      <c r="AJ93" s="19">
        <v>0</v>
      </c>
      <c r="AK93" s="19">
        <v>0</v>
      </c>
      <c r="AL93" s="19">
        <v>0</v>
      </c>
      <c r="AM93" s="19">
        <v>0</v>
      </c>
      <c r="AN93" s="19">
        <v>0</v>
      </c>
      <c r="AO93" s="19">
        <v>0</v>
      </c>
      <c r="AP93" s="19">
        <v>0</v>
      </c>
      <c r="AQ93" s="19">
        <v>0</v>
      </c>
      <c r="AR93" s="19">
        <v>0</v>
      </c>
      <c r="AS93" s="19">
        <v>0</v>
      </c>
      <c r="AT93" s="19">
        <v>0</v>
      </c>
      <c r="AU93" s="19">
        <v>0</v>
      </c>
      <c r="AV93" s="19">
        <v>0</v>
      </c>
      <c r="AW93" s="19">
        <v>0</v>
      </c>
      <c r="AX93" s="19">
        <v>0</v>
      </c>
      <c r="AY93" s="19">
        <v>0</v>
      </c>
      <c r="AZ93" s="19">
        <v>0</v>
      </c>
      <c r="BA93" s="19">
        <v>0</v>
      </c>
      <c r="BB93" s="19">
        <v>0</v>
      </c>
      <c r="BC93" s="19">
        <v>0</v>
      </c>
      <c r="BD93" s="19">
        <v>0</v>
      </c>
      <c r="BE93" s="19">
        <v>0</v>
      </c>
      <c r="BF93" s="19">
        <v>0</v>
      </c>
      <c r="BG93" s="19">
        <v>0</v>
      </c>
      <c r="BH93" s="19">
        <v>0</v>
      </c>
      <c r="BI93" s="19">
        <v>0</v>
      </c>
      <c r="BJ93" s="19">
        <v>0</v>
      </c>
      <c r="BK93" s="19">
        <v>0</v>
      </c>
      <c r="BL93" s="19">
        <v>0</v>
      </c>
      <c r="BM93" s="19">
        <v>0</v>
      </c>
      <c r="BN93" s="19">
        <v>0</v>
      </c>
      <c r="BO93" s="19">
        <v>0</v>
      </c>
      <c r="BP93" s="19">
        <v>0</v>
      </c>
      <c r="BQ93" s="19">
        <v>0</v>
      </c>
      <c r="BR93" s="19">
        <v>0</v>
      </c>
      <c r="BS93" s="19">
        <v>0</v>
      </c>
      <c r="BT93" s="19">
        <v>0</v>
      </c>
      <c r="BU93" s="19">
        <v>0</v>
      </c>
      <c r="BV93" s="19">
        <v>0</v>
      </c>
      <c r="BW93" s="19">
        <v>0</v>
      </c>
      <c r="BX93" s="19">
        <v>0</v>
      </c>
      <c r="BY93" s="19">
        <v>0</v>
      </c>
      <c r="BZ93" s="19">
        <v>0</v>
      </c>
      <c r="CA93" s="19">
        <v>0</v>
      </c>
      <c r="CB93" s="19">
        <v>0</v>
      </c>
      <c r="CD93" s="19">
        <f t="shared" si="7"/>
        <v>0</v>
      </c>
      <c r="CE93" s="19">
        <f t="shared" si="8"/>
        <v>0</v>
      </c>
      <c r="CF93" s="19">
        <f t="shared" si="9"/>
        <v>0</v>
      </c>
    </row>
    <row r="94" spans="1:84">
      <c r="A94" s="61" t="s">
        <v>1080</v>
      </c>
      <c r="B94" s="61" t="s">
        <v>1081</v>
      </c>
      <c r="C94">
        <f t="shared" si="6"/>
        <v>88</v>
      </c>
      <c r="D94" s="19">
        <v>0</v>
      </c>
      <c r="E94" s="19">
        <v>0</v>
      </c>
      <c r="F94" s="19">
        <v>0</v>
      </c>
      <c r="G94" s="19">
        <v>0</v>
      </c>
      <c r="H94" s="19">
        <v>0</v>
      </c>
      <c r="I94" s="19">
        <v>0</v>
      </c>
      <c r="J94" s="19">
        <v>0</v>
      </c>
      <c r="K94" s="19">
        <v>0</v>
      </c>
      <c r="L94" s="19">
        <v>0</v>
      </c>
      <c r="M94" s="19">
        <v>0</v>
      </c>
      <c r="N94" s="19">
        <v>0</v>
      </c>
      <c r="O94" s="19">
        <v>0</v>
      </c>
      <c r="P94" s="19">
        <v>0</v>
      </c>
      <c r="Q94" s="19">
        <v>0</v>
      </c>
      <c r="R94" s="19">
        <v>0</v>
      </c>
      <c r="S94" s="19">
        <v>0</v>
      </c>
      <c r="T94" s="19">
        <v>0</v>
      </c>
      <c r="U94" s="19">
        <v>0</v>
      </c>
      <c r="V94" s="19">
        <v>0</v>
      </c>
      <c r="W94" s="19">
        <v>0</v>
      </c>
      <c r="X94" s="19">
        <v>0</v>
      </c>
      <c r="Y94" s="19">
        <v>0</v>
      </c>
      <c r="Z94" s="19">
        <v>0</v>
      </c>
      <c r="AA94" s="19">
        <v>0</v>
      </c>
      <c r="AB94" s="19">
        <v>0</v>
      </c>
      <c r="AC94" s="19">
        <v>0</v>
      </c>
      <c r="AD94" s="19">
        <v>0</v>
      </c>
      <c r="AE94" s="19">
        <v>0</v>
      </c>
      <c r="AF94" s="19">
        <v>0</v>
      </c>
      <c r="AG94" s="19">
        <v>0</v>
      </c>
      <c r="AH94" s="19">
        <v>0</v>
      </c>
      <c r="AI94" s="19">
        <v>0</v>
      </c>
      <c r="AJ94" s="19">
        <v>0</v>
      </c>
      <c r="AK94" s="19">
        <v>0</v>
      </c>
      <c r="AL94" s="19">
        <v>0</v>
      </c>
      <c r="AM94" s="19">
        <v>0</v>
      </c>
      <c r="AN94" s="19">
        <v>0</v>
      </c>
      <c r="AO94" s="19">
        <v>0</v>
      </c>
      <c r="AP94" s="19">
        <v>0</v>
      </c>
      <c r="AQ94" s="19">
        <v>0</v>
      </c>
      <c r="AR94" s="19">
        <v>0</v>
      </c>
      <c r="AS94" s="19">
        <v>0</v>
      </c>
      <c r="AT94" s="19">
        <v>0</v>
      </c>
      <c r="AU94" s="19">
        <v>0</v>
      </c>
      <c r="AV94" s="19">
        <v>0</v>
      </c>
      <c r="AW94" s="19">
        <v>0</v>
      </c>
      <c r="AX94" s="19">
        <v>0</v>
      </c>
      <c r="AY94" s="19">
        <v>0</v>
      </c>
      <c r="AZ94" s="19">
        <v>0</v>
      </c>
      <c r="BA94" s="19">
        <v>0</v>
      </c>
      <c r="BB94" s="19">
        <v>0</v>
      </c>
      <c r="BC94" s="19">
        <v>0</v>
      </c>
      <c r="BD94" s="19">
        <v>0</v>
      </c>
      <c r="BE94" s="19">
        <v>0</v>
      </c>
      <c r="BF94" s="19">
        <v>0</v>
      </c>
      <c r="BG94" s="19">
        <v>0</v>
      </c>
      <c r="BH94" s="19">
        <v>0</v>
      </c>
      <c r="BI94" s="19">
        <v>0</v>
      </c>
      <c r="BJ94" s="19">
        <v>0</v>
      </c>
      <c r="BK94" s="19">
        <v>0</v>
      </c>
      <c r="BL94" s="19">
        <v>0</v>
      </c>
      <c r="BM94" s="19">
        <v>0</v>
      </c>
      <c r="BN94" s="19">
        <v>0</v>
      </c>
      <c r="BO94" s="19">
        <v>0</v>
      </c>
      <c r="BP94" s="19">
        <v>0</v>
      </c>
      <c r="BQ94" s="19">
        <v>0</v>
      </c>
      <c r="BR94" s="19">
        <v>0</v>
      </c>
      <c r="BS94" s="19">
        <v>0</v>
      </c>
      <c r="BT94" s="19">
        <v>0</v>
      </c>
      <c r="BU94" s="19">
        <v>0</v>
      </c>
      <c r="BV94" s="19">
        <v>0</v>
      </c>
      <c r="BW94" s="19">
        <v>0</v>
      </c>
      <c r="BX94" s="19">
        <v>0</v>
      </c>
      <c r="BY94" s="19">
        <v>0</v>
      </c>
      <c r="BZ94" s="19">
        <v>0</v>
      </c>
      <c r="CA94" s="19">
        <v>0</v>
      </c>
      <c r="CB94" s="19">
        <v>0</v>
      </c>
      <c r="CD94" s="19">
        <f t="shared" si="7"/>
        <v>0</v>
      </c>
      <c r="CE94" s="19">
        <f t="shared" si="8"/>
        <v>0</v>
      </c>
      <c r="CF94" s="19">
        <f t="shared" si="9"/>
        <v>0</v>
      </c>
    </row>
    <row r="95" spans="1:84">
      <c r="A95" s="61" t="s">
        <v>861</v>
      </c>
      <c r="B95" s="61" t="s">
        <v>304</v>
      </c>
      <c r="C95">
        <f t="shared" si="6"/>
        <v>89</v>
      </c>
      <c r="D95" s="19">
        <v>0</v>
      </c>
      <c r="E95" s="19">
        <v>0</v>
      </c>
      <c r="F95" s="19">
        <v>0</v>
      </c>
      <c r="G95" s="19">
        <v>0</v>
      </c>
      <c r="H95" s="19">
        <v>0</v>
      </c>
      <c r="I95" s="19">
        <v>0</v>
      </c>
      <c r="J95" s="19">
        <v>0</v>
      </c>
      <c r="K95" s="19">
        <v>0</v>
      </c>
      <c r="L95" s="19">
        <v>0</v>
      </c>
      <c r="M95" s="19">
        <v>0</v>
      </c>
      <c r="N95" s="19">
        <v>0</v>
      </c>
      <c r="O95" s="19">
        <v>0</v>
      </c>
      <c r="P95" s="19">
        <v>0</v>
      </c>
      <c r="Q95" s="19">
        <v>0</v>
      </c>
      <c r="R95" s="19">
        <v>0</v>
      </c>
      <c r="S95" s="19">
        <v>0</v>
      </c>
      <c r="T95" s="19">
        <v>0</v>
      </c>
      <c r="U95" s="19">
        <v>0</v>
      </c>
      <c r="V95" s="19">
        <v>0</v>
      </c>
      <c r="W95" s="19">
        <v>0</v>
      </c>
      <c r="X95" s="19">
        <v>0</v>
      </c>
      <c r="Y95" s="19">
        <v>0</v>
      </c>
      <c r="Z95" s="19">
        <v>0</v>
      </c>
      <c r="AA95" s="19">
        <v>0</v>
      </c>
      <c r="AB95" s="19">
        <v>0</v>
      </c>
      <c r="AC95" s="19">
        <v>0</v>
      </c>
      <c r="AD95" s="19">
        <v>0</v>
      </c>
      <c r="AE95" s="19">
        <v>0</v>
      </c>
      <c r="AF95" s="19">
        <v>0</v>
      </c>
      <c r="AG95" s="19">
        <v>0</v>
      </c>
      <c r="AH95" s="19">
        <v>0</v>
      </c>
      <c r="AI95" s="19">
        <v>0</v>
      </c>
      <c r="AJ95" s="19">
        <v>0</v>
      </c>
      <c r="AK95" s="19">
        <v>0</v>
      </c>
      <c r="AL95" s="19">
        <v>0</v>
      </c>
      <c r="AM95" s="19">
        <v>0</v>
      </c>
      <c r="AN95" s="19">
        <v>0</v>
      </c>
      <c r="AO95" s="19">
        <v>0</v>
      </c>
      <c r="AP95" s="19">
        <v>0</v>
      </c>
      <c r="AQ95" s="19">
        <v>0</v>
      </c>
      <c r="AR95" s="19">
        <v>0</v>
      </c>
      <c r="AS95" s="19">
        <v>0</v>
      </c>
      <c r="AT95" s="19">
        <v>0</v>
      </c>
      <c r="AU95" s="19">
        <v>0</v>
      </c>
      <c r="AV95" s="19">
        <v>0</v>
      </c>
      <c r="AW95" s="19">
        <v>0</v>
      </c>
      <c r="AX95" s="19">
        <v>0</v>
      </c>
      <c r="AY95" s="19">
        <v>0</v>
      </c>
      <c r="AZ95" s="19">
        <v>0</v>
      </c>
      <c r="BA95" s="19">
        <v>0</v>
      </c>
      <c r="BB95" s="19">
        <v>0</v>
      </c>
      <c r="BC95" s="19">
        <v>0</v>
      </c>
      <c r="BD95" s="19">
        <v>0</v>
      </c>
      <c r="BE95" s="19">
        <v>0</v>
      </c>
      <c r="BF95" s="19">
        <v>0</v>
      </c>
      <c r="BG95" s="19">
        <v>0</v>
      </c>
      <c r="BH95" s="19">
        <v>0</v>
      </c>
      <c r="BI95" s="19">
        <v>0</v>
      </c>
      <c r="BJ95" s="19">
        <v>0</v>
      </c>
      <c r="BK95" s="19">
        <v>0</v>
      </c>
      <c r="BL95" s="19">
        <v>0</v>
      </c>
      <c r="BM95" s="19">
        <v>0</v>
      </c>
      <c r="BN95" s="19">
        <v>0</v>
      </c>
      <c r="BO95" s="19">
        <v>0</v>
      </c>
      <c r="BP95" s="19">
        <v>0</v>
      </c>
      <c r="BQ95" s="19">
        <v>0</v>
      </c>
      <c r="BR95" s="19">
        <v>0</v>
      </c>
      <c r="BS95" s="19">
        <v>0</v>
      </c>
      <c r="BT95" s="19">
        <v>0</v>
      </c>
      <c r="BU95" s="19">
        <v>0</v>
      </c>
      <c r="BV95" s="19">
        <v>0</v>
      </c>
      <c r="BW95" s="19">
        <v>0</v>
      </c>
      <c r="BX95" s="19">
        <v>0</v>
      </c>
      <c r="BY95" s="19">
        <v>0</v>
      </c>
      <c r="BZ95" s="19">
        <v>0</v>
      </c>
      <c r="CA95" s="19">
        <v>0</v>
      </c>
      <c r="CB95" s="19">
        <v>0</v>
      </c>
      <c r="CD95" s="19">
        <f t="shared" si="7"/>
        <v>0</v>
      </c>
      <c r="CE95" s="19">
        <f t="shared" si="8"/>
        <v>0</v>
      </c>
      <c r="CF95" s="19">
        <f t="shared" si="9"/>
        <v>0</v>
      </c>
    </row>
    <row r="96" spans="1:84">
      <c r="A96" s="61" t="s">
        <v>862</v>
      </c>
      <c r="B96" s="61" t="s">
        <v>305</v>
      </c>
      <c r="C96">
        <f t="shared" si="6"/>
        <v>90</v>
      </c>
      <c r="D96" s="19">
        <v>0</v>
      </c>
      <c r="E96" s="19">
        <v>0</v>
      </c>
      <c r="F96" s="19">
        <v>0</v>
      </c>
      <c r="G96" s="19">
        <v>0</v>
      </c>
      <c r="H96" s="19">
        <v>0</v>
      </c>
      <c r="I96" s="19">
        <v>0</v>
      </c>
      <c r="J96" s="19">
        <v>0</v>
      </c>
      <c r="K96" s="19">
        <v>0</v>
      </c>
      <c r="L96" s="19">
        <v>0</v>
      </c>
      <c r="M96" s="19">
        <v>0</v>
      </c>
      <c r="N96" s="19">
        <v>0</v>
      </c>
      <c r="O96" s="19">
        <v>0</v>
      </c>
      <c r="P96" s="19">
        <v>0</v>
      </c>
      <c r="Q96" s="19">
        <v>0</v>
      </c>
      <c r="R96" s="19">
        <v>0</v>
      </c>
      <c r="S96" s="19">
        <v>0</v>
      </c>
      <c r="T96" s="19">
        <v>0</v>
      </c>
      <c r="U96" s="19">
        <v>0</v>
      </c>
      <c r="V96" s="19">
        <v>0</v>
      </c>
      <c r="W96" s="19">
        <v>0</v>
      </c>
      <c r="X96" s="19">
        <v>0</v>
      </c>
      <c r="Y96" s="19">
        <v>0</v>
      </c>
      <c r="Z96" s="19">
        <v>0</v>
      </c>
      <c r="AA96" s="19">
        <v>0</v>
      </c>
      <c r="AB96" s="19">
        <v>0</v>
      </c>
      <c r="AC96" s="19">
        <v>0</v>
      </c>
      <c r="AD96" s="19">
        <v>0</v>
      </c>
      <c r="AE96" s="19">
        <v>0</v>
      </c>
      <c r="AF96" s="19">
        <v>0</v>
      </c>
      <c r="AG96" s="19">
        <v>0</v>
      </c>
      <c r="AH96" s="19">
        <v>0</v>
      </c>
      <c r="AI96" s="19">
        <v>0</v>
      </c>
      <c r="AJ96" s="19">
        <v>0</v>
      </c>
      <c r="AK96" s="19">
        <v>0</v>
      </c>
      <c r="AL96" s="19">
        <v>0</v>
      </c>
      <c r="AM96" s="19">
        <v>0</v>
      </c>
      <c r="AN96" s="19">
        <v>0</v>
      </c>
      <c r="AO96" s="19">
        <v>0</v>
      </c>
      <c r="AP96" s="19">
        <v>0</v>
      </c>
      <c r="AQ96" s="19">
        <v>0</v>
      </c>
      <c r="AR96" s="19">
        <v>0</v>
      </c>
      <c r="AS96" s="19">
        <v>0</v>
      </c>
      <c r="AT96" s="19">
        <v>0</v>
      </c>
      <c r="AU96" s="19">
        <v>0</v>
      </c>
      <c r="AV96" s="19">
        <v>0</v>
      </c>
      <c r="AW96" s="19">
        <v>0</v>
      </c>
      <c r="AX96" s="19">
        <v>0</v>
      </c>
      <c r="AY96" s="19">
        <v>0</v>
      </c>
      <c r="AZ96" s="19">
        <v>0</v>
      </c>
      <c r="BA96" s="19">
        <v>0</v>
      </c>
      <c r="BB96" s="19">
        <v>0</v>
      </c>
      <c r="BC96" s="19">
        <v>0</v>
      </c>
      <c r="BD96" s="19">
        <v>0</v>
      </c>
      <c r="BE96" s="19">
        <v>0</v>
      </c>
      <c r="BF96" s="19">
        <v>0</v>
      </c>
      <c r="BG96" s="19">
        <v>0</v>
      </c>
      <c r="BH96" s="19">
        <v>0</v>
      </c>
      <c r="BI96" s="19">
        <v>0</v>
      </c>
      <c r="BJ96" s="19">
        <v>0</v>
      </c>
      <c r="BK96" s="19">
        <v>0</v>
      </c>
      <c r="BL96" s="19">
        <v>0</v>
      </c>
      <c r="BM96" s="19">
        <v>0</v>
      </c>
      <c r="BN96" s="19">
        <v>0</v>
      </c>
      <c r="BO96" s="19">
        <v>0</v>
      </c>
      <c r="BP96" s="19">
        <v>0</v>
      </c>
      <c r="BQ96" s="19">
        <v>0</v>
      </c>
      <c r="BR96" s="19">
        <v>0</v>
      </c>
      <c r="BS96" s="19">
        <v>0</v>
      </c>
      <c r="BT96" s="19">
        <v>0</v>
      </c>
      <c r="BU96" s="19">
        <v>0</v>
      </c>
      <c r="BV96" s="19">
        <v>0</v>
      </c>
      <c r="BW96" s="19">
        <v>0</v>
      </c>
      <c r="BX96" s="19">
        <v>0</v>
      </c>
      <c r="BY96" s="19">
        <v>0</v>
      </c>
      <c r="BZ96" s="19">
        <v>0</v>
      </c>
      <c r="CA96" s="19">
        <v>0</v>
      </c>
      <c r="CB96" s="19">
        <v>0</v>
      </c>
      <c r="CD96" s="19">
        <f t="shared" si="7"/>
        <v>0</v>
      </c>
      <c r="CE96" s="19">
        <f t="shared" si="8"/>
        <v>0</v>
      </c>
      <c r="CF96" s="19">
        <f t="shared" si="9"/>
        <v>0</v>
      </c>
    </row>
    <row r="97" spans="1:84">
      <c r="A97" s="61" t="s">
        <v>863</v>
      </c>
      <c r="B97" s="61" t="s">
        <v>306</v>
      </c>
      <c r="C97">
        <f t="shared" si="6"/>
        <v>91</v>
      </c>
      <c r="D97" s="19">
        <v>0</v>
      </c>
      <c r="E97" s="19">
        <v>0</v>
      </c>
      <c r="F97" s="19">
        <v>0</v>
      </c>
      <c r="G97" s="19">
        <v>0</v>
      </c>
      <c r="H97" s="19">
        <v>0</v>
      </c>
      <c r="I97" s="19">
        <v>0</v>
      </c>
      <c r="J97" s="19">
        <v>0</v>
      </c>
      <c r="K97" s="19">
        <v>0</v>
      </c>
      <c r="L97" s="19">
        <v>0</v>
      </c>
      <c r="M97" s="19">
        <v>0</v>
      </c>
      <c r="N97" s="19">
        <v>0</v>
      </c>
      <c r="O97" s="19">
        <v>0</v>
      </c>
      <c r="P97" s="19">
        <v>0</v>
      </c>
      <c r="Q97" s="19">
        <v>0</v>
      </c>
      <c r="R97" s="19">
        <v>0</v>
      </c>
      <c r="S97" s="19">
        <v>0</v>
      </c>
      <c r="T97" s="19">
        <v>0</v>
      </c>
      <c r="U97" s="19">
        <v>0</v>
      </c>
      <c r="V97" s="19">
        <v>0</v>
      </c>
      <c r="W97" s="19">
        <v>0</v>
      </c>
      <c r="X97" s="19">
        <v>0</v>
      </c>
      <c r="Y97" s="19">
        <v>0</v>
      </c>
      <c r="Z97" s="19">
        <v>0</v>
      </c>
      <c r="AA97" s="19">
        <v>0</v>
      </c>
      <c r="AB97" s="19">
        <v>0</v>
      </c>
      <c r="AC97" s="19">
        <v>0</v>
      </c>
      <c r="AD97" s="19">
        <v>0</v>
      </c>
      <c r="AE97" s="19">
        <v>0</v>
      </c>
      <c r="AF97" s="19">
        <v>0</v>
      </c>
      <c r="AG97" s="19">
        <v>0</v>
      </c>
      <c r="AH97" s="19">
        <v>0</v>
      </c>
      <c r="AI97" s="19">
        <v>0</v>
      </c>
      <c r="AJ97" s="19">
        <v>0</v>
      </c>
      <c r="AK97" s="19">
        <v>0</v>
      </c>
      <c r="AL97" s="19">
        <v>0</v>
      </c>
      <c r="AM97" s="19">
        <v>0</v>
      </c>
      <c r="AN97" s="19">
        <v>0</v>
      </c>
      <c r="AO97" s="19">
        <v>0</v>
      </c>
      <c r="AP97" s="19">
        <v>0</v>
      </c>
      <c r="AQ97" s="19">
        <v>0</v>
      </c>
      <c r="AR97" s="19">
        <v>0</v>
      </c>
      <c r="AS97" s="19">
        <v>0</v>
      </c>
      <c r="AT97" s="19">
        <v>0</v>
      </c>
      <c r="AU97" s="19">
        <v>0</v>
      </c>
      <c r="AV97" s="19">
        <v>0</v>
      </c>
      <c r="AW97" s="19">
        <v>0</v>
      </c>
      <c r="AX97" s="19">
        <v>0</v>
      </c>
      <c r="AY97" s="19">
        <v>0</v>
      </c>
      <c r="AZ97" s="19">
        <v>0</v>
      </c>
      <c r="BA97" s="19">
        <v>0</v>
      </c>
      <c r="BB97" s="19">
        <v>0</v>
      </c>
      <c r="BC97" s="19">
        <v>0</v>
      </c>
      <c r="BD97" s="19">
        <v>0</v>
      </c>
      <c r="BE97" s="19">
        <v>0</v>
      </c>
      <c r="BF97" s="19">
        <v>0</v>
      </c>
      <c r="BG97" s="19">
        <v>0</v>
      </c>
      <c r="BH97" s="19">
        <v>0</v>
      </c>
      <c r="BI97" s="19">
        <v>0</v>
      </c>
      <c r="BJ97" s="19">
        <v>0</v>
      </c>
      <c r="BK97" s="19">
        <v>0</v>
      </c>
      <c r="BL97" s="19">
        <v>0</v>
      </c>
      <c r="BM97" s="19">
        <v>0</v>
      </c>
      <c r="BN97" s="19">
        <v>0</v>
      </c>
      <c r="BO97" s="19">
        <v>0</v>
      </c>
      <c r="BP97" s="19">
        <v>0</v>
      </c>
      <c r="BQ97" s="19">
        <v>0</v>
      </c>
      <c r="BR97" s="19">
        <v>0</v>
      </c>
      <c r="BS97" s="19">
        <v>0</v>
      </c>
      <c r="BT97" s="19">
        <v>0</v>
      </c>
      <c r="BU97" s="19">
        <v>0</v>
      </c>
      <c r="BV97" s="19">
        <v>0</v>
      </c>
      <c r="BW97" s="19">
        <v>0</v>
      </c>
      <c r="BX97" s="19">
        <v>0</v>
      </c>
      <c r="BY97" s="19">
        <v>0</v>
      </c>
      <c r="BZ97" s="19">
        <v>0</v>
      </c>
      <c r="CA97" s="19">
        <v>0</v>
      </c>
      <c r="CB97" s="19">
        <v>0</v>
      </c>
      <c r="CD97" s="19">
        <f t="shared" si="7"/>
        <v>0</v>
      </c>
      <c r="CE97" s="19">
        <f t="shared" si="8"/>
        <v>0</v>
      </c>
      <c r="CF97" s="19">
        <f t="shared" si="9"/>
        <v>0</v>
      </c>
    </row>
    <row r="98" spans="1:84">
      <c r="A98" s="61" t="s">
        <v>864</v>
      </c>
      <c r="B98" s="61" t="s">
        <v>307</v>
      </c>
      <c r="C98">
        <f t="shared" si="6"/>
        <v>92</v>
      </c>
      <c r="D98" s="19">
        <v>0</v>
      </c>
      <c r="E98" s="19">
        <v>0</v>
      </c>
      <c r="F98" s="19">
        <v>0</v>
      </c>
      <c r="G98" s="19">
        <v>0</v>
      </c>
      <c r="H98" s="19">
        <v>0</v>
      </c>
      <c r="I98" s="19">
        <v>0</v>
      </c>
      <c r="J98" s="19">
        <v>0</v>
      </c>
      <c r="K98" s="19">
        <v>0</v>
      </c>
      <c r="L98" s="19">
        <v>0</v>
      </c>
      <c r="M98" s="19">
        <v>0</v>
      </c>
      <c r="N98" s="19">
        <v>0</v>
      </c>
      <c r="O98" s="19">
        <v>0</v>
      </c>
      <c r="P98" s="19">
        <v>0</v>
      </c>
      <c r="Q98" s="19">
        <v>0</v>
      </c>
      <c r="R98" s="19">
        <v>0</v>
      </c>
      <c r="S98" s="19">
        <v>0</v>
      </c>
      <c r="T98" s="19">
        <v>0</v>
      </c>
      <c r="U98" s="19">
        <v>0</v>
      </c>
      <c r="V98" s="19">
        <v>0</v>
      </c>
      <c r="W98" s="19">
        <v>0</v>
      </c>
      <c r="X98" s="19">
        <v>0</v>
      </c>
      <c r="Y98" s="19">
        <v>0</v>
      </c>
      <c r="Z98" s="19">
        <v>0</v>
      </c>
      <c r="AA98" s="19">
        <v>0</v>
      </c>
      <c r="AB98" s="19">
        <v>0</v>
      </c>
      <c r="AC98" s="19">
        <v>0</v>
      </c>
      <c r="AD98" s="19">
        <v>0</v>
      </c>
      <c r="AE98" s="19">
        <v>0</v>
      </c>
      <c r="AF98" s="19">
        <v>0</v>
      </c>
      <c r="AG98" s="19">
        <v>0</v>
      </c>
      <c r="AH98" s="19">
        <v>0</v>
      </c>
      <c r="AI98" s="19">
        <v>0</v>
      </c>
      <c r="AJ98" s="19">
        <v>0</v>
      </c>
      <c r="AK98" s="19">
        <v>0</v>
      </c>
      <c r="AL98" s="19">
        <v>0</v>
      </c>
      <c r="AM98" s="19">
        <v>0</v>
      </c>
      <c r="AN98" s="19">
        <v>0</v>
      </c>
      <c r="AO98" s="19">
        <v>0</v>
      </c>
      <c r="AP98" s="19">
        <v>0</v>
      </c>
      <c r="AQ98" s="19">
        <v>0</v>
      </c>
      <c r="AR98" s="19">
        <v>0</v>
      </c>
      <c r="AS98" s="19">
        <v>0</v>
      </c>
      <c r="AT98" s="19">
        <v>0</v>
      </c>
      <c r="AU98" s="19">
        <v>0</v>
      </c>
      <c r="AV98" s="19">
        <v>0</v>
      </c>
      <c r="AW98" s="19">
        <v>0</v>
      </c>
      <c r="AX98" s="19">
        <v>0</v>
      </c>
      <c r="AY98" s="19">
        <v>0</v>
      </c>
      <c r="AZ98" s="19">
        <v>0</v>
      </c>
      <c r="BA98" s="19">
        <v>0</v>
      </c>
      <c r="BB98" s="19">
        <v>0</v>
      </c>
      <c r="BC98" s="19">
        <v>0</v>
      </c>
      <c r="BD98" s="19">
        <v>0</v>
      </c>
      <c r="BE98" s="19">
        <v>0</v>
      </c>
      <c r="BF98" s="19">
        <v>0</v>
      </c>
      <c r="BG98" s="19">
        <v>0</v>
      </c>
      <c r="BH98" s="19">
        <v>0</v>
      </c>
      <c r="BI98" s="19">
        <v>0</v>
      </c>
      <c r="BJ98" s="19">
        <v>0</v>
      </c>
      <c r="BK98" s="19">
        <v>0</v>
      </c>
      <c r="BL98" s="19">
        <v>0</v>
      </c>
      <c r="BM98" s="19">
        <v>0</v>
      </c>
      <c r="BN98" s="19">
        <v>0</v>
      </c>
      <c r="BO98" s="19">
        <v>0</v>
      </c>
      <c r="BP98" s="19">
        <v>0</v>
      </c>
      <c r="BQ98" s="19">
        <v>0</v>
      </c>
      <c r="BR98" s="19">
        <v>0</v>
      </c>
      <c r="BS98" s="19">
        <v>0</v>
      </c>
      <c r="BT98" s="19">
        <v>0</v>
      </c>
      <c r="BU98" s="19">
        <v>0</v>
      </c>
      <c r="BV98" s="19">
        <v>0</v>
      </c>
      <c r="BW98" s="19">
        <v>0</v>
      </c>
      <c r="BX98" s="19">
        <v>0</v>
      </c>
      <c r="BY98" s="19">
        <v>0</v>
      </c>
      <c r="BZ98" s="19">
        <v>0</v>
      </c>
      <c r="CA98" s="19">
        <v>0</v>
      </c>
      <c r="CB98" s="19">
        <v>0</v>
      </c>
      <c r="CD98" s="19">
        <f t="shared" si="7"/>
        <v>0</v>
      </c>
      <c r="CE98" s="19">
        <f t="shared" si="8"/>
        <v>0</v>
      </c>
      <c r="CF98" s="19">
        <f t="shared" si="9"/>
        <v>0</v>
      </c>
    </row>
    <row r="99" spans="1:84">
      <c r="A99" s="61" t="s">
        <v>865</v>
      </c>
      <c r="B99" s="61" t="s">
        <v>308</v>
      </c>
      <c r="C99">
        <f t="shared" si="6"/>
        <v>93</v>
      </c>
      <c r="D99" s="19">
        <v>0</v>
      </c>
      <c r="E99" s="19">
        <v>0</v>
      </c>
      <c r="F99" s="19">
        <v>0</v>
      </c>
      <c r="G99" s="19">
        <v>0</v>
      </c>
      <c r="H99" s="19">
        <v>0</v>
      </c>
      <c r="I99" s="19">
        <v>0</v>
      </c>
      <c r="J99" s="19">
        <v>0</v>
      </c>
      <c r="K99" s="19">
        <v>0</v>
      </c>
      <c r="L99" s="19">
        <v>0</v>
      </c>
      <c r="M99" s="19">
        <v>0</v>
      </c>
      <c r="N99" s="19">
        <v>0</v>
      </c>
      <c r="O99" s="19">
        <v>0</v>
      </c>
      <c r="P99" s="19">
        <v>0</v>
      </c>
      <c r="Q99" s="19">
        <v>0</v>
      </c>
      <c r="R99" s="19">
        <v>0</v>
      </c>
      <c r="S99" s="19">
        <v>0</v>
      </c>
      <c r="T99" s="19">
        <v>0</v>
      </c>
      <c r="U99" s="19">
        <v>0</v>
      </c>
      <c r="V99" s="19">
        <v>0</v>
      </c>
      <c r="W99" s="19">
        <v>0</v>
      </c>
      <c r="X99" s="19">
        <v>0</v>
      </c>
      <c r="Y99" s="19">
        <v>0</v>
      </c>
      <c r="Z99" s="19">
        <v>0</v>
      </c>
      <c r="AA99" s="19">
        <v>0</v>
      </c>
      <c r="AB99" s="19">
        <v>0</v>
      </c>
      <c r="AC99" s="19">
        <v>0</v>
      </c>
      <c r="AD99" s="19">
        <v>0</v>
      </c>
      <c r="AE99" s="19">
        <v>0</v>
      </c>
      <c r="AF99" s="19">
        <v>0</v>
      </c>
      <c r="AG99" s="19">
        <v>0</v>
      </c>
      <c r="AH99" s="19">
        <v>0</v>
      </c>
      <c r="AI99" s="19">
        <v>0</v>
      </c>
      <c r="AJ99" s="19">
        <v>0</v>
      </c>
      <c r="AK99" s="19">
        <v>0</v>
      </c>
      <c r="AL99" s="19">
        <v>0</v>
      </c>
      <c r="AM99" s="19">
        <v>0</v>
      </c>
      <c r="AN99" s="19">
        <v>0</v>
      </c>
      <c r="AO99" s="19">
        <v>0</v>
      </c>
      <c r="AP99" s="19">
        <v>0</v>
      </c>
      <c r="AQ99" s="19">
        <v>0</v>
      </c>
      <c r="AR99" s="19">
        <v>0</v>
      </c>
      <c r="AS99" s="19">
        <v>0</v>
      </c>
      <c r="AT99" s="19">
        <v>0</v>
      </c>
      <c r="AU99" s="19">
        <v>0</v>
      </c>
      <c r="AV99" s="19">
        <v>0</v>
      </c>
      <c r="AW99" s="19">
        <v>0</v>
      </c>
      <c r="AX99" s="19">
        <v>0</v>
      </c>
      <c r="AY99" s="19">
        <v>0</v>
      </c>
      <c r="AZ99" s="19">
        <v>0</v>
      </c>
      <c r="BA99" s="19">
        <v>0</v>
      </c>
      <c r="BB99" s="19">
        <v>0</v>
      </c>
      <c r="BC99" s="19">
        <v>0</v>
      </c>
      <c r="BD99" s="19">
        <v>0</v>
      </c>
      <c r="BE99" s="19">
        <v>0</v>
      </c>
      <c r="BF99" s="19">
        <v>0</v>
      </c>
      <c r="BG99" s="19">
        <v>0</v>
      </c>
      <c r="BH99" s="19">
        <v>0</v>
      </c>
      <c r="BI99" s="19">
        <v>0</v>
      </c>
      <c r="BJ99" s="19">
        <v>0</v>
      </c>
      <c r="BK99" s="19">
        <v>0</v>
      </c>
      <c r="BL99" s="19">
        <v>0</v>
      </c>
      <c r="BM99" s="19">
        <v>0</v>
      </c>
      <c r="BN99" s="19">
        <v>0</v>
      </c>
      <c r="BO99" s="19">
        <v>0</v>
      </c>
      <c r="BP99" s="19">
        <v>0</v>
      </c>
      <c r="BQ99" s="19">
        <v>0</v>
      </c>
      <c r="BR99" s="19">
        <v>0</v>
      </c>
      <c r="BS99" s="19">
        <v>0</v>
      </c>
      <c r="BT99" s="19">
        <v>0</v>
      </c>
      <c r="BU99" s="19">
        <v>0</v>
      </c>
      <c r="BV99" s="19">
        <v>0</v>
      </c>
      <c r="BW99" s="19">
        <v>0</v>
      </c>
      <c r="BX99" s="19">
        <v>0</v>
      </c>
      <c r="BY99" s="19">
        <v>0</v>
      </c>
      <c r="BZ99" s="19">
        <v>0</v>
      </c>
      <c r="CA99" s="19">
        <v>0</v>
      </c>
      <c r="CB99" s="19">
        <v>0</v>
      </c>
      <c r="CD99" s="19">
        <f t="shared" si="7"/>
        <v>0</v>
      </c>
      <c r="CE99" s="19">
        <f t="shared" si="8"/>
        <v>0</v>
      </c>
      <c r="CF99" s="19">
        <f t="shared" si="9"/>
        <v>0</v>
      </c>
    </row>
    <row r="100" spans="1:84">
      <c r="A100" s="61" t="s">
        <v>866</v>
      </c>
      <c r="B100" s="61" t="s">
        <v>91</v>
      </c>
      <c r="C100">
        <f t="shared" si="6"/>
        <v>94</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c r="T100" s="19">
        <v>0</v>
      </c>
      <c r="U100" s="19">
        <v>0</v>
      </c>
      <c r="V100" s="19">
        <v>0</v>
      </c>
      <c r="W100" s="19">
        <v>0</v>
      </c>
      <c r="X100" s="19">
        <v>0</v>
      </c>
      <c r="Y100" s="19">
        <v>0</v>
      </c>
      <c r="Z100" s="19">
        <v>0</v>
      </c>
      <c r="AA100" s="19">
        <v>0</v>
      </c>
      <c r="AB100" s="19">
        <v>0</v>
      </c>
      <c r="AC100" s="19">
        <v>0</v>
      </c>
      <c r="AD100" s="19">
        <v>0</v>
      </c>
      <c r="AE100" s="19">
        <v>0</v>
      </c>
      <c r="AF100" s="19">
        <v>0</v>
      </c>
      <c r="AG100" s="19">
        <v>0</v>
      </c>
      <c r="AH100" s="19">
        <v>0</v>
      </c>
      <c r="AI100" s="19">
        <v>0</v>
      </c>
      <c r="AJ100" s="19">
        <v>0</v>
      </c>
      <c r="AK100" s="19">
        <v>0</v>
      </c>
      <c r="AL100" s="19">
        <v>0</v>
      </c>
      <c r="AM100" s="19">
        <v>0</v>
      </c>
      <c r="AN100" s="19">
        <v>0</v>
      </c>
      <c r="AO100" s="19">
        <v>0</v>
      </c>
      <c r="AP100" s="19">
        <v>0</v>
      </c>
      <c r="AQ100" s="19">
        <v>0</v>
      </c>
      <c r="AR100" s="19">
        <v>0</v>
      </c>
      <c r="AS100" s="19">
        <v>0</v>
      </c>
      <c r="AT100" s="19">
        <v>0</v>
      </c>
      <c r="AU100" s="19">
        <v>0</v>
      </c>
      <c r="AV100" s="19">
        <v>0</v>
      </c>
      <c r="AW100" s="19">
        <v>0</v>
      </c>
      <c r="AX100" s="19">
        <v>0</v>
      </c>
      <c r="AY100" s="19">
        <v>0</v>
      </c>
      <c r="AZ100" s="19">
        <v>0</v>
      </c>
      <c r="BA100" s="19">
        <v>0</v>
      </c>
      <c r="BB100" s="19">
        <v>0</v>
      </c>
      <c r="BC100" s="19">
        <v>0</v>
      </c>
      <c r="BD100" s="19">
        <v>0</v>
      </c>
      <c r="BE100" s="19">
        <v>0</v>
      </c>
      <c r="BF100" s="19">
        <v>0</v>
      </c>
      <c r="BG100" s="19">
        <v>0</v>
      </c>
      <c r="BH100" s="19">
        <v>0</v>
      </c>
      <c r="BI100" s="19">
        <v>0</v>
      </c>
      <c r="BJ100" s="19">
        <v>0</v>
      </c>
      <c r="BK100" s="19">
        <v>0</v>
      </c>
      <c r="BL100" s="19">
        <v>0</v>
      </c>
      <c r="BM100" s="19">
        <v>0</v>
      </c>
      <c r="BN100" s="19">
        <v>0</v>
      </c>
      <c r="BO100" s="19">
        <v>0</v>
      </c>
      <c r="BP100" s="19">
        <v>0</v>
      </c>
      <c r="BQ100" s="19">
        <v>0</v>
      </c>
      <c r="BR100" s="19">
        <v>0</v>
      </c>
      <c r="BS100" s="19">
        <v>0</v>
      </c>
      <c r="BT100" s="19">
        <v>0</v>
      </c>
      <c r="BU100" s="19">
        <v>0</v>
      </c>
      <c r="BV100" s="19">
        <v>0</v>
      </c>
      <c r="BW100" s="19">
        <v>0</v>
      </c>
      <c r="BX100" s="19">
        <v>0</v>
      </c>
      <c r="BY100" s="19">
        <v>0</v>
      </c>
      <c r="BZ100" s="19">
        <v>0</v>
      </c>
      <c r="CA100" s="19">
        <v>0</v>
      </c>
      <c r="CB100" s="19">
        <v>0</v>
      </c>
      <c r="CD100" s="19">
        <f t="shared" si="7"/>
        <v>0</v>
      </c>
      <c r="CE100" s="19">
        <f t="shared" si="8"/>
        <v>0</v>
      </c>
      <c r="CF100" s="19">
        <f t="shared" si="9"/>
        <v>0</v>
      </c>
    </row>
    <row r="101" spans="1:84">
      <c r="A101" s="61" t="s">
        <v>1082</v>
      </c>
      <c r="B101" s="61" t="s">
        <v>1064</v>
      </c>
      <c r="C101">
        <f t="shared" si="6"/>
        <v>95</v>
      </c>
      <c r="D101" s="19">
        <v>0</v>
      </c>
      <c r="E101" s="19">
        <v>0</v>
      </c>
      <c r="F101" s="19">
        <v>0</v>
      </c>
      <c r="G101" s="19">
        <v>0</v>
      </c>
      <c r="H101" s="19">
        <v>0</v>
      </c>
      <c r="I101" s="19">
        <v>0</v>
      </c>
      <c r="J101" s="19">
        <v>0</v>
      </c>
      <c r="K101" s="19">
        <v>0</v>
      </c>
      <c r="L101" s="19">
        <v>0</v>
      </c>
      <c r="M101" s="19">
        <v>0</v>
      </c>
      <c r="N101" s="19">
        <v>0</v>
      </c>
      <c r="O101" s="19">
        <v>0</v>
      </c>
      <c r="P101" s="19">
        <v>0</v>
      </c>
      <c r="Q101" s="19">
        <v>0</v>
      </c>
      <c r="R101" s="19">
        <v>0</v>
      </c>
      <c r="S101" s="19">
        <v>0</v>
      </c>
      <c r="T101" s="19">
        <v>0</v>
      </c>
      <c r="U101" s="19">
        <v>0</v>
      </c>
      <c r="V101" s="19">
        <v>0</v>
      </c>
      <c r="W101" s="19">
        <v>0</v>
      </c>
      <c r="X101" s="19">
        <v>0</v>
      </c>
      <c r="Y101" s="19">
        <v>0</v>
      </c>
      <c r="Z101" s="19">
        <v>0</v>
      </c>
      <c r="AA101" s="19">
        <v>0</v>
      </c>
      <c r="AB101" s="19">
        <v>0</v>
      </c>
      <c r="AC101" s="19">
        <v>0</v>
      </c>
      <c r="AD101" s="19">
        <v>0</v>
      </c>
      <c r="AE101" s="19">
        <v>0</v>
      </c>
      <c r="AF101" s="19">
        <v>0</v>
      </c>
      <c r="AG101" s="19">
        <v>0</v>
      </c>
      <c r="AH101" s="19">
        <v>0</v>
      </c>
      <c r="AI101" s="19">
        <v>0</v>
      </c>
      <c r="AJ101" s="19">
        <v>0</v>
      </c>
      <c r="AK101" s="19">
        <v>0</v>
      </c>
      <c r="AL101" s="19">
        <v>0</v>
      </c>
      <c r="AM101" s="19">
        <v>0</v>
      </c>
      <c r="AN101" s="19">
        <v>0</v>
      </c>
      <c r="AO101" s="19">
        <v>0</v>
      </c>
      <c r="AP101" s="19">
        <v>0</v>
      </c>
      <c r="AQ101" s="19">
        <v>0</v>
      </c>
      <c r="AR101" s="19">
        <v>0</v>
      </c>
      <c r="AS101" s="19">
        <v>0</v>
      </c>
      <c r="AT101" s="19">
        <v>0</v>
      </c>
      <c r="AU101" s="19">
        <v>0</v>
      </c>
      <c r="AV101" s="19">
        <v>0</v>
      </c>
      <c r="AW101" s="19">
        <v>0</v>
      </c>
      <c r="AX101" s="19">
        <v>0</v>
      </c>
      <c r="AY101" s="19">
        <v>0</v>
      </c>
      <c r="AZ101" s="19">
        <v>0</v>
      </c>
      <c r="BA101" s="19">
        <v>0</v>
      </c>
      <c r="BB101" s="19">
        <v>0</v>
      </c>
      <c r="BC101" s="19">
        <v>0</v>
      </c>
      <c r="BD101" s="19">
        <v>0</v>
      </c>
      <c r="BE101" s="19">
        <v>0</v>
      </c>
      <c r="BF101" s="19">
        <v>0</v>
      </c>
      <c r="BG101" s="19">
        <v>0</v>
      </c>
      <c r="BH101" s="19">
        <v>0</v>
      </c>
      <c r="BI101" s="19">
        <v>0</v>
      </c>
      <c r="BJ101" s="19">
        <v>0</v>
      </c>
      <c r="BK101" s="19">
        <v>0</v>
      </c>
      <c r="BL101" s="19">
        <v>0</v>
      </c>
      <c r="BM101" s="19">
        <v>0</v>
      </c>
      <c r="BN101" s="19">
        <v>0</v>
      </c>
      <c r="BO101" s="19">
        <v>0</v>
      </c>
      <c r="BP101" s="19">
        <v>0</v>
      </c>
      <c r="BQ101" s="19">
        <v>0</v>
      </c>
      <c r="BR101" s="19">
        <v>0</v>
      </c>
      <c r="BS101" s="19">
        <v>0</v>
      </c>
      <c r="BT101" s="19">
        <v>0</v>
      </c>
      <c r="BU101" s="19">
        <v>0</v>
      </c>
      <c r="BV101" s="19">
        <v>0</v>
      </c>
      <c r="BW101" s="19">
        <v>0</v>
      </c>
      <c r="BX101" s="19">
        <v>0</v>
      </c>
      <c r="BY101" s="19">
        <v>0</v>
      </c>
      <c r="BZ101" s="19">
        <v>0</v>
      </c>
      <c r="CA101" s="19">
        <v>0</v>
      </c>
      <c r="CB101" s="19">
        <v>0</v>
      </c>
      <c r="CD101" s="19">
        <f t="shared" si="7"/>
        <v>0</v>
      </c>
      <c r="CE101" s="19">
        <f t="shared" si="8"/>
        <v>0</v>
      </c>
      <c r="CF101" s="19">
        <f t="shared" si="9"/>
        <v>0</v>
      </c>
    </row>
    <row r="102" spans="1:84">
      <c r="A102" s="61" t="s">
        <v>867</v>
      </c>
      <c r="B102" s="61" t="s">
        <v>309</v>
      </c>
      <c r="C102">
        <f t="shared" si="6"/>
        <v>96</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c r="T102" s="19">
        <v>0</v>
      </c>
      <c r="U102" s="19">
        <v>0</v>
      </c>
      <c r="V102" s="19">
        <v>0</v>
      </c>
      <c r="W102" s="19">
        <v>0</v>
      </c>
      <c r="X102" s="19">
        <v>0</v>
      </c>
      <c r="Y102" s="19">
        <v>0</v>
      </c>
      <c r="Z102" s="19">
        <v>0</v>
      </c>
      <c r="AA102" s="19">
        <v>0</v>
      </c>
      <c r="AB102" s="19">
        <v>0</v>
      </c>
      <c r="AC102" s="19">
        <v>0</v>
      </c>
      <c r="AD102" s="19">
        <v>0</v>
      </c>
      <c r="AE102" s="19">
        <v>0</v>
      </c>
      <c r="AF102" s="19">
        <v>0</v>
      </c>
      <c r="AG102" s="19">
        <v>0</v>
      </c>
      <c r="AH102" s="19">
        <v>0</v>
      </c>
      <c r="AI102" s="19">
        <v>0</v>
      </c>
      <c r="AJ102" s="19">
        <v>0</v>
      </c>
      <c r="AK102" s="19">
        <v>0</v>
      </c>
      <c r="AL102" s="19">
        <v>0</v>
      </c>
      <c r="AM102" s="19">
        <v>0</v>
      </c>
      <c r="AN102" s="19">
        <v>0</v>
      </c>
      <c r="AO102" s="19">
        <v>0</v>
      </c>
      <c r="AP102" s="19">
        <v>0</v>
      </c>
      <c r="AQ102" s="19">
        <v>0</v>
      </c>
      <c r="AR102" s="19">
        <v>0</v>
      </c>
      <c r="AS102" s="19">
        <v>0</v>
      </c>
      <c r="AT102" s="19">
        <v>0</v>
      </c>
      <c r="AU102" s="19">
        <v>0</v>
      </c>
      <c r="AV102" s="19">
        <v>0</v>
      </c>
      <c r="AW102" s="19">
        <v>0</v>
      </c>
      <c r="AX102" s="19">
        <v>0</v>
      </c>
      <c r="AY102" s="19">
        <v>0</v>
      </c>
      <c r="AZ102" s="19">
        <v>0</v>
      </c>
      <c r="BA102" s="19">
        <v>0</v>
      </c>
      <c r="BB102" s="19">
        <v>0</v>
      </c>
      <c r="BC102" s="19">
        <v>0</v>
      </c>
      <c r="BD102" s="19">
        <v>0</v>
      </c>
      <c r="BE102" s="19">
        <v>0</v>
      </c>
      <c r="BF102" s="19">
        <v>0</v>
      </c>
      <c r="BG102" s="19">
        <v>0</v>
      </c>
      <c r="BH102" s="19">
        <v>0</v>
      </c>
      <c r="BI102" s="19">
        <v>0</v>
      </c>
      <c r="BJ102" s="19">
        <v>0</v>
      </c>
      <c r="BK102" s="19">
        <v>0</v>
      </c>
      <c r="BL102" s="19">
        <v>0</v>
      </c>
      <c r="BM102" s="19">
        <v>0</v>
      </c>
      <c r="BN102" s="19">
        <v>0</v>
      </c>
      <c r="BO102" s="19">
        <v>0</v>
      </c>
      <c r="BP102" s="19">
        <v>0</v>
      </c>
      <c r="BQ102" s="19">
        <v>0</v>
      </c>
      <c r="BR102" s="19">
        <v>0</v>
      </c>
      <c r="BS102" s="19">
        <v>0</v>
      </c>
      <c r="BT102" s="19">
        <v>0</v>
      </c>
      <c r="BU102" s="19">
        <v>0</v>
      </c>
      <c r="BV102" s="19">
        <v>0</v>
      </c>
      <c r="BW102" s="19">
        <v>0</v>
      </c>
      <c r="BX102" s="19">
        <v>0</v>
      </c>
      <c r="BY102" s="19">
        <v>0</v>
      </c>
      <c r="BZ102" s="19">
        <v>0</v>
      </c>
      <c r="CA102" s="19">
        <v>0</v>
      </c>
      <c r="CB102" s="19">
        <v>0</v>
      </c>
      <c r="CD102" s="19">
        <f t="shared" si="7"/>
        <v>0</v>
      </c>
      <c r="CE102" s="19">
        <f t="shared" si="8"/>
        <v>0</v>
      </c>
      <c r="CF102" s="19">
        <f t="shared" si="9"/>
        <v>0</v>
      </c>
    </row>
    <row r="103" spans="1:84">
      <c r="A103" s="61" t="s">
        <v>868</v>
      </c>
      <c r="B103" s="61" t="s">
        <v>93</v>
      </c>
      <c r="C103">
        <f t="shared" si="6"/>
        <v>97</v>
      </c>
      <c r="D103" s="19">
        <v>0</v>
      </c>
      <c r="E103" s="19">
        <v>0</v>
      </c>
      <c r="F103" s="19">
        <v>0</v>
      </c>
      <c r="G103" s="19">
        <v>0</v>
      </c>
      <c r="H103" s="19">
        <v>0</v>
      </c>
      <c r="I103" s="19">
        <v>0</v>
      </c>
      <c r="J103" s="19">
        <v>0</v>
      </c>
      <c r="K103" s="19">
        <v>0</v>
      </c>
      <c r="L103" s="19">
        <v>0</v>
      </c>
      <c r="M103" s="19">
        <v>0</v>
      </c>
      <c r="N103" s="19">
        <v>0</v>
      </c>
      <c r="O103" s="19">
        <v>0</v>
      </c>
      <c r="P103" s="19">
        <v>0</v>
      </c>
      <c r="Q103" s="19">
        <v>0</v>
      </c>
      <c r="R103" s="19">
        <v>0</v>
      </c>
      <c r="S103" s="19">
        <v>0</v>
      </c>
      <c r="T103" s="19">
        <v>0</v>
      </c>
      <c r="U103" s="19">
        <v>0</v>
      </c>
      <c r="V103" s="19">
        <v>0</v>
      </c>
      <c r="W103" s="19">
        <v>0</v>
      </c>
      <c r="X103" s="19">
        <v>0</v>
      </c>
      <c r="Y103" s="19">
        <v>0</v>
      </c>
      <c r="Z103" s="19">
        <v>0</v>
      </c>
      <c r="AA103" s="19">
        <v>0</v>
      </c>
      <c r="AB103" s="19">
        <v>0</v>
      </c>
      <c r="AC103" s="19">
        <v>0</v>
      </c>
      <c r="AD103" s="19">
        <v>0</v>
      </c>
      <c r="AE103" s="19">
        <v>0</v>
      </c>
      <c r="AF103" s="19">
        <v>0</v>
      </c>
      <c r="AG103" s="19">
        <v>0</v>
      </c>
      <c r="AH103" s="19">
        <v>0</v>
      </c>
      <c r="AI103" s="19">
        <v>0</v>
      </c>
      <c r="AJ103" s="19">
        <v>0</v>
      </c>
      <c r="AK103" s="19">
        <v>0</v>
      </c>
      <c r="AL103" s="19">
        <v>0</v>
      </c>
      <c r="AM103" s="19">
        <v>0</v>
      </c>
      <c r="AN103" s="19">
        <v>0</v>
      </c>
      <c r="AO103" s="19">
        <v>0</v>
      </c>
      <c r="AP103" s="19">
        <v>0</v>
      </c>
      <c r="AQ103" s="19">
        <v>0</v>
      </c>
      <c r="AR103" s="19">
        <v>0</v>
      </c>
      <c r="AS103" s="19">
        <v>0</v>
      </c>
      <c r="AT103" s="19">
        <v>0</v>
      </c>
      <c r="AU103" s="19">
        <v>0</v>
      </c>
      <c r="AV103" s="19">
        <v>0</v>
      </c>
      <c r="AW103" s="19">
        <v>0</v>
      </c>
      <c r="AX103" s="19">
        <v>0</v>
      </c>
      <c r="AY103" s="19">
        <v>0</v>
      </c>
      <c r="AZ103" s="19">
        <v>0</v>
      </c>
      <c r="BA103" s="19">
        <v>0</v>
      </c>
      <c r="BB103" s="19">
        <v>0</v>
      </c>
      <c r="BC103" s="19">
        <v>0</v>
      </c>
      <c r="BD103" s="19">
        <v>0</v>
      </c>
      <c r="BE103" s="19">
        <v>0</v>
      </c>
      <c r="BF103" s="19">
        <v>0</v>
      </c>
      <c r="BG103" s="19">
        <v>0</v>
      </c>
      <c r="BH103" s="19">
        <v>0</v>
      </c>
      <c r="BI103" s="19">
        <v>0</v>
      </c>
      <c r="BJ103" s="19">
        <v>0</v>
      </c>
      <c r="BK103" s="19">
        <v>0</v>
      </c>
      <c r="BL103" s="19">
        <v>0</v>
      </c>
      <c r="BM103" s="19">
        <v>0</v>
      </c>
      <c r="BN103" s="19">
        <v>0</v>
      </c>
      <c r="BO103" s="19">
        <v>0</v>
      </c>
      <c r="BP103" s="19">
        <v>0</v>
      </c>
      <c r="BQ103" s="19">
        <v>0</v>
      </c>
      <c r="BR103" s="19">
        <v>0</v>
      </c>
      <c r="BS103" s="19">
        <v>0</v>
      </c>
      <c r="BT103" s="19">
        <v>0</v>
      </c>
      <c r="BU103" s="19">
        <v>0</v>
      </c>
      <c r="BV103" s="19">
        <v>0</v>
      </c>
      <c r="BW103" s="19">
        <v>0</v>
      </c>
      <c r="BX103" s="19">
        <v>0</v>
      </c>
      <c r="BY103" s="19">
        <v>0</v>
      </c>
      <c r="BZ103" s="19">
        <v>0</v>
      </c>
      <c r="CA103" s="19">
        <v>0</v>
      </c>
      <c r="CB103" s="19">
        <v>0</v>
      </c>
      <c r="CD103" s="19">
        <f t="shared" si="7"/>
        <v>0</v>
      </c>
      <c r="CE103" s="19">
        <f t="shared" si="8"/>
        <v>0</v>
      </c>
      <c r="CF103" s="19">
        <f t="shared" si="9"/>
        <v>0</v>
      </c>
    </row>
    <row r="104" spans="1:84">
      <c r="A104" s="61" t="s">
        <v>869</v>
      </c>
      <c r="B104" s="61" t="s">
        <v>36</v>
      </c>
      <c r="C104">
        <f t="shared" si="6"/>
        <v>98</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c r="T104" s="19">
        <v>0</v>
      </c>
      <c r="U104" s="19">
        <v>0</v>
      </c>
      <c r="V104" s="19">
        <v>0</v>
      </c>
      <c r="W104" s="19">
        <v>0</v>
      </c>
      <c r="X104" s="19">
        <v>0</v>
      </c>
      <c r="Y104" s="19">
        <v>0</v>
      </c>
      <c r="Z104" s="19">
        <v>0</v>
      </c>
      <c r="AA104" s="19">
        <v>0</v>
      </c>
      <c r="AB104" s="19">
        <v>0</v>
      </c>
      <c r="AC104" s="19">
        <v>0</v>
      </c>
      <c r="AD104" s="19">
        <v>0</v>
      </c>
      <c r="AE104" s="19">
        <v>0</v>
      </c>
      <c r="AF104" s="19">
        <v>0</v>
      </c>
      <c r="AG104" s="19">
        <v>0</v>
      </c>
      <c r="AH104" s="19">
        <v>0</v>
      </c>
      <c r="AI104" s="19">
        <v>0</v>
      </c>
      <c r="AJ104" s="19">
        <v>0</v>
      </c>
      <c r="AK104" s="19">
        <v>0</v>
      </c>
      <c r="AL104" s="19">
        <v>0</v>
      </c>
      <c r="AM104" s="19">
        <v>0</v>
      </c>
      <c r="AN104" s="19">
        <v>0</v>
      </c>
      <c r="AO104" s="19">
        <v>0</v>
      </c>
      <c r="AP104" s="19">
        <v>0</v>
      </c>
      <c r="AQ104" s="19">
        <v>0</v>
      </c>
      <c r="AR104" s="19">
        <v>0</v>
      </c>
      <c r="AS104" s="19">
        <v>0</v>
      </c>
      <c r="AT104" s="19">
        <v>0</v>
      </c>
      <c r="AU104" s="19">
        <v>0</v>
      </c>
      <c r="AV104" s="19">
        <v>0</v>
      </c>
      <c r="AW104" s="19">
        <v>0</v>
      </c>
      <c r="AX104" s="19">
        <v>0</v>
      </c>
      <c r="AY104" s="19">
        <v>0</v>
      </c>
      <c r="AZ104" s="19">
        <v>0</v>
      </c>
      <c r="BA104" s="19">
        <v>0</v>
      </c>
      <c r="BB104" s="19">
        <v>0</v>
      </c>
      <c r="BC104" s="19">
        <v>0</v>
      </c>
      <c r="BD104" s="19">
        <v>0</v>
      </c>
      <c r="BE104" s="19">
        <v>0</v>
      </c>
      <c r="BF104" s="19">
        <v>0</v>
      </c>
      <c r="BG104" s="19">
        <v>0</v>
      </c>
      <c r="BH104" s="19">
        <v>0</v>
      </c>
      <c r="BI104" s="19">
        <v>0</v>
      </c>
      <c r="BJ104" s="19">
        <v>0</v>
      </c>
      <c r="BK104" s="19">
        <v>0</v>
      </c>
      <c r="BL104" s="19">
        <v>0</v>
      </c>
      <c r="BM104" s="19">
        <v>0</v>
      </c>
      <c r="BN104" s="19">
        <v>0</v>
      </c>
      <c r="BO104" s="19">
        <v>0</v>
      </c>
      <c r="BP104" s="19">
        <v>0</v>
      </c>
      <c r="BQ104" s="19">
        <v>0</v>
      </c>
      <c r="BR104" s="19">
        <v>0</v>
      </c>
      <c r="BS104" s="19">
        <v>0</v>
      </c>
      <c r="BT104" s="19">
        <v>0</v>
      </c>
      <c r="BU104" s="19">
        <v>0</v>
      </c>
      <c r="BV104" s="19">
        <v>0</v>
      </c>
      <c r="BW104" s="19">
        <v>0</v>
      </c>
      <c r="BX104" s="19">
        <v>0</v>
      </c>
      <c r="BY104" s="19">
        <v>0</v>
      </c>
      <c r="BZ104" s="19">
        <v>0</v>
      </c>
      <c r="CA104" s="19">
        <v>0</v>
      </c>
      <c r="CB104" s="19">
        <v>0</v>
      </c>
      <c r="CD104" s="19">
        <f t="shared" si="7"/>
        <v>0</v>
      </c>
      <c r="CE104" s="19">
        <f t="shared" si="8"/>
        <v>0</v>
      </c>
      <c r="CF104" s="19">
        <f t="shared" si="9"/>
        <v>0</v>
      </c>
    </row>
    <row r="105" spans="1:84">
      <c r="A105" s="61" t="s">
        <v>870</v>
      </c>
      <c r="B105" s="61" t="s">
        <v>310</v>
      </c>
      <c r="C105">
        <f t="shared" si="6"/>
        <v>99</v>
      </c>
      <c r="D105" s="19">
        <v>0</v>
      </c>
      <c r="E105" s="19">
        <v>0</v>
      </c>
      <c r="F105" s="19">
        <v>0</v>
      </c>
      <c r="G105" s="19">
        <v>0</v>
      </c>
      <c r="H105" s="19">
        <v>0</v>
      </c>
      <c r="I105" s="19">
        <v>0</v>
      </c>
      <c r="J105" s="19">
        <v>0</v>
      </c>
      <c r="K105" s="19">
        <v>0</v>
      </c>
      <c r="L105" s="19">
        <v>0</v>
      </c>
      <c r="M105" s="19">
        <v>0</v>
      </c>
      <c r="N105" s="19">
        <v>0</v>
      </c>
      <c r="O105" s="19">
        <v>0</v>
      </c>
      <c r="P105" s="19">
        <v>0</v>
      </c>
      <c r="Q105" s="19">
        <v>0</v>
      </c>
      <c r="R105" s="19">
        <v>0</v>
      </c>
      <c r="S105" s="19">
        <v>0</v>
      </c>
      <c r="T105" s="19">
        <v>0</v>
      </c>
      <c r="U105" s="19">
        <v>0</v>
      </c>
      <c r="V105" s="19">
        <v>0</v>
      </c>
      <c r="W105" s="19">
        <v>0</v>
      </c>
      <c r="X105" s="19">
        <v>0</v>
      </c>
      <c r="Y105" s="19">
        <v>0</v>
      </c>
      <c r="Z105" s="19">
        <v>0</v>
      </c>
      <c r="AA105" s="19">
        <v>0</v>
      </c>
      <c r="AB105" s="19">
        <v>0</v>
      </c>
      <c r="AC105" s="19">
        <v>0</v>
      </c>
      <c r="AD105" s="19">
        <v>0</v>
      </c>
      <c r="AE105" s="19">
        <v>0</v>
      </c>
      <c r="AF105" s="19">
        <v>0</v>
      </c>
      <c r="AG105" s="19">
        <v>0</v>
      </c>
      <c r="AH105" s="19">
        <v>0</v>
      </c>
      <c r="AI105" s="19">
        <v>0</v>
      </c>
      <c r="AJ105" s="19">
        <v>0</v>
      </c>
      <c r="AK105" s="19">
        <v>0</v>
      </c>
      <c r="AL105" s="19">
        <v>0</v>
      </c>
      <c r="AM105" s="19">
        <v>0</v>
      </c>
      <c r="AN105" s="19">
        <v>0</v>
      </c>
      <c r="AO105" s="19">
        <v>0</v>
      </c>
      <c r="AP105" s="19">
        <v>0</v>
      </c>
      <c r="AQ105" s="19">
        <v>0</v>
      </c>
      <c r="AR105" s="19">
        <v>0</v>
      </c>
      <c r="AS105" s="19">
        <v>0</v>
      </c>
      <c r="AT105" s="19">
        <v>0</v>
      </c>
      <c r="AU105" s="19">
        <v>0</v>
      </c>
      <c r="AV105" s="19">
        <v>0</v>
      </c>
      <c r="AW105" s="19">
        <v>0</v>
      </c>
      <c r="AX105" s="19">
        <v>0</v>
      </c>
      <c r="AY105" s="19">
        <v>0</v>
      </c>
      <c r="AZ105" s="19">
        <v>0</v>
      </c>
      <c r="BA105" s="19">
        <v>0</v>
      </c>
      <c r="BB105" s="19">
        <v>0</v>
      </c>
      <c r="BC105" s="19">
        <v>0</v>
      </c>
      <c r="BD105" s="19">
        <v>0</v>
      </c>
      <c r="BE105" s="19">
        <v>0</v>
      </c>
      <c r="BF105" s="19">
        <v>0</v>
      </c>
      <c r="BG105" s="19">
        <v>0</v>
      </c>
      <c r="BH105" s="19">
        <v>0</v>
      </c>
      <c r="BI105" s="19">
        <v>0</v>
      </c>
      <c r="BJ105" s="19">
        <v>0</v>
      </c>
      <c r="BK105" s="19">
        <v>0</v>
      </c>
      <c r="BL105" s="19">
        <v>0</v>
      </c>
      <c r="BM105" s="19">
        <v>0</v>
      </c>
      <c r="BN105" s="19">
        <v>0</v>
      </c>
      <c r="BO105" s="19">
        <v>0</v>
      </c>
      <c r="BP105" s="19">
        <v>0</v>
      </c>
      <c r="BQ105" s="19">
        <v>0</v>
      </c>
      <c r="BR105" s="19">
        <v>0</v>
      </c>
      <c r="BS105" s="19">
        <v>0</v>
      </c>
      <c r="BT105" s="19">
        <v>0</v>
      </c>
      <c r="BU105" s="19">
        <v>0</v>
      </c>
      <c r="BV105" s="19">
        <v>0</v>
      </c>
      <c r="BW105" s="19">
        <v>0</v>
      </c>
      <c r="BX105" s="19">
        <v>0</v>
      </c>
      <c r="BY105" s="19">
        <v>0</v>
      </c>
      <c r="BZ105" s="19">
        <v>0</v>
      </c>
      <c r="CA105" s="19">
        <v>0</v>
      </c>
      <c r="CB105" s="19">
        <v>0</v>
      </c>
      <c r="CD105" s="19">
        <f t="shared" si="7"/>
        <v>0</v>
      </c>
      <c r="CE105" s="19">
        <f t="shared" si="8"/>
        <v>0</v>
      </c>
      <c r="CF105" s="19">
        <f t="shared" si="9"/>
        <v>0</v>
      </c>
    </row>
    <row r="106" spans="1:84">
      <c r="A106" s="61" t="s">
        <v>871</v>
      </c>
      <c r="B106" s="61" t="s">
        <v>311</v>
      </c>
      <c r="C106">
        <f t="shared" si="6"/>
        <v>100</v>
      </c>
      <c r="D106" s="19">
        <v>0</v>
      </c>
      <c r="E106" s="19">
        <v>0</v>
      </c>
      <c r="F106" s="19">
        <v>0</v>
      </c>
      <c r="G106" s="19">
        <v>0</v>
      </c>
      <c r="H106" s="19">
        <v>0</v>
      </c>
      <c r="I106" s="19">
        <v>0</v>
      </c>
      <c r="J106" s="19">
        <v>0</v>
      </c>
      <c r="K106" s="19">
        <v>0</v>
      </c>
      <c r="L106" s="19">
        <v>0</v>
      </c>
      <c r="M106" s="19">
        <v>0</v>
      </c>
      <c r="N106" s="19">
        <v>0</v>
      </c>
      <c r="O106" s="19">
        <v>0</v>
      </c>
      <c r="P106" s="19">
        <v>0</v>
      </c>
      <c r="Q106" s="19">
        <v>0</v>
      </c>
      <c r="R106" s="19">
        <v>0</v>
      </c>
      <c r="S106" s="19">
        <v>0</v>
      </c>
      <c r="T106" s="19">
        <v>0</v>
      </c>
      <c r="U106" s="19">
        <v>0</v>
      </c>
      <c r="V106" s="19">
        <v>0</v>
      </c>
      <c r="W106" s="19">
        <v>0</v>
      </c>
      <c r="X106" s="19">
        <v>0</v>
      </c>
      <c r="Y106" s="19">
        <v>0</v>
      </c>
      <c r="Z106" s="19">
        <v>0</v>
      </c>
      <c r="AA106" s="19">
        <v>0</v>
      </c>
      <c r="AB106" s="19">
        <v>0</v>
      </c>
      <c r="AC106" s="19">
        <v>0</v>
      </c>
      <c r="AD106" s="19">
        <v>0</v>
      </c>
      <c r="AE106" s="19">
        <v>0</v>
      </c>
      <c r="AF106" s="19">
        <v>0</v>
      </c>
      <c r="AG106" s="19">
        <v>0</v>
      </c>
      <c r="AH106" s="19">
        <v>0</v>
      </c>
      <c r="AI106" s="19">
        <v>0</v>
      </c>
      <c r="AJ106" s="19">
        <v>0</v>
      </c>
      <c r="AK106" s="19">
        <v>0</v>
      </c>
      <c r="AL106" s="19">
        <v>0</v>
      </c>
      <c r="AM106" s="19">
        <v>0</v>
      </c>
      <c r="AN106" s="19">
        <v>0</v>
      </c>
      <c r="AO106" s="19">
        <v>0</v>
      </c>
      <c r="AP106" s="19">
        <v>0</v>
      </c>
      <c r="AQ106" s="19">
        <v>0</v>
      </c>
      <c r="AR106" s="19">
        <v>0</v>
      </c>
      <c r="AS106" s="19">
        <v>0</v>
      </c>
      <c r="AT106" s="19">
        <v>0</v>
      </c>
      <c r="AU106" s="19">
        <v>0</v>
      </c>
      <c r="AV106" s="19">
        <v>0</v>
      </c>
      <c r="AW106" s="19">
        <v>0</v>
      </c>
      <c r="AX106" s="19">
        <v>0</v>
      </c>
      <c r="AY106" s="19">
        <v>0</v>
      </c>
      <c r="AZ106" s="19">
        <v>0</v>
      </c>
      <c r="BA106" s="19">
        <v>0</v>
      </c>
      <c r="BB106" s="19">
        <v>0</v>
      </c>
      <c r="BC106" s="19">
        <v>0</v>
      </c>
      <c r="BD106" s="19">
        <v>0</v>
      </c>
      <c r="BE106" s="19">
        <v>0</v>
      </c>
      <c r="BF106" s="19">
        <v>0</v>
      </c>
      <c r="BG106" s="19">
        <v>0</v>
      </c>
      <c r="BH106" s="19">
        <v>0</v>
      </c>
      <c r="BI106" s="19">
        <v>0</v>
      </c>
      <c r="BJ106" s="19">
        <v>0</v>
      </c>
      <c r="BK106" s="19">
        <v>0</v>
      </c>
      <c r="BL106" s="19">
        <v>0</v>
      </c>
      <c r="BM106" s="19">
        <v>0</v>
      </c>
      <c r="BN106" s="19">
        <v>0</v>
      </c>
      <c r="BO106" s="19">
        <v>0</v>
      </c>
      <c r="BP106" s="19">
        <v>0</v>
      </c>
      <c r="BQ106" s="19">
        <v>0</v>
      </c>
      <c r="BR106" s="19">
        <v>0</v>
      </c>
      <c r="BS106" s="19">
        <v>0</v>
      </c>
      <c r="BT106" s="19">
        <v>0</v>
      </c>
      <c r="BU106" s="19">
        <v>0</v>
      </c>
      <c r="BV106" s="19">
        <v>0</v>
      </c>
      <c r="BW106" s="19">
        <v>0</v>
      </c>
      <c r="BX106" s="19">
        <v>0</v>
      </c>
      <c r="BY106" s="19">
        <v>0</v>
      </c>
      <c r="BZ106" s="19">
        <v>0</v>
      </c>
      <c r="CA106" s="19">
        <v>0</v>
      </c>
      <c r="CB106" s="19">
        <v>0</v>
      </c>
      <c r="CD106" s="19">
        <f t="shared" si="7"/>
        <v>0</v>
      </c>
      <c r="CE106" s="19">
        <f t="shared" si="8"/>
        <v>0</v>
      </c>
      <c r="CF106" s="19">
        <f t="shared" si="9"/>
        <v>0</v>
      </c>
    </row>
    <row r="107" spans="1:84">
      <c r="A107" s="61" t="s">
        <v>872</v>
      </c>
      <c r="B107" s="61" t="s">
        <v>312</v>
      </c>
      <c r="C107">
        <f t="shared" si="6"/>
        <v>101</v>
      </c>
      <c r="D107" s="19">
        <v>0</v>
      </c>
      <c r="E107" s="19">
        <v>0</v>
      </c>
      <c r="F107" s="19">
        <v>0</v>
      </c>
      <c r="G107" s="19">
        <v>0</v>
      </c>
      <c r="H107" s="19">
        <v>0</v>
      </c>
      <c r="I107" s="19">
        <v>0</v>
      </c>
      <c r="J107" s="19">
        <v>0</v>
      </c>
      <c r="K107" s="19">
        <v>0</v>
      </c>
      <c r="L107" s="19">
        <v>0</v>
      </c>
      <c r="M107" s="19">
        <v>0</v>
      </c>
      <c r="N107" s="19">
        <v>0</v>
      </c>
      <c r="O107" s="19">
        <v>0</v>
      </c>
      <c r="P107" s="19">
        <v>0</v>
      </c>
      <c r="Q107" s="19">
        <v>0</v>
      </c>
      <c r="R107" s="19">
        <v>0</v>
      </c>
      <c r="S107" s="19">
        <v>0</v>
      </c>
      <c r="T107" s="19">
        <v>0</v>
      </c>
      <c r="U107" s="19">
        <v>0</v>
      </c>
      <c r="V107" s="19">
        <v>0</v>
      </c>
      <c r="W107" s="19">
        <v>0</v>
      </c>
      <c r="X107" s="19">
        <v>0</v>
      </c>
      <c r="Y107" s="19">
        <v>0</v>
      </c>
      <c r="Z107" s="19">
        <v>0</v>
      </c>
      <c r="AA107" s="19">
        <v>0</v>
      </c>
      <c r="AB107" s="19">
        <v>0</v>
      </c>
      <c r="AC107" s="19">
        <v>0</v>
      </c>
      <c r="AD107" s="19">
        <v>0</v>
      </c>
      <c r="AE107" s="19">
        <v>0</v>
      </c>
      <c r="AF107" s="19">
        <v>0</v>
      </c>
      <c r="AG107" s="19">
        <v>0</v>
      </c>
      <c r="AH107" s="19">
        <v>0</v>
      </c>
      <c r="AI107" s="19">
        <v>0</v>
      </c>
      <c r="AJ107" s="19">
        <v>0</v>
      </c>
      <c r="AK107" s="19">
        <v>0</v>
      </c>
      <c r="AL107" s="19">
        <v>0</v>
      </c>
      <c r="AM107" s="19">
        <v>0</v>
      </c>
      <c r="AN107" s="19">
        <v>0</v>
      </c>
      <c r="AO107" s="19">
        <v>0</v>
      </c>
      <c r="AP107" s="19">
        <v>0</v>
      </c>
      <c r="AQ107" s="19">
        <v>0</v>
      </c>
      <c r="AR107" s="19">
        <v>0</v>
      </c>
      <c r="AS107" s="19">
        <v>0</v>
      </c>
      <c r="AT107" s="19">
        <v>0</v>
      </c>
      <c r="AU107" s="19">
        <v>0</v>
      </c>
      <c r="AV107" s="19">
        <v>0</v>
      </c>
      <c r="AW107" s="19">
        <v>0</v>
      </c>
      <c r="AX107" s="19">
        <v>0</v>
      </c>
      <c r="AY107" s="19">
        <v>0</v>
      </c>
      <c r="AZ107" s="19">
        <v>0</v>
      </c>
      <c r="BA107" s="19">
        <v>0</v>
      </c>
      <c r="BB107" s="19">
        <v>0</v>
      </c>
      <c r="BC107" s="19">
        <v>0</v>
      </c>
      <c r="BD107" s="19">
        <v>0</v>
      </c>
      <c r="BE107" s="19">
        <v>0</v>
      </c>
      <c r="BF107" s="19">
        <v>0</v>
      </c>
      <c r="BG107" s="19">
        <v>0</v>
      </c>
      <c r="BH107" s="19">
        <v>0</v>
      </c>
      <c r="BI107" s="19">
        <v>0</v>
      </c>
      <c r="BJ107" s="19">
        <v>0</v>
      </c>
      <c r="BK107" s="19">
        <v>0</v>
      </c>
      <c r="BL107" s="19">
        <v>0</v>
      </c>
      <c r="BM107" s="19">
        <v>0</v>
      </c>
      <c r="BN107" s="19">
        <v>0</v>
      </c>
      <c r="BO107" s="19">
        <v>0</v>
      </c>
      <c r="BP107" s="19">
        <v>0</v>
      </c>
      <c r="BQ107" s="19">
        <v>0</v>
      </c>
      <c r="BR107" s="19">
        <v>0</v>
      </c>
      <c r="BS107" s="19">
        <v>0</v>
      </c>
      <c r="BT107" s="19">
        <v>0</v>
      </c>
      <c r="BU107" s="19">
        <v>0</v>
      </c>
      <c r="BV107" s="19">
        <v>0</v>
      </c>
      <c r="BW107" s="19">
        <v>0</v>
      </c>
      <c r="BX107" s="19">
        <v>0</v>
      </c>
      <c r="BY107" s="19">
        <v>0</v>
      </c>
      <c r="BZ107" s="19">
        <v>0</v>
      </c>
      <c r="CA107" s="19">
        <v>0</v>
      </c>
      <c r="CB107" s="19">
        <v>0</v>
      </c>
      <c r="CD107" s="19">
        <f t="shared" si="7"/>
        <v>0</v>
      </c>
      <c r="CE107" s="19">
        <f t="shared" si="8"/>
        <v>0</v>
      </c>
      <c r="CF107" s="19">
        <f t="shared" si="9"/>
        <v>0</v>
      </c>
    </row>
    <row r="108" spans="1:84">
      <c r="A108" s="61" t="s">
        <v>873</v>
      </c>
      <c r="B108" s="61" t="s">
        <v>313</v>
      </c>
      <c r="C108">
        <f t="shared" si="6"/>
        <v>102</v>
      </c>
      <c r="D108" s="19">
        <v>0</v>
      </c>
      <c r="E108" s="19">
        <v>0</v>
      </c>
      <c r="F108" s="19">
        <v>0</v>
      </c>
      <c r="G108" s="19">
        <v>0</v>
      </c>
      <c r="H108" s="19">
        <v>0</v>
      </c>
      <c r="I108" s="19">
        <v>0</v>
      </c>
      <c r="J108" s="19">
        <v>0</v>
      </c>
      <c r="K108" s="19">
        <v>0</v>
      </c>
      <c r="L108" s="19">
        <v>0</v>
      </c>
      <c r="M108" s="19">
        <v>0</v>
      </c>
      <c r="N108" s="19">
        <v>0</v>
      </c>
      <c r="O108" s="19">
        <v>0</v>
      </c>
      <c r="P108" s="19">
        <v>0</v>
      </c>
      <c r="Q108" s="19">
        <v>0</v>
      </c>
      <c r="R108" s="19">
        <v>0</v>
      </c>
      <c r="S108" s="19">
        <v>0</v>
      </c>
      <c r="T108" s="19">
        <v>0</v>
      </c>
      <c r="U108" s="19">
        <v>0</v>
      </c>
      <c r="V108" s="19">
        <v>0</v>
      </c>
      <c r="W108" s="19">
        <v>0</v>
      </c>
      <c r="X108" s="19">
        <v>0</v>
      </c>
      <c r="Y108" s="19">
        <v>0</v>
      </c>
      <c r="Z108" s="19">
        <v>0</v>
      </c>
      <c r="AA108" s="19">
        <v>0</v>
      </c>
      <c r="AB108" s="19">
        <v>0</v>
      </c>
      <c r="AC108" s="19">
        <v>0</v>
      </c>
      <c r="AD108" s="19">
        <v>0</v>
      </c>
      <c r="AE108" s="19">
        <v>0</v>
      </c>
      <c r="AF108" s="19">
        <v>0</v>
      </c>
      <c r="AG108" s="19">
        <v>0</v>
      </c>
      <c r="AH108" s="19">
        <v>0</v>
      </c>
      <c r="AI108" s="19">
        <v>0</v>
      </c>
      <c r="AJ108" s="19">
        <v>0</v>
      </c>
      <c r="AK108" s="19">
        <v>0</v>
      </c>
      <c r="AL108" s="19">
        <v>0</v>
      </c>
      <c r="AM108" s="19">
        <v>0</v>
      </c>
      <c r="AN108" s="19">
        <v>0</v>
      </c>
      <c r="AO108" s="19">
        <v>0</v>
      </c>
      <c r="AP108" s="19">
        <v>0</v>
      </c>
      <c r="AQ108" s="19">
        <v>0</v>
      </c>
      <c r="AR108" s="19">
        <v>0</v>
      </c>
      <c r="AS108" s="19">
        <v>0</v>
      </c>
      <c r="AT108" s="19">
        <v>0</v>
      </c>
      <c r="AU108" s="19">
        <v>0</v>
      </c>
      <c r="AV108" s="19">
        <v>0</v>
      </c>
      <c r="AW108" s="19">
        <v>0</v>
      </c>
      <c r="AX108" s="19">
        <v>0</v>
      </c>
      <c r="AY108" s="19">
        <v>0</v>
      </c>
      <c r="AZ108" s="19">
        <v>0</v>
      </c>
      <c r="BA108" s="19">
        <v>0</v>
      </c>
      <c r="BB108" s="19">
        <v>0</v>
      </c>
      <c r="BC108" s="19">
        <v>0</v>
      </c>
      <c r="BD108" s="19">
        <v>0</v>
      </c>
      <c r="BE108" s="19">
        <v>0</v>
      </c>
      <c r="BF108" s="19">
        <v>0</v>
      </c>
      <c r="BG108" s="19">
        <v>0</v>
      </c>
      <c r="BH108" s="19">
        <v>0</v>
      </c>
      <c r="BI108" s="19">
        <v>0</v>
      </c>
      <c r="BJ108" s="19">
        <v>0</v>
      </c>
      <c r="BK108" s="19">
        <v>0</v>
      </c>
      <c r="BL108" s="19">
        <v>0</v>
      </c>
      <c r="BM108" s="19">
        <v>0</v>
      </c>
      <c r="BN108" s="19">
        <v>0</v>
      </c>
      <c r="BO108" s="19">
        <v>0</v>
      </c>
      <c r="BP108" s="19">
        <v>0</v>
      </c>
      <c r="BQ108" s="19">
        <v>0</v>
      </c>
      <c r="BR108" s="19">
        <v>0</v>
      </c>
      <c r="BS108" s="19">
        <v>0</v>
      </c>
      <c r="BT108" s="19">
        <v>0</v>
      </c>
      <c r="BU108" s="19">
        <v>0</v>
      </c>
      <c r="BV108" s="19">
        <v>0</v>
      </c>
      <c r="BW108" s="19">
        <v>0</v>
      </c>
      <c r="BX108" s="19">
        <v>0</v>
      </c>
      <c r="BY108" s="19">
        <v>0</v>
      </c>
      <c r="BZ108" s="19">
        <v>0</v>
      </c>
      <c r="CA108" s="19">
        <v>0</v>
      </c>
      <c r="CB108" s="19">
        <v>0</v>
      </c>
      <c r="CD108" s="19">
        <f t="shared" si="7"/>
        <v>0</v>
      </c>
      <c r="CE108" s="19">
        <f t="shared" si="8"/>
        <v>0</v>
      </c>
      <c r="CF108" s="19">
        <f t="shared" si="9"/>
        <v>0</v>
      </c>
    </row>
    <row r="109" spans="1:84">
      <c r="A109" s="61" t="s">
        <v>874</v>
      </c>
      <c r="B109" s="61" t="s">
        <v>314</v>
      </c>
      <c r="C109">
        <f t="shared" si="6"/>
        <v>103</v>
      </c>
      <c r="D109" s="19">
        <v>0</v>
      </c>
      <c r="E109" s="19">
        <v>0</v>
      </c>
      <c r="F109" s="19">
        <v>0</v>
      </c>
      <c r="G109" s="19">
        <v>0</v>
      </c>
      <c r="H109" s="19">
        <v>0</v>
      </c>
      <c r="I109" s="19">
        <v>0</v>
      </c>
      <c r="J109" s="19">
        <v>0</v>
      </c>
      <c r="K109" s="19">
        <v>0</v>
      </c>
      <c r="L109" s="19">
        <v>0</v>
      </c>
      <c r="M109" s="19">
        <v>0</v>
      </c>
      <c r="N109" s="19">
        <v>0</v>
      </c>
      <c r="O109" s="19">
        <v>0</v>
      </c>
      <c r="P109" s="19">
        <v>0</v>
      </c>
      <c r="Q109" s="19">
        <v>0</v>
      </c>
      <c r="R109" s="19">
        <v>0</v>
      </c>
      <c r="S109" s="19">
        <v>0</v>
      </c>
      <c r="T109" s="19">
        <v>0</v>
      </c>
      <c r="U109" s="19">
        <v>0</v>
      </c>
      <c r="V109" s="19">
        <v>0</v>
      </c>
      <c r="W109" s="19">
        <v>0</v>
      </c>
      <c r="X109" s="19">
        <v>3.7477731840946521E-2</v>
      </c>
      <c r="Y109" s="19">
        <v>0</v>
      </c>
      <c r="Z109" s="19">
        <v>0</v>
      </c>
      <c r="AA109" s="19">
        <v>0</v>
      </c>
      <c r="AB109" s="19">
        <v>0</v>
      </c>
      <c r="AC109" s="19">
        <v>0</v>
      </c>
      <c r="AD109" s="19">
        <v>0</v>
      </c>
      <c r="AE109" s="19">
        <v>0</v>
      </c>
      <c r="AF109" s="19">
        <v>0</v>
      </c>
      <c r="AG109" s="19">
        <v>0</v>
      </c>
      <c r="AH109" s="19">
        <v>0</v>
      </c>
      <c r="AI109" s="19">
        <v>0</v>
      </c>
      <c r="AJ109" s="19">
        <v>0</v>
      </c>
      <c r="AK109" s="19">
        <v>6.7224631104836809E-4</v>
      </c>
      <c r="AL109" s="19">
        <v>0</v>
      </c>
      <c r="AM109" s="19">
        <v>0</v>
      </c>
      <c r="AN109" s="19">
        <v>4.0334778662902086E-3</v>
      </c>
      <c r="AO109" s="19">
        <v>2.8906591375079827E-2</v>
      </c>
      <c r="AP109" s="19">
        <v>1.3444926220967362E-3</v>
      </c>
      <c r="AQ109" s="19">
        <v>0</v>
      </c>
      <c r="AR109" s="19">
        <v>0</v>
      </c>
      <c r="AS109" s="19">
        <v>6.1006352727639407E-2</v>
      </c>
      <c r="AT109" s="19">
        <v>0</v>
      </c>
      <c r="AU109" s="19">
        <v>0</v>
      </c>
      <c r="AV109" s="19">
        <v>0</v>
      </c>
      <c r="AW109" s="19">
        <v>0</v>
      </c>
      <c r="AX109" s="19">
        <v>1.4957480420826192E-2</v>
      </c>
      <c r="AY109" s="19">
        <v>0</v>
      </c>
      <c r="AZ109" s="19">
        <v>3.5292931330039327E-3</v>
      </c>
      <c r="BA109" s="19">
        <v>5.0418473328627607E-4</v>
      </c>
      <c r="BB109" s="19">
        <v>2.6721790864172631E-2</v>
      </c>
      <c r="BC109" s="19">
        <v>1.6806157776209202E-4</v>
      </c>
      <c r="BD109" s="19">
        <v>0.32603946085845853</v>
      </c>
      <c r="BE109" s="19">
        <v>1.0419817821249707E-2</v>
      </c>
      <c r="BF109" s="19">
        <v>7.1930355282175382E-2</v>
      </c>
      <c r="BG109" s="19">
        <v>2.9410776108366107E-2</v>
      </c>
      <c r="BH109" s="19">
        <v>0.44452287318073347</v>
      </c>
      <c r="BI109" s="19">
        <v>4.8737857551006689E-3</v>
      </c>
      <c r="BJ109" s="19">
        <v>6.7224631104836809E-4</v>
      </c>
      <c r="BK109" s="19">
        <v>0</v>
      </c>
      <c r="BL109" s="19">
        <v>0.2527646129541864</v>
      </c>
      <c r="BM109" s="19">
        <v>0.66838089475984008</v>
      </c>
      <c r="BN109" s="19">
        <v>0.37023965580988871</v>
      </c>
      <c r="BO109" s="19">
        <v>7.8988941548183249E-3</v>
      </c>
      <c r="BP109" s="19">
        <v>3.462068501899096E-2</v>
      </c>
      <c r="BQ109" s="19">
        <v>0</v>
      </c>
      <c r="BR109" s="19">
        <v>3.310813081913213E-2</v>
      </c>
      <c r="BS109" s="19">
        <v>0</v>
      </c>
      <c r="BT109" s="19">
        <v>2.4342038923061411</v>
      </c>
      <c r="BU109" s="19">
        <v>0</v>
      </c>
      <c r="BV109" s="19">
        <v>0</v>
      </c>
      <c r="BW109" s="19">
        <v>0</v>
      </c>
      <c r="BX109" s="19">
        <v>2.5657961076938589</v>
      </c>
      <c r="BY109" s="19">
        <v>0</v>
      </c>
      <c r="BZ109" s="19">
        <v>0</v>
      </c>
      <c r="CA109" s="19">
        <v>2.5657961076938589</v>
      </c>
      <c r="CB109" s="19">
        <v>5</v>
      </c>
      <c r="CD109" s="19">
        <f t="shared" si="7"/>
        <v>0</v>
      </c>
      <c r="CE109" s="19">
        <f t="shared" si="8"/>
        <v>0</v>
      </c>
      <c r="CF109" s="19">
        <f t="shared" si="9"/>
        <v>0</v>
      </c>
    </row>
    <row r="110" spans="1:84">
      <c r="A110" s="61" t="s">
        <v>875</v>
      </c>
      <c r="B110" s="61" t="s">
        <v>315</v>
      </c>
      <c r="C110">
        <f t="shared" si="6"/>
        <v>104</v>
      </c>
      <c r="D110" s="19">
        <v>0</v>
      </c>
      <c r="E110" s="19">
        <v>0</v>
      </c>
      <c r="F110" s="19">
        <v>0</v>
      </c>
      <c r="G110" s="19">
        <v>0</v>
      </c>
      <c r="H110" s="19">
        <v>0</v>
      </c>
      <c r="I110" s="19">
        <v>0</v>
      </c>
      <c r="J110" s="19">
        <v>0</v>
      </c>
      <c r="K110" s="19">
        <v>0</v>
      </c>
      <c r="L110" s="19">
        <v>0</v>
      </c>
      <c r="M110" s="19">
        <v>0</v>
      </c>
      <c r="N110" s="19">
        <v>0</v>
      </c>
      <c r="O110" s="19">
        <v>0</v>
      </c>
      <c r="P110" s="19">
        <v>0</v>
      </c>
      <c r="Q110" s="19">
        <v>0</v>
      </c>
      <c r="R110" s="19">
        <v>0</v>
      </c>
      <c r="S110" s="19">
        <v>0</v>
      </c>
      <c r="T110" s="19">
        <v>0</v>
      </c>
      <c r="U110" s="19">
        <v>0</v>
      </c>
      <c r="V110" s="19">
        <v>0</v>
      </c>
      <c r="W110" s="19">
        <v>0</v>
      </c>
      <c r="X110" s="19">
        <v>0</v>
      </c>
      <c r="Y110" s="19">
        <v>0</v>
      </c>
      <c r="Z110" s="19">
        <v>0</v>
      </c>
      <c r="AA110" s="19">
        <v>0</v>
      </c>
      <c r="AB110" s="19">
        <v>0</v>
      </c>
      <c r="AC110" s="19">
        <v>0</v>
      </c>
      <c r="AD110" s="19">
        <v>0</v>
      </c>
      <c r="AE110" s="19">
        <v>0</v>
      </c>
      <c r="AF110" s="19">
        <v>0</v>
      </c>
      <c r="AG110" s="19">
        <v>0</v>
      </c>
      <c r="AH110" s="19">
        <v>0</v>
      </c>
      <c r="AI110" s="19">
        <v>0</v>
      </c>
      <c r="AJ110" s="19">
        <v>0</v>
      </c>
      <c r="AK110" s="19">
        <v>0</v>
      </c>
      <c r="AL110" s="19">
        <v>0</v>
      </c>
      <c r="AM110" s="19">
        <v>0</v>
      </c>
      <c r="AN110" s="19">
        <v>0</v>
      </c>
      <c r="AO110" s="19">
        <v>0</v>
      </c>
      <c r="AP110" s="19">
        <v>0</v>
      </c>
      <c r="AQ110" s="19">
        <v>0</v>
      </c>
      <c r="AR110" s="19">
        <v>0</v>
      </c>
      <c r="AS110" s="19">
        <v>0</v>
      </c>
      <c r="AT110" s="19">
        <v>1.5354244351831542E-4</v>
      </c>
      <c r="AU110" s="19">
        <v>0</v>
      </c>
      <c r="AV110" s="19">
        <v>0</v>
      </c>
      <c r="AW110" s="19">
        <v>0</v>
      </c>
      <c r="AX110" s="19">
        <v>6.1416977407326167E-4</v>
      </c>
      <c r="AY110" s="19">
        <v>0</v>
      </c>
      <c r="AZ110" s="19">
        <v>1.5354244351831543E-3</v>
      </c>
      <c r="BA110" s="19">
        <v>0.87288879140162312</v>
      </c>
      <c r="BB110" s="19">
        <v>0.77078306646194339</v>
      </c>
      <c r="BC110" s="19">
        <v>1.5354244351831542E-4</v>
      </c>
      <c r="BD110" s="19">
        <v>3.0708488703663084E-4</v>
      </c>
      <c r="BE110" s="19">
        <v>0</v>
      </c>
      <c r="BF110" s="19">
        <v>0</v>
      </c>
      <c r="BG110" s="19">
        <v>0</v>
      </c>
      <c r="BH110" s="19">
        <v>5.024830006580391</v>
      </c>
      <c r="BI110" s="19">
        <v>0</v>
      </c>
      <c r="BJ110" s="19">
        <v>5.2204430796227242E-3</v>
      </c>
      <c r="BK110" s="19">
        <v>4.6062733055494628E-4</v>
      </c>
      <c r="BL110" s="19">
        <v>0</v>
      </c>
      <c r="BM110" s="19">
        <v>0</v>
      </c>
      <c r="BN110" s="19">
        <v>0</v>
      </c>
      <c r="BO110" s="19">
        <v>0</v>
      </c>
      <c r="BP110" s="19">
        <v>0</v>
      </c>
      <c r="BQ110" s="19">
        <v>1.9806975213862689E-2</v>
      </c>
      <c r="BR110" s="19">
        <v>0</v>
      </c>
      <c r="BS110" s="19">
        <v>0</v>
      </c>
      <c r="BT110" s="19">
        <v>6.6967536740513269</v>
      </c>
      <c r="BU110" s="19">
        <v>0</v>
      </c>
      <c r="BV110" s="19">
        <v>0</v>
      </c>
      <c r="BW110" s="19">
        <v>0</v>
      </c>
      <c r="BX110" s="19">
        <v>0.30324632594867296</v>
      </c>
      <c r="BY110" s="19">
        <v>0</v>
      </c>
      <c r="BZ110" s="19">
        <v>0</v>
      </c>
      <c r="CA110" s="19">
        <v>0.30324632594867296</v>
      </c>
      <c r="CB110" s="19">
        <v>7</v>
      </c>
      <c r="CD110" s="19">
        <f t="shared" si="7"/>
        <v>0</v>
      </c>
      <c r="CE110" s="19">
        <f t="shared" si="8"/>
        <v>0</v>
      </c>
      <c r="CF110" s="19">
        <f t="shared" si="9"/>
        <v>0</v>
      </c>
    </row>
    <row r="111" spans="1:84">
      <c r="A111" s="61" t="s">
        <v>876</v>
      </c>
      <c r="B111" s="61" t="s">
        <v>316</v>
      </c>
      <c r="C111">
        <f t="shared" si="6"/>
        <v>105</v>
      </c>
      <c r="D111" s="19">
        <v>0</v>
      </c>
      <c r="E111" s="19">
        <v>0</v>
      </c>
      <c r="F111" s="19">
        <v>0</v>
      </c>
      <c r="G111" s="19">
        <v>0</v>
      </c>
      <c r="H111" s="19">
        <v>0</v>
      </c>
      <c r="I111" s="19">
        <v>0</v>
      </c>
      <c r="J111" s="19">
        <v>0</v>
      </c>
      <c r="K111" s="19">
        <v>0</v>
      </c>
      <c r="L111" s="19">
        <v>0</v>
      </c>
      <c r="M111" s="19">
        <v>0</v>
      </c>
      <c r="N111" s="19">
        <v>0</v>
      </c>
      <c r="O111" s="19">
        <v>0</v>
      </c>
      <c r="P111" s="19">
        <v>0</v>
      </c>
      <c r="Q111" s="19">
        <v>0</v>
      </c>
      <c r="R111" s="19">
        <v>0</v>
      </c>
      <c r="S111" s="19">
        <v>0</v>
      </c>
      <c r="T111" s="19">
        <v>0</v>
      </c>
      <c r="U111" s="19">
        <v>0</v>
      </c>
      <c r="V111" s="19">
        <v>0</v>
      </c>
      <c r="W111" s="19">
        <v>0</v>
      </c>
      <c r="X111" s="19">
        <v>0</v>
      </c>
      <c r="Y111" s="19">
        <v>0</v>
      </c>
      <c r="Z111" s="19">
        <v>0</v>
      </c>
      <c r="AA111" s="19">
        <v>0</v>
      </c>
      <c r="AB111" s="19">
        <v>0</v>
      </c>
      <c r="AC111" s="19">
        <v>0</v>
      </c>
      <c r="AD111" s="19">
        <v>0</v>
      </c>
      <c r="AE111" s="19">
        <v>0</v>
      </c>
      <c r="AF111" s="19">
        <v>0</v>
      </c>
      <c r="AG111" s="19">
        <v>0</v>
      </c>
      <c r="AH111" s="19">
        <v>0</v>
      </c>
      <c r="AI111" s="19">
        <v>0</v>
      </c>
      <c r="AJ111" s="19">
        <v>0</v>
      </c>
      <c r="AK111" s="19">
        <v>0</v>
      </c>
      <c r="AL111" s="19">
        <v>0</v>
      </c>
      <c r="AM111" s="19">
        <v>0</v>
      </c>
      <c r="AN111" s="19">
        <v>0</v>
      </c>
      <c r="AO111" s="19">
        <v>0</v>
      </c>
      <c r="AP111" s="19">
        <v>0</v>
      </c>
      <c r="AQ111" s="19">
        <v>0</v>
      </c>
      <c r="AR111" s="19">
        <v>0</v>
      </c>
      <c r="AS111" s="19">
        <v>0</v>
      </c>
      <c r="AT111" s="19">
        <v>0</v>
      </c>
      <c r="AU111" s="19">
        <v>0</v>
      </c>
      <c r="AV111" s="19">
        <v>0</v>
      </c>
      <c r="AW111" s="19">
        <v>0</v>
      </c>
      <c r="AX111" s="19">
        <v>0</v>
      </c>
      <c r="AY111" s="19">
        <v>0</v>
      </c>
      <c r="AZ111" s="19">
        <v>0</v>
      </c>
      <c r="BA111" s="19">
        <v>0</v>
      </c>
      <c r="BB111" s="19">
        <v>0</v>
      </c>
      <c r="BC111" s="19">
        <v>0</v>
      </c>
      <c r="BD111" s="19">
        <v>0</v>
      </c>
      <c r="BE111" s="19">
        <v>0</v>
      </c>
      <c r="BF111" s="19">
        <v>0</v>
      </c>
      <c r="BG111" s="19">
        <v>0</v>
      </c>
      <c r="BH111" s="19">
        <v>0</v>
      </c>
      <c r="BI111" s="19">
        <v>0</v>
      </c>
      <c r="BJ111" s="19">
        <v>0</v>
      </c>
      <c r="BK111" s="19">
        <v>0</v>
      </c>
      <c r="BL111" s="19">
        <v>0</v>
      </c>
      <c r="BM111" s="19">
        <v>0</v>
      </c>
      <c r="BN111" s="19">
        <v>0</v>
      </c>
      <c r="BO111" s="19">
        <v>0</v>
      </c>
      <c r="BP111" s="19">
        <v>0</v>
      </c>
      <c r="BQ111" s="19">
        <v>0</v>
      </c>
      <c r="BR111" s="19">
        <v>0</v>
      </c>
      <c r="BS111" s="19">
        <v>0</v>
      </c>
      <c r="BT111" s="19">
        <v>0</v>
      </c>
      <c r="BU111" s="19">
        <v>0</v>
      </c>
      <c r="BV111" s="19">
        <v>0</v>
      </c>
      <c r="BW111" s="19">
        <v>0</v>
      </c>
      <c r="BX111" s="19">
        <v>0</v>
      </c>
      <c r="BY111" s="19">
        <v>0</v>
      </c>
      <c r="BZ111" s="19">
        <v>0</v>
      </c>
      <c r="CA111" s="19">
        <v>0</v>
      </c>
      <c r="CB111" s="19">
        <v>0</v>
      </c>
      <c r="CD111" s="19">
        <f t="shared" si="7"/>
        <v>0</v>
      </c>
      <c r="CE111" s="19">
        <f t="shared" si="8"/>
        <v>0</v>
      </c>
      <c r="CF111" s="19">
        <f t="shared" si="9"/>
        <v>0</v>
      </c>
    </row>
    <row r="112" spans="1:84">
      <c r="A112" s="61" t="s">
        <v>877</v>
      </c>
      <c r="B112" s="61" t="s">
        <v>100</v>
      </c>
      <c r="C112">
        <f t="shared" si="6"/>
        <v>106</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c r="T112" s="19">
        <v>0</v>
      </c>
      <c r="U112" s="19">
        <v>0</v>
      </c>
      <c r="V112" s="19">
        <v>0</v>
      </c>
      <c r="W112" s="19">
        <v>0</v>
      </c>
      <c r="X112" s="19">
        <v>0</v>
      </c>
      <c r="Y112" s="19">
        <v>0</v>
      </c>
      <c r="Z112" s="19">
        <v>0</v>
      </c>
      <c r="AA112" s="19">
        <v>0</v>
      </c>
      <c r="AB112" s="19">
        <v>0</v>
      </c>
      <c r="AC112" s="19">
        <v>0</v>
      </c>
      <c r="AD112" s="19">
        <v>0</v>
      </c>
      <c r="AE112" s="19">
        <v>0</v>
      </c>
      <c r="AF112" s="19">
        <v>0</v>
      </c>
      <c r="AG112" s="19">
        <v>0</v>
      </c>
      <c r="AH112" s="19">
        <v>0</v>
      </c>
      <c r="AI112" s="19">
        <v>0</v>
      </c>
      <c r="AJ112" s="19">
        <v>0</v>
      </c>
      <c r="AK112" s="19">
        <v>0</v>
      </c>
      <c r="AL112" s="19">
        <v>0</v>
      </c>
      <c r="AM112" s="19">
        <v>0</v>
      </c>
      <c r="AN112" s="19">
        <v>0</v>
      </c>
      <c r="AO112" s="19">
        <v>0</v>
      </c>
      <c r="AP112" s="19">
        <v>0</v>
      </c>
      <c r="AQ112" s="19">
        <v>0</v>
      </c>
      <c r="AR112" s="19">
        <v>0</v>
      </c>
      <c r="AS112" s="19">
        <v>0</v>
      </c>
      <c r="AT112" s="19">
        <v>0</v>
      </c>
      <c r="AU112" s="19">
        <v>0</v>
      </c>
      <c r="AV112" s="19">
        <v>0</v>
      </c>
      <c r="AW112" s="19">
        <v>0</v>
      </c>
      <c r="AX112" s="19">
        <v>0</v>
      </c>
      <c r="AY112" s="19">
        <v>0</v>
      </c>
      <c r="AZ112" s="19">
        <v>0</v>
      </c>
      <c r="BA112" s="19">
        <v>0</v>
      </c>
      <c r="BB112" s="19">
        <v>0</v>
      </c>
      <c r="BC112" s="19">
        <v>0</v>
      </c>
      <c r="BD112" s="19">
        <v>0</v>
      </c>
      <c r="BE112" s="19">
        <v>0</v>
      </c>
      <c r="BF112" s="19">
        <v>0</v>
      </c>
      <c r="BG112" s="19">
        <v>0</v>
      </c>
      <c r="BH112" s="19">
        <v>0</v>
      </c>
      <c r="BI112" s="19">
        <v>0</v>
      </c>
      <c r="BJ112" s="19">
        <v>0</v>
      </c>
      <c r="BK112" s="19">
        <v>0</v>
      </c>
      <c r="BL112" s="19">
        <v>0</v>
      </c>
      <c r="BM112" s="19">
        <v>0</v>
      </c>
      <c r="BN112" s="19">
        <v>0</v>
      </c>
      <c r="BO112" s="19">
        <v>0</v>
      </c>
      <c r="BP112" s="19">
        <v>0</v>
      </c>
      <c r="BQ112" s="19">
        <v>0</v>
      </c>
      <c r="BR112" s="19">
        <v>0</v>
      </c>
      <c r="BS112" s="19">
        <v>0</v>
      </c>
      <c r="BT112" s="19">
        <v>0</v>
      </c>
      <c r="BU112" s="19">
        <v>0</v>
      </c>
      <c r="BV112" s="19">
        <v>0</v>
      </c>
      <c r="BW112" s="19">
        <v>0</v>
      </c>
      <c r="BX112" s="19">
        <v>0</v>
      </c>
      <c r="BY112" s="19">
        <v>0</v>
      </c>
      <c r="BZ112" s="19">
        <v>0</v>
      </c>
      <c r="CA112" s="19">
        <v>0</v>
      </c>
      <c r="CB112" s="19">
        <v>0</v>
      </c>
      <c r="CD112" s="19">
        <f t="shared" si="7"/>
        <v>0</v>
      </c>
      <c r="CE112" s="19">
        <f t="shared" si="8"/>
        <v>0</v>
      </c>
      <c r="CF112" s="19">
        <f t="shared" si="9"/>
        <v>0</v>
      </c>
    </row>
    <row r="113" spans="1:84">
      <c r="A113" s="61" t="s">
        <v>878</v>
      </c>
      <c r="B113" s="61" t="s">
        <v>101</v>
      </c>
      <c r="C113">
        <f t="shared" si="6"/>
        <v>107</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c r="T113" s="19">
        <v>0</v>
      </c>
      <c r="U113" s="19">
        <v>0</v>
      </c>
      <c r="V113" s="19">
        <v>0</v>
      </c>
      <c r="W113" s="19">
        <v>0</v>
      </c>
      <c r="X113" s="19">
        <v>0</v>
      </c>
      <c r="Y113" s="19">
        <v>0</v>
      </c>
      <c r="Z113" s="19">
        <v>0</v>
      </c>
      <c r="AA113" s="19">
        <v>0</v>
      </c>
      <c r="AB113" s="19">
        <v>0</v>
      </c>
      <c r="AC113" s="19">
        <v>0</v>
      </c>
      <c r="AD113" s="19">
        <v>0</v>
      </c>
      <c r="AE113" s="19">
        <v>0</v>
      </c>
      <c r="AF113" s="19">
        <v>0</v>
      </c>
      <c r="AG113" s="19">
        <v>0</v>
      </c>
      <c r="AH113" s="19">
        <v>0</v>
      </c>
      <c r="AI113" s="19">
        <v>0</v>
      </c>
      <c r="AJ113" s="19">
        <v>0</v>
      </c>
      <c r="AK113" s="19">
        <v>0</v>
      </c>
      <c r="AL113" s="19">
        <v>0</v>
      </c>
      <c r="AM113" s="19">
        <v>0</v>
      </c>
      <c r="AN113" s="19">
        <v>0</v>
      </c>
      <c r="AO113" s="19">
        <v>0</v>
      </c>
      <c r="AP113" s="19">
        <v>0</v>
      </c>
      <c r="AQ113" s="19">
        <v>0</v>
      </c>
      <c r="AR113" s="19">
        <v>0</v>
      </c>
      <c r="AS113" s="19">
        <v>0</v>
      </c>
      <c r="AT113" s="19">
        <v>0</v>
      </c>
      <c r="AU113" s="19">
        <v>0</v>
      </c>
      <c r="AV113" s="19">
        <v>0</v>
      </c>
      <c r="AW113" s="19">
        <v>0</v>
      </c>
      <c r="AX113" s="19">
        <v>0</v>
      </c>
      <c r="AY113" s="19">
        <v>0</v>
      </c>
      <c r="AZ113" s="19">
        <v>0</v>
      </c>
      <c r="BA113" s="19">
        <v>0</v>
      </c>
      <c r="BB113" s="19">
        <v>0</v>
      </c>
      <c r="BC113" s="19">
        <v>0</v>
      </c>
      <c r="BD113" s="19">
        <v>0</v>
      </c>
      <c r="BE113" s="19">
        <v>0</v>
      </c>
      <c r="BF113" s="19">
        <v>0</v>
      </c>
      <c r="BG113" s="19">
        <v>0</v>
      </c>
      <c r="BH113" s="19">
        <v>0</v>
      </c>
      <c r="BI113" s="19">
        <v>0</v>
      </c>
      <c r="BJ113" s="19">
        <v>0</v>
      </c>
      <c r="BK113" s="19">
        <v>0</v>
      </c>
      <c r="BL113" s="19">
        <v>0</v>
      </c>
      <c r="BM113" s="19">
        <v>0</v>
      </c>
      <c r="BN113" s="19">
        <v>0</v>
      </c>
      <c r="BO113" s="19">
        <v>0</v>
      </c>
      <c r="BP113" s="19">
        <v>0</v>
      </c>
      <c r="BQ113" s="19">
        <v>0</v>
      </c>
      <c r="BR113" s="19">
        <v>0</v>
      </c>
      <c r="BS113" s="19">
        <v>0</v>
      </c>
      <c r="BT113" s="19">
        <v>0</v>
      </c>
      <c r="BU113" s="19">
        <v>0</v>
      </c>
      <c r="BV113" s="19">
        <v>0</v>
      </c>
      <c r="BW113" s="19">
        <v>0</v>
      </c>
      <c r="BX113" s="19">
        <v>0</v>
      </c>
      <c r="BY113" s="19">
        <v>0</v>
      </c>
      <c r="BZ113" s="19">
        <v>0</v>
      </c>
      <c r="CA113" s="19">
        <v>0</v>
      </c>
      <c r="CB113" s="19">
        <v>0</v>
      </c>
      <c r="CD113" s="19">
        <f t="shared" si="7"/>
        <v>0</v>
      </c>
      <c r="CE113" s="19">
        <f t="shared" si="8"/>
        <v>0</v>
      </c>
      <c r="CF113" s="19">
        <f t="shared" si="9"/>
        <v>0</v>
      </c>
    </row>
    <row r="114" spans="1:84">
      <c r="A114" s="61" t="s">
        <v>879</v>
      </c>
      <c r="B114" s="61" t="s">
        <v>317</v>
      </c>
      <c r="C114">
        <f t="shared" si="6"/>
        <v>108</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c r="T114" s="19">
        <v>0</v>
      </c>
      <c r="U114" s="19">
        <v>0</v>
      </c>
      <c r="V114" s="19">
        <v>0</v>
      </c>
      <c r="W114" s="19">
        <v>0</v>
      </c>
      <c r="X114" s="19">
        <v>0</v>
      </c>
      <c r="Y114" s="19">
        <v>0</v>
      </c>
      <c r="Z114" s="19">
        <v>0</v>
      </c>
      <c r="AA114" s="19">
        <v>0</v>
      </c>
      <c r="AB114" s="19">
        <v>0</v>
      </c>
      <c r="AC114" s="19">
        <v>0</v>
      </c>
      <c r="AD114" s="19">
        <v>0</v>
      </c>
      <c r="AE114" s="19">
        <v>0</v>
      </c>
      <c r="AF114" s="19">
        <v>0</v>
      </c>
      <c r="AG114" s="19">
        <v>0</v>
      </c>
      <c r="AH114" s="19">
        <v>0</v>
      </c>
      <c r="AI114" s="19">
        <v>0</v>
      </c>
      <c r="AJ114" s="19">
        <v>0</v>
      </c>
      <c r="AK114" s="19">
        <v>0</v>
      </c>
      <c r="AL114" s="19">
        <v>0</v>
      </c>
      <c r="AM114" s="19">
        <v>0</v>
      </c>
      <c r="AN114" s="19">
        <v>0</v>
      </c>
      <c r="AO114" s="19">
        <v>0</v>
      </c>
      <c r="AP114" s="19">
        <v>0</v>
      </c>
      <c r="AQ114" s="19">
        <v>0</v>
      </c>
      <c r="AR114" s="19">
        <v>0</v>
      </c>
      <c r="AS114" s="19">
        <v>0</v>
      </c>
      <c r="AT114" s="19">
        <v>0</v>
      </c>
      <c r="AU114" s="19">
        <v>0</v>
      </c>
      <c r="AV114" s="19">
        <v>0</v>
      </c>
      <c r="AW114" s="19">
        <v>0</v>
      </c>
      <c r="AX114" s="19">
        <v>0</v>
      </c>
      <c r="AY114" s="19">
        <v>0</v>
      </c>
      <c r="AZ114" s="19">
        <v>0</v>
      </c>
      <c r="BA114" s="19">
        <v>0</v>
      </c>
      <c r="BB114" s="19">
        <v>0</v>
      </c>
      <c r="BC114" s="19">
        <v>0</v>
      </c>
      <c r="BD114" s="19">
        <v>0</v>
      </c>
      <c r="BE114" s="19">
        <v>0</v>
      </c>
      <c r="BF114" s="19">
        <v>0</v>
      </c>
      <c r="BG114" s="19">
        <v>0</v>
      </c>
      <c r="BH114" s="19">
        <v>0</v>
      </c>
      <c r="BI114" s="19">
        <v>0</v>
      </c>
      <c r="BJ114" s="19">
        <v>0</v>
      </c>
      <c r="BK114" s="19">
        <v>0</v>
      </c>
      <c r="BL114" s="19">
        <v>0</v>
      </c>
      <c r="BM114" s="19">
        <v>0</v>
      </c>
      <c r="BN114" s="19">
        <v>0</v>
      </c>
      <c r="BO114" s="19">
        <v>0</v>
      </c>
      <c r="BP114" s="19">
        <v>0</v>
      </c>
      <c r="BQ114" s="19">
        <v>0</v>
      </c>
      <c r="BR114" s="19">
        <v>0</v>
      </c>
      <c r="BS114" s="19">
        <v>0</v>
      </c>
      <c r="BT114" s="19">
        <v>0</v>
      </c>
      <c r="BU114" s="19">
        <v>0</v>
      </c>
      <c r="BV114" s="19">
        <v>0</v>
      </c>
      <c r="BW114" s="19">
        <v>0</v>
      </c>
      <c r="BX114" s="19">
        <v>0</v>
      </c>
      <c r="BY114" s="19">
        <v>0</v>
      </c>
      <c r="BZ114" s="19">
        <v>0</v>
      </c>
      <c r="CA114" s="19">
        <v>0</v>
      </c>
      <c r="CB114" s="19">
        <v>0</v>
      </c>
      <c r="CD114" s="19">
        <f t="shared" si="7"/>
        <v>0</v>
      </c>
      <c r="CE114" s="19">
        <f t="shared" si="8"/>
        <v>0</v>
      </c>
      <c r="CF114" s="19">
        <f t="shared" si="9"/>
        <v>0</v>
      </c>
    </row>
    <row r="115" spans="1:84">
      <c r="A115" s="61" t="s">
        <v>880</v>
      </c>
      <c r="B115" s="61" t="s">
        <v>318</v>
      </c>
      <c r="C115">
        <f t="shared" si="6"/>
        <v>109</v>
      </c>
      <c r="D115" s="19">
        <v>0</v>
      </c>
      <c r="E115" s="19">
        <v>0</v>
      </c>
      <c r="F115" s="19">
        <v>0</v>
      </c>
      <c r="G115" s="19">
        <v>0</v>
      </c>
      <c r="H115" s="19">
        <v>0</v>
      </c>
      <c r="I115" s="19">
        <v>0</v>
      </c>
      <c r="J115" s="19">
        <v>0</v>
      </c>
      <c r="K115" s="19">
        <v>0</v>
      </c>
      <c r="L115" s="19">
        <v>0</v>
      </c>
      <c r="M115" s="19">
        <v>0</v>
      </c>
      <c r="N115" s="19">
        <v>0</v>
      </c>
      <c r="O115" s="19">
        <v>0</v>
      </c>
      <c r="P115" s="19">
        <v>0</v>
      </c>
      <c r="Q115" s="19">
        <v>0</v>
      </c>
      <c r="R115" s="19">
        <v>0</v>
      </c>
      <c r="S115" s="19">
        <v>0</v>
      </c>
      <c r="T115" s="19">
        <v>0</v>
      </c>
      <c r="U115" s="19">
        <v>0</v>
      </c>
      <c r="V115" s="19">
        <v>0</v>
      </c>
      <c r="W115" s="19">
        <v>0</v>
      </c>
      <c r="X115" s="19">
        <v>0</v>
      </c>
      <c r="Y115" s="19">
        <v>0</v>
      </c>
      <c r="Z115" s="19">
        <v>0</v>
      </c>
      <c r="AA115" s="19">
        <v>0</v>
      </c>
      <c r="AB115" s="19">
        <v>0</v>
      </c>
      <c r="AC115" s="19">
        <v>0</v>
      </c>
      <c r="AD115" s="19">
        <v>0</v>
      </c>
      <c r="AE115" s="19">
        <v>0</v>
      </c>
      <c r="AF115" s="19">
        <v>0</v>
      </c>
      <c r="AG115" s="19">
        <v>0</v>
      </c>
      <c r="AH115" s="19">
        <v>0</v>
      </c>
      <c r="AI115" s="19">
        <v>0</v>
      </c>
      <c r="AJ115" s="19">
        <v>0</v>
      </c>
      <c r="AK115" s="19">
        <v>0</v>
      </c>
      <c r="AL115" s="19">
        <v>0</v>
      </c>
      <c r="AM115" s="19">
        <v>0</v>
      </c>
      <c r="AN115" s="19">
        <v>0</v>
      </c>
      <c r="AO115" s="19">
        <v>0</v>
      </c>
      <c r="AP115" s="19">
        <v>0</v>
      </c>
      <c r="AQ115" s="19">
        <v>0</v>
      </c>
      <c r="AR115" s="19">
        <v>0</v>
      </c>
      <c r="AS115" s="19">
        <v>0</v>
      </c>
      <c r="AT115" s="19">
        <v>0</v>
      </c>
      <c r="AU115" s="19">
        <v>0</v>
      </c>
      <c r="AV115" s="19">
        <v>0</v>
      </c>
      <c r="AW115" s="19">
        <v>0</v>
      </c>
      <c r="AX115" s="19">
        <v>0</v>
      </c>
      <c r="AY115" s="19">
        <v>0</v>
      </c>
      <c r="AZ115" s="19">
        <v>0</v>
      </c>
      <c r="BA115" s="19">
        <v>0</v>
      </c>
      <c r="BB115" s="19">
        <v>0</v>
      </c>
      <c r="BC115" s="19">
        <v>0</v>
      </c>
      <c r="BD115" s="19">
        <v>0</v>
      </c>
      <c r="BE115" s="19">
        <v>0</v>
      </c>
      <c r="BF115" s="19">
        <v>0</v>
      </c>
      <c r="BG115" s="19">
        <v>0</v>
      </c>
      <c r="BH115" s="19">
        <v>0</v>
      </c>
      <c r="BI115" s="19">
        <v>0</v>
      </c>
      <c r="BJ115" s="19">
        <v>0</v>
      </c>
      <c r="BK115" s="19">
        <v>0</v>
      </c>
      <c r="BL115" s="19">
        <v>0</v>
      </c>
      <c r="BM115" s="19">
        <v>0</v>
      </c>
      <c r="BN115" s="19">
        <v>0</v>
      </c>
      <c r="BO115" s="19">
        <v>0</v>
      </c>
      <c r="BP115" s="19">
        <v>0</v>
      </c>
      <c r="BQ115" s="19">
        <v>0</v>
      </c>
      <c r="BR115" s="19">
        <v>0</v>
      </c>
      <c r="BS115" s="19">
        <v>0</v>
      </c>
      <c r="BT115" s="19">
        <v>0</v>
      </c>
      <c r="BU115" s="19">
        <v>0</v>
      </c>
      <c r="BV115" s="19">
        <v>0</v>
      </c>
      <c r="BW115" s="19">
        <v>0</v>
      </c>
      <c r="BX115" s="19">
        <v>0</v>
      </c>
      <c r="BY115" s="19">
        <v>0</v>
      </c>
      <c r="BZ115" s="19">
        <v>0</v>
      </c>
      <c r="CA115" s="19">
        <v>0</v>
      </c>
      <c r="CB115" s="19">
        <v>0</v>
      </c>
      <c r="CD115" s="19">
        <f t="shared" si="7"/>
        <v>0</v>
      </c>
      <c r="CE115" s="19">
        <f t="shared" si="8"/>
        <v>0</v>
      </c>
      <c r="CF115" s="19">
        <f t="shared" si="9"/>
        <v>0</v>
      </c>
    </row>
    <row r="116" spans="1:84">
      <c r="A116" s="61" t="s">
        <v>881</v>
      </c>
      <c r="B116" s="61" t="s">
        <v>319</v>
      </c>
      <c r="C116">
        <f t="shared" si="6"/>
        <v>110</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c r="T116" s="19">
        <v>0</v>
      </c>
      <c r="U116" s="19">
        <v>0</v>
      </c>
      <c r="V116" s="19">
        <v>0</v>
      </c>
      <c r="W116" s="19">
        <v>0</v>
      </c>
      <c r="X116" s="19">
        <v>0</v>
      </c>
      <c r="Y116" s="19">
        <v>0</v>
      </c>
      <c r="Z116" s="19">
        <v>0</v>
      </c>
      <c r="AA116" s="19">
        <v>0</v>
      </c>
      <c r="AB116" s="19">
        <v>0</v>
      </c>
      <c r="AC116" s="19">
        <v>0</v>
      </c>
      <c r="AD116" s="19">
        <v>0</v>
      </c>
      <c r="AE116" s="19">
        <v>0</v>
      </c>
      <c r="AF116" s="19">
        <v>0</v>
      </c>
      <c r="AG116" s="19">
        <v>0</v>
      </c>
      <c r="AH116" s="19">
        <v>0</v>
      </c>
      <c r="AI116" s="19">
        <v>0</v>
      </c>
      <c r="AJ116" s="19">
        <v>0</v>
      </c>
      <c r="AK116" s="19">
        <v>0</v>
      </c>
      <c r="AL116" s="19">
        <v>0</v>
      </c>
      <c r="AM116" s="19">
        <v>0</v>
      </c>
      <c r="AN116" s="19">
        <v>0</v>
      </c>
      <c r="AO116" s="19">
        <v>0</v>
      </c>
      <c r="AP116" s="19">
        <v>0</v>
      </c>
      <c r="AQ116" s="19">
        <v>0</v>
      </c>
      <c r="AR116" s="19">
        <v>0</v>
      </c>
      <c r="AS116" s="19">
        <v>0</v>
      </c>
      <c r="AT116" s="19">
        <v>0</v>
      </c>
      <c r="AU116" s="19">
        <v>0</v>
      </c>
      <c r="AV116" s="19">
        <v>0</v>
      </c>
      <c r="AW116" s="19">
        <v>0</v>
      </c>
      <c r="AX116" s="19">
        <v>0</v>
      </c>
      <c r="AY116" s="19">
        <v>0</v>
      </c>
      <c r="AZ116" s="19">
        <v>0</v>
      </c>
      <c r="BA116" s="19">
        <v>0</v>
      </c>
      <c r="BB116" s="19">
        <v>0</v>
      </c>
      <c r="BC116" s="19">
        <v>0</v>
      </c>
      <c r="BD116" s="19">
        <v>0</v>
      </c>
      <c r="BE116" s="19">
        <v>0</v>
      </c>
      <c r="BF116" s="19">
        <v>0</v>
      </c>
      <c r="BG116" s="19">
        <v>0</v>
      </c>
      <c r="BH116" s="19">
        <v>0</v>
      </c>
      <c r="BI116" s="19">
        <v>0</v>
      </c>
      <c r="BJ116" s="19">
        <v>0</v>
      </c>
      <c r="BK116" s="19">
        <v>0</v>
      </c>
      <c r="BL116" s="19">
        <v>0</v>
      </c>
      <c r="BM116" s="19">
        <v>0</v>
      </c>
      <c r="BN116" s="19">
        <v>0</v>
      </c>
      <c r="BO116" s="19">
        <v>0</v>
      </c>
      <c r="BP116" s="19">
        <v>0</v>
      </c>
      <c r="BQ116" s="19">
        <v>0</v>
      </c>
      <c r="BR116" s="19">
        <v>0</v>
      </c>
      <c r="BS116" s="19">
        <v>0</v>
      </c>
      <c r="BT116" s="19">
        <v>0</v>
      </c>
      <c r="BU116" s="19">
        <v>0</v>
      </c>
      <c r="BV116" s="19">
        <v>0</v>
      </c>
      <c r="BW116" s="19">
        <v>0</v>
      </c>
      <c r="BX116" s="19">
        <v>0</v>
      </c>
      <c r="BY116" s="19">
        <v>0</v>
      </c>
      <c r="BZ116" s="19">
        <v>0</v>
      </c>
      <c r="CA116" s="19">
        <v>0</v>
      </c>
      <c r="CB116" s="19">
        <v>0</v>
      </c>
      <c r="CD116" s="19">
        <f t="shared" si="7"/>
        <v>0</v>
      </c>
      <c r="CE116" s="19">
        <f t="shared" si="8"/>
        <v>0</v>
      </c>
      <c r="CF116" s="19">
        <f t="shared" si="9"/>
        <v>0</v>
      </c>
    </row>
    <row r="117" spans="1:84">
      <c r="A117" s="61" t="s">
        <v>882</v>
      </c>
      <c r="B117" s="61" t="s">
        <v>320</v>
      </c>
      <c r="C117">
        <f t="shared" si="6"/>
        <v>111</v>
      </c>
      <c r="D117" s="19">
        <v>0</v>
      </c>
      <c r="E117" s="19">
        <v>0</v>
      </c>
      <c r="F117" s="19">
        <v>0</v>
      </c>
      <c r="G117" s="19">
        <v>0</v>
      </c>
      <c r="H117" s="19">
        <v>0</v>
      </c>
      <c r="I117" s="19">
        <v>0</v>
      </c>
      <c r="J117" s="19">
        <v>0</v>
      </c>
      <c r="K117" s="19">
        <v>0</v>
      </c>
      <c r="L117" s="19">
        <v>0</v>
      </c>
      <c r="M117" s="19">
        <v>0</v>
      </c>
      <c r="N117" s="19">
        <v>0</v>
      </c>
      <c r="O117" s="19">
        <v>0</v>
      </c>
      <c r="P117" s="19">
        <v>0</v>
      </c>
      <c r="Q117" s="19">
        <v>0</v>
      </c>
      <c r="R117" s="19">
        <v>0</v>
      </c>
      <c r="S117" s="19">
        <v>0</v>
      </c>
      <c r="T117" s="19">
        <v>0</v>
      </c>
      <c r="U117" s="19">
        <v>0</v>
      </c>
      <c r="V117" s="19">
        <v>0</v>
      </c>
      <c r="W117" s="19">
        <v>0</v>
      </c>
      <c r="X117" s="19">
        <v>0</v>
      </c>
      <c r="Y117" s="19">
        <v>0</v>
      </c>
      <c r="Z117" s="19">
        <v>0</v>
      </c>
      <c r="AA117" s="19">
        <v>0</v>
      </c>
      <c r="AB117" s="19">
        <v>0</v>
      </c>
      <c r="AC117" s="19">
        <v>0</v>
      </c>
      <c r="AD117" s="19">
        <v>0</v>
      </c>
      <c r="AE117" s="19">
        <v>0</v>
      </c>
      <c r="AF117" s="19">
        <v>0</v>
      </c>
      <c r="AG117" s="19">
        <v>0</v>
      </c>
      <c r="AH117" s="19">
        <v>0</v>
      </c>
      <c r="AI117" s="19">
        <v>0</v>
      </c>
      <c r="AJ117" s="19">
        <v>0</v>
      </c>
      <c r="AK117" s="19">
        <v>0</v>
      </c>
      <c r="AL117" s="19">
        <v>0</v>
      </c>
      <c r="AM117" s="19">
        <v>0</v>
      </c>
      <c r="AN117" s="19">
        <v>0</v>
      </c>
      <c r="AO117" s="19">
        <v>0</v>
      </c>
      <c r="AP117" s="19">
        <v>0</v>
      </c>
      <c r="AQ117" s="19">
        <v>0</v>
      </c>
      <c r="AR117" s="19">
        <v>0</v>
      </c>
      <c r="AS117" s="19">
        <v>0</v>
      </c>
      <c r="AT117" s="19">
        <v>0</v>
      </c>
      <c r="AU117" s="19">
        <v>0</v>
      </c>
      <c r="AV117" s="19">
        <v>0</v>
      </c>
      <c r="AW117" s="19">
        <v>0</v>
      </c>
      <c r="AX117" s="19">
        <v>0</v>
      </c>
      <c r="AY117" s="19">
        <v>0</v>
      </c>
      <c r="AZ117" s="19">
        <v>0</v>
      </c>
      <c r="BA117" s="19">
        <v>0</v>
      </c>
      <c r="BB117" s="19">
        <v>0</v>
      </c>
      <c r="BC117" s="19">
        <v>0</v>
      </c>
      <c r="BD117" s="19">
        <v>0</v>
      </c>
      <c r="BE117" s="19">
        <v>0</v>
      </c>
      <c r="BF117" s="19">
        <v>0</v>
      </c>
      <c r="BG117" s="19">
        <v>0</v>
      </c>
      <c r="BH117" s="19">
        <v>0</v>
      </c>
      <c r="BI117" s="19">
        <v>0</v>
      </c>
      <c r="BJ117" s="19">
        <v>0</v>
      </c>
      <c r="BK117" s="19">
        <v>0</v>
      </c>
      <c r="BL117" s="19">
        <v>0</v>
      </c>
      <c r="BM117" s="19">
        <v>0</v>
      </c>
      <c r="BN117" s="19">
        <v>0</v>
      </c>
      <c r="BO117" s="19">
        <v>0</v>
      </c>
      <c r="BP117" s="19">
        <v>0</v>
      </c>
      <c r="BQ117" s="19">
        <v>0</v>
      </c>
      <c r="BR117" s="19">
        <v>0</v>
      </c>
      <c r="BS117" s="19">
        <v>0</v>
      </c>
      <c r="BT117" s="19">
        <v>0</v>
      </c>
      <c r="BU117" s="19">
        <v>0</v>
      </c>
      <c r="BV117" s="19">
        <v>0</v>
      </c>
      <c r="BW117" s="19">
        <v>0</v>
      </c>
      <c r="BX117" s="19">
        <v>0</v>
      </c>
      <c r="BY117" s="19">
        <v>0</v>
      </c>
      <c r="BZ117" s="19">
        <v>0</v>
      </c>
      <c r="CA117" s="19">
        <v>0</v>
      </c>
      <c r="CB117" s="19">
        <v>0</v>
      </c>
      <c r="CD117" s="19">
        <f t="shared" si="7"/>
        <v>0</v>
      </c>
      <c r="CE117" s="19">
        <f t="shared" si="8"/>
        <v>0</v>
      </c>
      <c r="CF117" s="19">
        <f t="shared" si="9"/>
        <v>0</v>
      </c>
    </row>
    <row r="118" spans="1:84">
      <c r="A118" s="61" t="s">
        <v>883</v>
      </c>
      <c r="B118" s="61" t="s">
        <v>321</v>
      </c>
      <c r="C118">
        <f t="shared" si="6"/>
        <v>112</v>
      </c>
      <c r="D118" s="19">
        <v>0</v>
      </c>
      <c r="E118" s="19">
        <v>0</v>
      </c>
      <c r="F118" s="19">
        <v>0</v>
      </c>
      <c r="G118" s="19">
        <v>0</v>
      </c>
      <c r="H118" s="19">
        <v>0</v>
      </c>
      <c r="I118" s="19">
        <v>0</v>
      </c>
      <c r="J118" s="19">
        <v>0</v>
      </c>
      <c r="K118" s="19">
        <v>0</v>
      </c>
      <c r="L118" s="19">
        <v>0</v>
      </c>
      <c r="M118" s="19">
        <v>0</v>
      </c>
      <c r="N118" s="19">
        <v>0</v>
      </c>
      <c r="O118" s="19">
        <v>0</v>
      </c>
      <c r="P118" s="19">
        <v>0</v>
      </c>
      <c r="Q118" s="19">
        <v>0</v>
      </c>
      <c r="R118" s="19">
        <v>0</v>
      </c>
      <c r="S118" s="19">
        <v>0</v>
      </c>
      <c r="T118" s="19">
        <v>0</v>
      </c>
      <c r="U118" s="19">
        <v>0</v>
      </c>
      <c r="V118" s="19">
        <v>0</v>
      </c>
      <c r="W118" s="19">
        <v>0</v>
      </c>
      <c r="X118" s="19">
        <v>0</v>
      </c>
      <c r="Y118" s="19">
        <v>0</v>
      </c>
      <c r="Z118" s="19">
        <v>0</v>
      </c>
      <c r="AA118" s="19">
        <v>0</v>
      </c>
      <c r="AB118" s="19">
        <v>0</v>
      </c>
      <c r="AC118" s="19">
        <v>0</v>
      </c>
      <c r="AD118" s="19">
        <v>0</v>
      </c>
      <c r="AE118" s="19">
        <v>0</v>
      </c>
      <c r="AF118" s="19">
        <v>0</v>
      </c>
      <c r="AG118" s="19">
        <v>0</v>
      </c>
      <c r="AH118" s="19">
        <v>0</v>
      </c>
      <c r="AI118" s="19">
        <v>0</v>
      </c>
      <c r="AJ118" s="19">
        <v>0</v>
      </c>
      <c r="AK118" s="19">
        <v>0</v>
      </c>
      <c r="AL118" s="19">
        <v>0</v>
      </c>
      <c r="AM118" s="19">
        <v>0</v>
      </c>
      <c r="AN118" s="19">
        <v>0</v>
      </c>
      <c r="AO118" s="19">
        <v>0</v>
      </c>
      <c r="AP118" s="19">
        <v>0</v>
      </c>
      <c r="AQ118" s="19">
        <v>0</v>
      </c>
      <c r="AR118" s="19">
        <v>0</v>
      </c>
      <c r="AS118" s="19">
        <v>0</v>
      </c>
      <c r="AT118" s="19">
        <v>0</v>
      </c>
      <c r="AU118" s="19">
        <v>0</v>
      </c>
      <c r="AV118" s="19">
        <v>0</v>
      </c>
      <c r="AW118" s="19">
        <v>0</v>
      </c>
      <c r="AX118" s="19">
        <v>0</v>
      </c>
      <c r="AY118" s="19">
        <v>0</v>
      </c>
      <c r="AZ118" s="19">
        <v>0</v>
      </c>
      <c r="BA118" s="19">
        <v>0</v>
      </c>
      <c r="BB118" s="19">
        <v>0</v>
      </c>
      <c r="BC118" s="19">
        <v>0</v>
      </c>
      <c r="BD118" s="19">
        <v>0</v>
      </c>
      <c r="BE118" s="19">
        <v>0</v>
      </c>
      <c r="BF118" s="19">
        <v>0</v>
      </c>
      <c r="BG118" s="19">
        <v>0</v>
      </c>
      <c r="BH118" s="19">
        <v>0</v>
      </c>
      <c r="BI118" s="19">
        <v>0</v>
      </c>
      <c r="BJ118" s="19">
        <v>0</v>
      </c>
      <c r="BK118" s="19">
        <v>0</v>
      </c>
      <c r="BL118" s="19">
        <v>0</v>
      </c>
      <c r="BM118" s="19">
        <v>0</v>
      </c>
      <c r="BN118" s="19">
        <v>0</v>
      </c>
      <c r="BO118" s="19">
        <v>0</v>
      </c>
      <c r="BP118" s="19">
        <v>0</v>
      </c>
      <c r="BQ118" s="19">
        <v>0</v>
      </c>
      <c r="BR118" s="19">
        <v>0</v>
      </c>
      <c r="BS118" s="19">
        <v>0</v>
      </c>
      <c r="BT118" s="19">
        <v>0</v>
      </c>
      <c r="BU118" s="19">
        <v>0</v>
      </c>
      <c r="BV118" s="19">
        <v>0</v>
      </c>
      <c r="BW118" s="19">
        <v>0</v>
      </c>
      <c r="BX118" s="19">
        <v>0</v>
      </c>
      <c r="BY118" s="19">
        <v>0</v>
      </c>
      <c r="BZ118" s="19">
        <v>0</v>
      </c>
      <c r="CA118" s="19">
        <v>0</v>
      </c>
      <c r="CB118" s="19">
        <v>0</v>
      </c>
      <c r="CD118" s="19">
        <f t="shared" si="7"/>
        <v>0</v>
      </c>
      <c r="CE118" s="19">
        <f t="shared" si="8"/>
        <v>0</v>
      </c>
      <c r="CF118" s="19">
        <f t="shared" si="9"/>
        <v>0</v>
      </c>
    </row>
    <row r="119" spans="1:84">
      <c r="A119" s="61" t="s">
        <v>884</v>
      </c>
      <c r="B119" s="61" t="s">
        <v>322</v>
      </c>
      <c r="C119">
        <f t="shared" si="6"/>
        <v>113</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c r="T119" s="19">
        <v>0</v>
      </c>
      <c r="U119" s="19">
        <v>0</v>
      </c>
      <c r="V119" s="19">
        <v>0</v>
      </c>
      <c r="W119" s="19">
        <v>0</v>
      </c>
      <c r="X119" s="19">
        <v>0</v>
      </c>
      <c r="Y119" s="19">
        <v>0</v>
      </c>
      <c r="Z119" s="19">
        <v>0</v>
      </c>
      <c r="AA119" s="19">
        <v>0</v>
      </c>
      <c r="AB119" s="19">
        <v>0</v>
      </c>
      <c r="AC119" s="19">
        <v>0</v>
      </c>
      <c r="AD119" s="19">
        <v>0</v>
      </c>
      <c r="AE119" s="19">
        <v>0</v>
      </c>
      <c r="AF119" s="19">
        <v>0</v>
      </c>
      <c r="AG119" s="19">
        <v>0</v>
      </c>
      <c r="AH119" s="19">
        <v>0</v>
      </c>
      <c r="AI119" s="19">
        <v>0</v>
      </c>
      <c r="AJ119" s="19">
        <v>0</v>
      </c>
      <c r="AK119" s="19">
        <v>0</v>
      </c>
      <c r="AL119" s="19">
        <v>0</v>
      </c>
      <c r="AM119" s="19">
        <v>0</v>
      </c>
      <c r="AN119" s="19">
        <v>0</v>
      </c>
      <c r="AO119" s="19">
        <v>0</v>
      </c>
      <c r="AP119" s="19">
        <v>0</v>
      </c>
      <c r="AQ119" s="19">
        <v>0</v>
      </c>
      <c r="AR119" s="19">
        <v>0</v>
      </c>
      <c r="AS119" s="19">
        <v>0</v>
      </c>
      <c r="AT119" s="19">
        <v>0</v>
      </c>
      <c r="AU119" s="19">
        <v>0</v>
      </c>
      <c r="AV119" s="19">
        <v>0</v>
      </c>
      <c r="AW119" s="19">
        <v>0</v>
      </c>
      <c r="AX119" s="19">
        <v>0</v>
      </c>
      <c r="AY119" s="19">
        <v>0</v>
      </c>
      <c r="AZ119" s="19">
        <v>0</v>
      </c>
      <c r="BA119" s="19">
        <v>0</v>
      </c>
      <c r="BB119" s="19">
        <v>0</v>
      </c>
      <c r="BC119" s="19">
        <v>0</v>
      </c>
      <c r="BD119" s="19">
        <v>0</v>
      </c>
      <c r="BE119" s="19">
        <v>0</v>
      </c>
      <c r="BF119" s="19">
        <v>0</v>
      </c>
      <c r="BG119" s="19">
        <v>0</v>
      </c>
      <c r="BH119" s="19">
        <v>0</v>
      </c>
      <c r="BI119" s="19">
        <v>0</v>
      </c>
      <c r="BJ119" s="19">
        <v>0</v>
      </c>
      <c r="BK119" s="19">
        <v>0</v>
      </c>
      <c r="BL119" s="19">
        <v>0</v>
      </c>
      <c r="BM119" s="19">
        <v>0</v>
      </c>
      <c r="BN119" s="19">
        <v>0</v>
      </c>
      <c r="BO119" s="19">
        <v>0</v>
      </c>
      <c r="BP119" s="19">
        <v>0</v>
      </c>
      <c r="BQ119" s="19">
        <v>0</v>
      </c>
      <c r="BR119" s="19">
        <v>0</v>
      </c>
      <c r="BS119" s="19">
        <v>0</v>
      </c>
      <c r="BT119" s="19">
        <v>0</v>
      </c>
      <c r="BU119" s="19">
        <v>0</v>
      </c>
      <c r="BV119" s="19">
        <v>0</v>
      </c>
      <c r="BW119" s="19">
        <v>0</v>
      </c>
      <c r="BX119" s="19">
        <v>0</v>
      </c>
      <c r="BY119" s="19">
        <v>0</v>
      </c>
      <c r="BZ119" s="19">
        <v>0</v>
      </c>
      <c r="CA119" s="19">
        <v>0</v>
      </c>
      <c r="CB119" s="19">
        <v>0</v>
      </c>
      <c r="CD119" s="19">
        <f t="shared" si="7"/>
        <v>0</v>
      </c>
      <c r="CE119" s="19">
        <f t="shared" si="8"/>
        <v>0</v>
      </c>
      <c r="CF119" s="19">
        <f t="shared" si="9"/>
        <v>0</v>
      </c>
    </row>
    <row r="120" spans="1:84">
      <c r="A120" s="61" t="s">
        <v>885</v>
      </c>
      <c r="B120" s="61" t="s">
        <v>323</v>
      </c>
      <c r="C120">
        <f t="shared" si="6"/>
        <v>114</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c r="T120" s="19">
        <v>0</v>
      </c>
      <c r="U120" s="19">
        <v>0</v>
      </c>
      <c r="V120" s="19">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19">
        <v>0</v>
      </c>
      <c r="AN120" s="19">
        <v>0</v>
      </c>
      <c r="AO120" s="19">
        <v>0</v>
      </c>
      <c r="AP120" s="19">
        <v>0</v>
      </c>
      <c r="AQ120" s="19">
        <v>0</v>
      </c>
      <c r="AR120" s="19">
        <v>0</v>
      </c>
      <c r="AS120" s="19">
        <v>0</v>
      </c>
      <c r="AT120" s="19">
        <v>0</v>
      </c>
      <c r="AU120" s="19">
        <v>0</v>
      </c>
      <c r="AV120" s="19">
        <v>0</v>
      </c>
      <c r="AW120" s="19">
        <v>0</v>
      </c>
      <c r="AX120" s="19">
        <v>0</v>
      </c>
      <c r="AY120" s="19">
        <v>0</v>
      </c>
      <c r="AZ120" s="19">
        <v>0</v>
      </c>
      <c r="BA120" s="19">
        <v>0</v>
      </c>
      <c r="BB120" s="19">
        <v>0</v>
      </c>
      <c r="BC120" s="19">
        <v>0</v>
      </c>
      <c r="BD120" s="19">
        <v>0</v>
      </c>
      <c r="BE120" s="19">
        <v>0</v>
      </c>
      <c r="BF120" s="19">
        <v>0</v>
      </c>
      <c r="BG120" s="19">
        <v>0</v>
      </c>
      <c r="BH120" s="19">
        <v>0</v>
      </c>
      <c r="BI120" s="19">
        <v>0</v>
      </c>
      <c r="BJ120" s="19">
        <v>0</v>
      </c>
      <c r="BK120" s="19">
        <v>0</v>
      </c>
      <c r="BL120" s="19">
        <v>0</v>
      </c>
      <c r="BM120" s="19">
        <v>0</v>
      </c>
      <c r="BN120" s="19">
        <v>0</v>
      </c>
      <c r="BO120" s="19">
        <v>0</v>
      </c>
      <c r="BP120" s="19">
        <v>0</v>
      </c>
      <c r="BQ120" s="19">
        <v>0</v>
      </c>
      <c r="BR120" s="19">
        <v>0</v>
      </c>
      <c r="BS120" s="19">
        <v>0</v>
      </c>
      <c r="BT120" s="19">
        <v>0</v>
      </c>
      <c r="BU120" s="19">
        <v>0</v>
      </c>
      <c r="BV120" s="19">
        <v>0</v>
      </c>
      <c r="BW120" s="19">
        <v>0</v>
      </c>
      <c r="BX120" s="19">
        <v>0</v>
      </c>
      <c r="BY120" s="19">
        <v>0</v>
      </c>
      <c r="BZ120" s="19">
        <v>0</v>
      </c>
      <c r="CA120" s="19">
        <v>0</v>
      </c>
      <c r="CB120" s="19">
        <v>0</v>
      </c>
      <c r="CD120" s="19">
        <f t="shared" si="7"/>
        <v>0</v>
      </c>
      <c r="CE120" s="19">
        <f t="shared" si="8"/>
        <v>0</v>
      </c>
      <c r="CF120" s="19">
        <f t="shared" si="9"/>
        <v>0</v>
      </c>
    </row>
    <row r="121" spans="1:84">
      <c r="A121" s="61" t="s">
        <v>886</v>
      </c>
      <c r="B121" s="61" t="s">
        <v>324</v>
      </c>
      <c r="C121">
        <f t="shared" si="6"/>
        <v>115</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c r="T121" s="19">
        <v>0</v>
      </c>
      <c r="U121" s="19">
        <v>0</v>
      </c>
      <c r="V121" s="19">
        <v>0</v>
      </c>
      <c r="W121" s="19">
        <v>0</v>
      </c>
      <c r="X121" s="19">
        <v>0</v>
      </c>
      <c r="Y121" s="19">
        <v>0</v>
      </c>
      <c r="Z121" s="19">
        <v>0</v>
      </c>
      <c r="AA121" s="19">
        <v>0</v>
      </c>
      <c r="AB121" s="19">
        <v>0</v>
      </c>
      <c r="AC121" s="19">
        <v>0</v>
      </c>
      <c r="AD121" s="19">
        <v>0</v>
      </c>
      <c r="AE121" s="19">
        <v>0</v>
      </c>
      <c r="AF121" s="19">
        <v>0</v>
      </c>
      <c r="AG121" s="19">
        <v>0</v>
      </c>
      <c r="AH121" s="19">
        <v>0</v>
      </c>
      <c r="AI121" s="19">
        <v>0</v>
      </c>
      <c r="AJ121" s="19">
        <v>0</v>
      </c>
      <c r="AK121" s="19">
        <v>0</v>
      </c>
      <c r="AL121" s="19">
        <v>0</v>
      </c>
      <c r="AM121" s="19">
        <v>0</v>
      </c>
      <c r="AN121" s="19">
        <v>0</v>
      </c>
      <c r="AO121" s="19">
        <v>0</v>
      </c>
      <c r="AP121" s="19">
        <v>0</v>
      </c>
      <c r="AQ121" s="19">
        <v>0</v>
      </c>
      <c r="AR121" s="19">
        <v>0</v>
      </c>
      <c r="AS121" s="19">
        <v>0</v>
      </c>
      <c r="AT121" s="19">
        <v>0</v>
      </c>
      <c r="AU121" s="19">
        <v>0</v>
      </c>
      <c r="AV121" s="19">
        <v>0</v>
      </c>
      <c r="AW121" s="19">
        <v>0</v>
      </c>
      <c r="AX121" s="19">
        <v>0</v>
      </c>
      <c r="AY121" s="19">
        <v>0</v>
      </c>
      <c r="AZ121" s="19">
        <v>0</v>
      </c>
      <c r="BA121" s="19">
        <v>0</v>
      </c>
      <c r="BB121" s="19">
        <v>0</v>
      </c>
      <c r="BC121" s="19">
        <v>0</v>
      </c>
      <c r="BD121" s="19">
        <v>0</v>
      </c>
      <c r="BE121" s="19">
        <v>0</v>
      </c>
      <c r="BF121" s="19">
        <v>0</v>
      </c>
      <c r="BG121" s="19">
        <v>0</v>
      </c>
      <c r="BH121" s="19">
        <v>0</v>
      </c>
      <c r="BI121" s="19">
        <v>0</v>
      </c>
      <c r="BJ121" s="19">
        <v>0</v>
      </c>
      <c r="BK121" s="19">
        <v>0</v>
      </c>
      <c r="BL121" s="19">
        <v>0</v>
      </c>
      <c r="BM121" s="19">
        <v>0</v>
      </c>
      <c r="BN121" s="19">
        <v>0</v>
      </c>
      <c r="BO121" s="19">
        <v>0</v>
      </c>
      <c r="BP121" s="19">
        <v>0</v>
      </c>
      <c r="BQ121" s="19">
        <v>0</v>
      </c>
      <c r="BR121" s="19">
        <v>0</v>
      </c>
      <c r="BS121" s="19">
        <v>0</v>
      </c>
      <c r="BT121" s="19">
        <v>0</v>
      </c>
      <c r="BU121" s="19">
        <v>0</v>
      </c>
      <c r="BV121" s="19">
        <v>0</v>
      </c>
      <c r="BW121" s="19">
        <v>0</v>
      </c>
      <c r="BX121" s="19">
        <v>0</v>
      </c>
      <c r="BY121" s="19">
        <v>0</v>
      </c>
      <c r="BZ121" s="19">
        <v>0</v>
      </c>
      <c r="CA121" s="19">
        <v>0</v>
      </c>
      <c r="CB121" s="19">
        <v>0</v>
      </c>
      <c r="CD121" s="19">
        <f t="shared" si="7"/>
        <v>0</v>
      </c>
      <c r="CE121" s="19">
        <f t="shared" si="8"/>
        <v>0</v>
      </c>
      <c r="CF121" s="19">
        <f t="shared" si="9"/>
        <v>0</v>
      </c>
    </row>
    <row r="122" spans="1:84">
      <c r="A122" s="61" t="s">
        <v>887</v>
      </c>
      <c r="B122" s="61" t="s">
        <v>325</v>
      </c>
      <c r="C122">
        <f t="shared" si="6"/>
        <v>116</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c r="T122" s="19">
        <v>0</v>
      </c>
      <c r="U122" s="19">
        <v>0</v>
      </c>
      <c r="V122" s="19">
        <v>0</v>
      </c>
      <c r="W122" s="19">
        <v>0</v>
      </c>
      <c r="X122" s="19">
        <v>0</v>
      </c>
      <c r="Y122" s="19">
        <v>0</v>
      </c>
      <c r="Z122" s="19">
        <v>0</v>
      </c>
      <c r="AA122" s="19">
        <v>0</v>
      </c>
      <c r="AB122" s="19">
        <v>0</v>
      </c>
      <c r="AC122" s="19">
        <v>0</v>
      </c>
      <c r="AD122" s="19">
        <v>0</v>
      </c>
      <c r="AE122" s="19">
        <v>0</v>
      </c>
      <c r="AF122" s="19">
        <v>0</v>
      </c>
      <c r="AG122" s="19">
        <v>0</v>
      </c>
      <c r="AH122" s="19">
        <v>0</v>
      </c>
      <c r="AI122" s="19">
        <v>0</v>
      </c>
      <c r="AJ122" s="19">
        <v>0</v>
      </c>
      <c r="AK122" s="19">
        <v>0</v>
      </c>
      <c r="AL122" s="19">
        <v>0</v>
      </c>
      <c r="AM122" s="19">
        <v>0</v>
      </c>
      <c r="AN122" s="19">
        <v>0</v>
      </c>
      <c r="AO122" s="19">
        <v>0</v>
      </c>
      <c r="AP122" s="19">
        <v>0</v>
      </c>
      <c r="AQ122" s="19">
        <v>0</v>
      </c>
      <c r="AR122" s="19">
        <v>0</v>
      </c>
      <c r="AS122" s="19">
        <v>0</v>
      </c>
      <c r="AT122" s="19">
        <v>0</v>
      </c>
      <c r="AU122" s="19">
        <v>0</v>
      </c>
      <c r="AV122" s="19">
        <v>0</v>
      </c>
      <c r="AW122" s="19">
        <v>0</v>
      </c>
      <c r="AX122" s="19">
        <v>0</v>
      </c>
      <c r="AY122" s="19">
        <v>0</v>
      </c>
      <c r="AZ122" s="19">
        <v>0</v>
      </c>
      <c r="BA122" s="19">
        <v>0</v>
      </c>
      <c r="BB122" s="19">
        <v>0</v>
      </c>
      <c r="BC122" s="19">
        <v>0</v>
      </c>
      <c r="BD122" s="19">
        <v>0</v>
      </c>
      <c r="BE122" s="19">
        <v>0</v>
      </c>
      <c r="BF122" s="19">
        <v>0</v>
      </c>
      <c r="BG122" s="19">
        <v>0</v>
      </c>
      <c r="BH122" s="19">
        <v>0</v>
      </c>
      <c r="BI122" s="19">
        <v>0</v>
      </c>
      <c r="BJ122" s="19">
        <v>0</v>
      </c>
      <c r="BK122" s="19">
        <v>0</v>
      </c>
      <c r="BL122" s="19">
        <v>0</v>
      </c>
      <c r="BM122" s="19">
        <v>0</v>
      </c>
      <c r="BN122" s="19">
        <v>0</v>
      </c>
      <c r="BO122" s="19">
        <v>0</v>
      </c>
      <c r="BP122" s="19">
        <v>0</v>
      </c>
      <c r="BQ122" s="19">
        <v>0</v>
      </c>
      <c r="BR122" s="19">
        <v>0</v>
      </c>
      <c r="BS122" s="19">
        <v>0</v>
      </c>
      <c r="BT122" s="19">
        <v>0</v>
      </c>
      <c r="BU122" s="19">
        <v>0</v>
      </c>
      <c r="BV122" s="19">
        <v>0</v>
      </c>
      <c r="BW122" s="19">
        <v>0</v>
      </c>
      <c r="BX122" s="19">
        <v>0</v>
      </c>
      <c r="BY122" s="19">
        <v>0</v>
      </c>
      <c r="BZ122" s="19">
        <v>0</v>
      </c>
      <c r="CA122" s="19">
        <v>0</v>
      </c>
      <c r="CB122" s="19">
        <v>0</v>
      </c>
      <c r="CD122" s="19">
        <f t="shared" si="7"/>
        <v>0</v>
      </c>
      <c r="CE122" s="19">
        <f t="shared" si="8"/>
        <v>0</v>
      </c>
      <c r="CF122" s="19">
        <f t="shared" si="9"/>
        <v>0</v>
      </c>
    </row>
    <row r="123" spans="1:84">
      <c r="A123" s="61" t="s">
        <v>888</v>
      </c>
      <c r="B123" s="61" t="s">
        <v>326</v>
      </c>
      <c r="C123">
        <f t="shared" si="6"/>
        <v>117</v>
      </c>
      <c r="D123" s="19">
        <v>0</v>
      </c>
      <c r="E123" s="19">
        <v>0</v>
      </c>
      <c r="F123" s="19">
        <v>0</v>
      </c>
      <c r="G123" s="19">
        <v>0</v>
      </c>
      <c r="H123" s="19">
        <v>0</v>
      </c>
      <c r="I123" s="19">
        <v>0</v>
      </c>
      <c r="J123" s="19">
        <v>0</v>
      </c>
      <c r="K123" s="19">
        <v>0</v>
      </c>
      <c r="L123" s="19">
        <v>0</v>
      </c>
      <c r="M123" s="19">
        <v>0</v>
      </c>
      <c r="N123" s="19">
        <v>0</v>
      </c>
      <c r="O123" s="19">
        <v>0</v>
      </c>
      <c r="P123" s="19">
        <v>0</v>
      </c>
      <c r="Q123" s="19">
        <v>0</v>
      </c>
      <c r="R123" s="19">
        <v>0</v>
      </c>
      <c r="S123" s="19">
        <v>0</v>
      </c>
      <c r="T123" s="19">
        <v>0</v>
      </c>
      <c r="U123" s="19">
        <v>0</v>
      </c>
      <c r="V123" s="19">
        <v>0</v>
      </c>
      <c r="W123" s="19">
        <v>0</v>
      </c>
      <c r="X123" s="19">
        <v>0</v>
      </c>
      <c r="Y123" s="19">
        <v>0</v>
      </c>
      <c r="Z123" s="19">
        <v>0</v>
      </c>
      <c r="AA123" s="19">
        <v>0</v>
      </c>
      <c r="AB123" s="19">
        <v>0</v>
      </c>
      <c r="AC123" s="19">
        <v>0</v>
      </c>
      <c r="AD123" s="19">
        <v>0</v>
      </c>
      <c r="AE123" s="19">
        <v>0</v>
      </c>
      <c r="AF123" s="19">
        <v>0</v>
      </c>
      <c r="AG123" s="19">
        <v>0</v>
      </c>
      <c r="AH123" s="19">
        <v>0</v>
      </c>
      <c r="AI123" s="19">
        <v>0</v>
      </c>
      <c r="AJ123" s="19">
        <v>0</v>
      </c>
      <c r="AK123" s="19">
        <v>0</v>
      </c>
      <c r="AL123" s="19">
        <v>0</v>
      </c>
      <c r="AM123" s="19">
        <v>0</v>
      </c>
      <c r="AN123" s="19">
        <v>0</v>
      </c>
      <c r="AO123" s="19">
        <v>0</v>
      </c>
      <c r="AP123" s="19">
        <v>0</v>
      </c>
      <c r="AQ123" s="19">
        <v>0</v>
      </c>
      <c r="AR123" s="19">
        <v>0</v>
      </c>
      <c r="AS123" s="19">
        <v>0</v>
      </c>
      <c r="AT123" s="19">
        <v>0</v>
      </c>
      <c r="AU123" s="19">
        <v>0</v>
      </c>
      <c r="AV123" s="19">
        <v>0</v>
      </c>
      <c r="AW123" s="19">
        <v>0</v>
      </c>
      <c r="AX123" s="19">
        <v>0</v>
      </c>
      <c r="AY123" s="19">
        <v>0</v>
      </c>
      <c r="AZ123" s="19">
        <v>0</v>
      </c>
      <c r="BA123" s="19">
        <v>0</v>
      </c>
      <c r="BB123" s="19">
        <v>0</v>
      </c>
      <c r="BC123" s="19">
        <v>0</v>
      </c>
      <c r="BD123" s="19">
        <v>0</v>
      </c>
      <c r="BE123" s="19">
        <v>0</v>
      </c>
      <c r="BF123" s="19">
        <v>0</v>
      </c>
      <c r="BG123" s="19">
        <v>0</v>
      </c>
      <c r="BH123" s="19">
        <v>0</v>
      </c>
      <c r="BI123" s="19">
        <v>0</v>
      </c>
      <c r="BJ123" s="19">
        <v>0</v>
      </c>
      <c r="BK123" s="19">
        <v>0</v>
      </c>
      <c r="BL123" s="19">
        <v>0</v>
      </c>
      <c r="BM123" s="19">
        <v>0</v>
      </c>
      <c r="BN123" s="19">
        <v>0</v>
      </c>
      <c r="BO123" s="19">
        <v>0</v>
      </c>
      <c r="BP123" s="19">
        <v>0</v>
      </c>
      <c r="BQ123" s="19">
        <v>0</v>
      </c>
      <c r="BR123" s="19">
        <v>0</v>
      </c>
      <c r="BS123" s="19">
        <v>0</v>
      </c>
      <c r="BT123" s="19">
        <v>0</v>
      </c>
      <c r="BU123" s="19">
        <v>0</v>
      </c>
      <c r="BV123" s="19">
        <v>0</v>
      </c>
      <c r="BW123" s="19">
        <v>0</v>
      </c>
      <c r="BX123" s="19">
        <v>0</v>
      </c>
      <c r="BY123" s="19">
        <v>0</v>
      </c>
      <c r="BZ123" s="19">
        <v>0</v>
      </c>
      <c r="CA123" s="19">
        <v>0</v>
      </c>
      <c r="CB123" s="19">
        <v>0</v>
      </c>
      <c r="CD123" s="19">
        <f t="shared" si="7"/>
        <v>0</v>
      </c>
      <c r="CE123" s="19">
        <f t="shared" si="8"/>
        <v>0</v>
      </c>
      <c r="CF123" s="19">
        <f t="shared" si="9"/>
        <v>0</v>
      </c>
    </row>
    <row r="124" spans="1:84">
      <c r="A124" s="61" t="s">
        <v>889</v>
      </c>
      <c r="B124" s="61" t="s">
        <v>327</v>
      </c>
      <c r="C124">
        <f t="shared" si="6"/>
        <v>118</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c r="T124" s="19">
        <v>0</v>
      </c>
      <c r="U124" s="19">
        <v>0</v>
      </c>
      <c r="V124" s="19">
        <v>0</v>
      </c>
      <c r="W124" s="19">
        <v>0</v>
      </c>
      <c r="X124" s="19">
        <v>0</v>
      </c>
      <c r="Y124" s="19">
        <v>0</v>
      </c>
      <c r="Z124" s="19">
        <v>0</v>
      </c>
      <c r="AA124" s="19">
        <v>0</v>
      </c>
      <c r="AB124" s="19">
        <v>0</v>
      </c>
      <c r="AC124" s="19">
        <v>0</v>
      </c>
      <c r="AD124" s="19">
        <v>0</v>
      </c>
      <c r="AE124" s="19">
        <v>0</v>
      </c>
      <c r="AF124" s="19">
        <v>0</v>
      </c>
      <c r="AG124" s="19">
        <v>0</v>
      </c>
      <c r="AH124" s="19">
        <v>0</v>
      </c>
      <c r="AI124" s="19">
        <v>0</v>
      </c>
      <c r="AJ124" s="19">
        <v>0</v>
      </c>
      <c r="AK124" s="19">
        <v>0</v>
      </c>
      <c r="AL124" s="19">
        <v>0</v>
      </c>
      <c r="AM124" s="19">
        <v>0</v>
      </c>
      <c r="AN124" s="19">
        <v>0</v>
      </c>
      <c r="AO124" s="19">
        <v>0</v>
      </c>
      <c r="AP124" s="19">
        <v>0</v>
      </c>
      <c r="AQ124" s="19">
        <v>0</v>
      </c>
      <c r="AR124" s="19">
        <v>0</v>
      </c>
      <c r="AS124" s="19">
        <v>0</v>
      </c>
      <c r="AT124" s="19">
        <v>0</v>
      </c>
      <c r="AU124" s="19">
        <v>0</v>
      </c>
      <c r="AV124" s="19">
        <v>0</v>
      </c>
      <c r="AW124" s="19">
        <v>0</v>
      </c>
      <c r="AX124" s="19">
        <v>0</v>
      </c>
      <c r="AY124" s="19">
        <v>0</v>
      </c>
      <c r="AZ124" s="19">
        <v>0</v>
      </c>
      <c r="BA124" s="19">
        <v>0</v>
      </c>
      <c r="BB124" s="19">
        <v>0</v>
      </c>
      <c r="BC124" s="19">
        <v>0</v>
      </c>
      <c r="BD124" s="19">
        <v>0</v>
      </c>
      <c r="BE124" s="19">
        <v>0</v>
      </c>
      <c r="BF124" s="19">
        <v>0</v>
      </c>
      <c r="BG124" s="19">
        <v>0</v>
      </c>
      <c r="BH124" s="19">
        <v>0</v>
      </c>
      <c r="BI124" s="19">
        <v>0</v>
      </c>
      <c r="BJ124" s="19">
        <v>0</v>
      </c>
      <c r="BK124" s="19">
        <v>0</v>
      </c>
      <c r="BL124" s="19">
        <v>0</v>
      </c>
      <c r="BM124" s="19">
        <v>0</v>
      </c>
      <c r="BN124" s="19">
        <v>0</v>
      </c>
      <c r="BO124" s="19">
        <v>0</v>
      </c>
      <c r="BP124" s="19">
        <v>0</v>
      </c>
      <c r="BQ124" s="19">
        <v>0</v>
      </c>
      <c r="BR124" s="19">
        <v>0</v>
      </c>
      <c r="BS124" s="19">
        <v>0</v>
      </c>
      <c r="BT124" s="19">
        <v>0</v>
      </c>
      <c r="BU124" s="19">
        <v>0</v>
      </c>
      <c r="BV124" s="19">
        <v>0</v>
      </c>
      <c r="BW124" s="19">
        <v>0</v>
      </c>
      <c r="BX124" s="19">
        <v>0</v>
      </c>
      <c r="BY124" s="19">
        <v>0</v>
      </c>
      <c r="BZ124" s="19">
        <v>0</v>
      </c>
      <c r="CA124" s="19">
        <v>0</v>
      </c>
      <c r="CB124" s="19">
        <v>0</v>
      </c>
      <c r="CD124" s="19">
        <f t="shared" si="7"/>
        <v>0</v>
      </c>
      <c r="CE124" s="19">
        <f t="shared" si="8"/>
        <v>0</v>
      </c>
      <c r="CF124" s="19">
        <f t="shared" si="9"/>
        <v>0</v>
      </c>
    </row>
    <row r="125" spans="1:84">
      <c r="A125" s="61" t="s">
        <v>890</v>
      </c>
      <c r="B125" s="61" t="s">
        <v>328</v>
      </c>
      <c r="C125">
        <f t="shared" si="6"/>
        <v>119</v>
      </c>
      <c r="D125" s="19">
        <v>0</v>
      </c>
      <c r="E125" s="19">
        <v>0</v>
      </c>
      <c r="F125" s="19">
        <v>0</v>
      </c>
      <c r="G125" s="19">
        <v>0</v>
      </c>
      <c r="H125" s="19">
        <v>0</v>
      </c>
      <c r="I125" s="19">
        <v>0</v>
      </c>
      <c r="J125" s="19">
        <v>0</v>
      </c>
      <c r="K125" s="19">
        <v>0</v>
      </c>
      <c r="L125" s="19">
        <v>0</v>
      </c>
      <c r="M125" s="19">
        <v>0</v>
      </c>
      <c r="N125" s="19">
        <v>0</v>
      </c>
      <c r="O125" s="19">
        <v>0</v>
      </c>
      <c r="P125" s="19">
        <v>0</v>
      </c>
      <c r="Q125" s="19">
        <v>0</v>
      </c>
      <c r="R125" s="19">
        <v>0</v>
      </c>
      <c r="S125" s="19">
        <v>0</v>
      </c>
      <c r="T125" s="19">
        <v>0</v>
      </c>
      <c r="U125" s="19">
        <v>0</v>
      </c>
      <c r="V125" s="19">
        <v>0</v>
      </c>
      <c r="W125" s="19">
        <v>0</v>
      </c>
      <c r="X125" s="19">
        <v>0</v>
      </c>
      <c r="Y125" s="19">
        <v>0</v>
      </c>
      <c r="Z125" s="19">
        <v>0</v>
      </c>
      <c r="AA125" s="19">
        <v>0</v>
      </c>
      <c r="AB125" s="19">
        <v>0</v>
      </c>
      <c r="AC125" s="19">
        <v>0</v>
      </c>
      <c r="AD125" s="19">
        <v>0</v>
      </c>
      <c r="AE125" s="19">
        <v>0</v>
      </c>
      <c r="AF125" s="19">
        <v>0</v>
      </c>
      <c r="AG125" s="19">
        <v>0</v>
      </c>
      <c r="AH125" s="19">
        <v>0</v>
      </c>
      <c r="AI125" s="19">
        <v>0</v>
      </c>
      <c r="AJ125" s="19">
        <v>0</v>
      </c>
      <c r="AK125" s="19">
        <v>0</v>
      </c>
      <c r="AL125" s="19">
        <v>0</v>
      </c>
      <c r="AM125" s="19">
        <v>0</v>
      </c>
      <c r="AN125" s="19">
        <v>0</v>
      </c>
      <c r="AO125" s="19">
        <v>0</v>
      </c>
      <c r="AP125" s="19">
        <v>0</v>
      </c>
      <c r="AQ125" s="19">
        <v>0</v>
      </c>
      <c r="AR125" s="19">
        <v>0</v>
      </c>
      <c r="AS125" s="19">
        <v>0</v>
      </c>
      <c r="AT125" s="19">
        <v>0</v>
      </c>
      <c r="AU125" s="19">
        <v>0</v>
      </c>
      <c r="AV125" s="19">
        <v>0</v>
      </c>
      <c r="AW125" s="19">
        <v>0</v>
      </c>
      <c r="AX125" s="19">
        <v>0</v>
      </c>
      <c r="AY125" s="19">
        <v>0</v>
      </c>
      <c r="AZ125" s="19">
        <v>0</v>
      </c>
      <c r="BA125" s="19">
        <v>0</v>
      </c>
      <c r="BB125" s="19">
        <v>0</v>
      </c>
      <c r="BC125" s="19">
        <v>0</v>
      </c>
      <c r="BD125" s="19">
        <v>0</v>
      </c>
      <c r="BE125" s="19">
        <v>0</v>
      </c>
      <c r="BF125" s="19">
        <v>0</v>
      </c>
      <c r="BG125" s="19">
        <v>0</v>
      </c>
      <c r="BH125" s="19">
        <v>0</v>
      </c>
      <c r="BI125" s="19">
        <v>0</v>
      </c>
      <c r="BJ125" s="19">
        <v>0</v>
      </c>
      <c r="BK125" s="19">
        <v>0</v>
      </c>
      <c r="BL125" s="19">
        <v>0</v>
      </c>
      <c r="BM125" s="19">
        <v>0</v>
      </c>
      <c r="BN125" s="19">
        <v>0</v>
      </c>
      <c r="BO125" s="19">
        <v>0</v>
      </c>
      <c r="BP125" s="19">
        <v>0</v>
      </c>
      <c r="BQ125" s="19">
        <v>0</v>
      </c>
      <c r="BR125" s="19">
        <v>0</v>
      </c>
      <c r="BS125" s="19">
        <v>0</v>
      </c>
      <c r="BT125" s="19">
        <v>0</v>
      </c>
      <c r="BU125" s="19">
        <v>0</v>
      </c>
      <c r="BV125" s="19">
        <v>0</v>
      </c>
      <c r="BW125" s="19">
        <v>0</v>
      </c>
      <c r="BX125" s="19">
        <v>0</v>
      </c>
      <c r="BY125" s="19">
        <v>0</v>
      </c>
      <c r="BZ125" s="19">
        <v>0</v>
      </c>
      <c r="CA125" s="19">
        <v>0</v>
      </c>
      <c r="CB125" s="19">
        <v>0</v>
      </c>
      <c r="CD125" s="19">
        <f t="shared" si="7"/>
        <v>0</v>
      </c>
      <c r="CE125" s="19">
        <f t="shared" si="8"/>
        <v>0</v>
      </c>
      <c r="CF125" s="19">
        <f t="shared" si="9"/>
        <v>0</v>
      </c>
    </row>
    <row r="126" spans="1:84">
      <c r="A126" s="61" t="s">
        <v>891</v>
      </c>
      <c r="B126" s="61" t="s">
        <v>110</v>
      </c>
      <c r="C126">
        <f t="shared" si="6"/>
        <v>120</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c r="T126" s="19">
        <v>0</v>
      </c>
      <c r="U126" s="19">
        <v>0</v>
      </c>
      <c r="V126" s="19">
        <v>0</v>
      </c>
      <c r="W126" s="19">
        <v>0</v>
      </c>
      <c r="X126" s="19">
        <v>0</v>
      </c>
      <c r="Y126" s="19">
        <v>0</v>
      </c>
      <c r="Z126" s="19">
        <v>0</v>
      </c>
      <c r="AA126" s="19">
        <v>0</v>
      </c>
      <c r="AB126" s="19">
        <v>0</v>
      </c>
      <c r="AC126" s="19">
        <v>0</v>
      </c>
      <c r="AD126" s="19">
        <v>0</v>
      </c>
      <c r="AE126" s="19">
        <v>0</v>
      </c>
      <c r="AF126" s="19">
        <v>0</v>
      </c>
      <c r="AG126" s="19">
        <v>0</v>
      </c>
      <c r="AH126" s="19">
        <v>0</v>
      </c>
      <c r="AI126" s="19">
        <v>0</v>
      </c>
      <c r="AJ126" s="19">
        <v>0</v>
      </c>
      <c r="AK126" s="19">
        <v>0</v>
      </c>
      <c r="AL126" s="19">
        <v>0</v>
      </c>
      <c r="AM126" s="19">
        <v>0</v>
      </c>
      <c r="AN126" s="19">
        <v>0</v>
      </c>
      <c r="AO126" s="19">
        <v>0</v>
      </c>
      <c r="AP126" s="19">
        <v>0</v>
      </c>
      <c r="AQ126" s="19">
        <v>0</v>
      </c>
      <c r="AR126" s="19">
        <v>0</v>
      </c>
      <c r="AS126" s="19">
        <v>0</v>
      </c>
      <c r="AT126" s="19">
        <v>0</v>
      </c>
      <c r="AU126" s="19">
        <v>0</v>
      </c>
      <c r="AV126" s="19">
        <v>0</v>
      </c>
      <c r="AW126" s="19">
        <v>0</v>
      </c>
      <c r="AX126" s="19">
        <v>0</v>
      </c>
      <c r="AY126" s="19">
        <v>0</v>
      </c>
      <c r="AZ126" s="19">
        <v>0</v>
      </c>
      <c r="BA126" s="19">
        <v>0</v>
      </c>
      <c r="BB126" s="19">
        <v>0</v>
      </c>
      <c r="BC126" s="19">
        <v>0</v>
      </c>
      <c r="BD126" s="19">
        <v>0</v>
      </c>
      <c r="BE126" s="19">
        <v>0</v>
      </c>
      <c r="BF126" s="19">
        <v>0</v>
      </c>
      <c r="BG126" s="19">
        <v>0</v>
      </c>
      <c r="BH126" s="19">
        <v>0</v>
      </c>
      <c r="BI126" s="19">
        <v>0</v>
      </c>
      <c r="BJ126" s="19">
        <v>0</v>
      </c>
      <c r="BK126" s="19">
        <v>0</v>
      </c>
      <c r="BL126" s="19">
        <v>0</v>
      </c>
      <c r="BM126" s="19">
        <v>0</v>
      </c>
      <c r="BN126" s="19">
        <v>0</v>
      </c>
      <c r="BO126" s="19">
        <v>0</v>
      </c>
      <c r="BP126" s="19">
        <v>0</v>
      </c>
      <c r="BQ126" s="19">
        <v>0</v>
      </c>
      <c r="BR126" s="19">
        <v>0</v>
      </c>
      <c r="BS126" s="19">
        <v>0</v>
      </c>
      <c r="BT126" s="19">
        <v>0</v>
      </c>
      <c r="BU126" s="19">
        <v>0</v>
      </c>
      <c r="BV126" s="19">
        <v>0</v>
      </c>
      <c r="BW126" s="19">
        <v>0</v>
      </c>
      <c r="BX126" s="19">
        <v>0</v>
      </c>
      <c r="BY126" s="19">
        <v>0</v>
      </c>
      <c r="BZ126" s="19">
        <v>0</v>
      </c>
      <c r="CA126" s="19">
        <v>0</v>
      </c>
      <c r="CB126" s="19">
        <v>0</v>
      </c>
      <c r="CD126" s="19">
        <f t="shared" si="7"/>
        <v>0</v>
      </c>
      <c r="CE126" s="19">
        <f t="shared" si="8"/>
        <v>0</v>
      </c>
      <c r="CF126" s="19">
        <f t="shared" si="9"/>
        <v>0</v>
      </c>
    </row>
    <row r="127" spans="1:84">
      <c r="A127" s="61" t="s">
        <v>892</v>
      </c>
      <c r="B127" s="61" t="s">
        <v>111</v>
      </c>
      <c r="C127">
        <f t="shared" si="6"/>
        <v>121</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c r="T127" s="19">
        <v>0</v>
      </c>
      <c r="U127" s="19">
        <v>0</v>
      </c>
      <c r="V127" s="19">
        <v>0</v>
      </c>
      <c r="W127" s="19">
        <v>0</v>
      </c>
      <c r="X127" s="19">
        <v>0</v>
      </c>
      <c r="Y127" s="19">
        <v>0</v>
      </c>
      <c r="Z127" s="19">
        <v>0</v>
      </c>
      <c r="AA127" s="19">
        <v>0</v>
      </c>
      <c r="AB127" s="19">
        <v>0</v>
      </c>
      <c r="AC127" s="19">
        <v>0</v>
      </c>
      <c r="AD127" s="19">
        <v>0</v>
      </c>
      <c r="AE127" s="19">
        <v>0</v>
      </c>
      <c r="AF127" s="19">
        <v>0</v>
      </c>
      <c r="AG127" s="19">
        <v>0</v>
      </c>
      <c r="AH127" s="19">
        <v>0</v>
      </c>
      <c r="AI127" s="19">
        <v>0</v>
      </c>
      <c r="AJ127" s="19">
        <v>0</v>
      </c>
      <c r="AK127" s="19">
        <v>0</v>
      </c>
      <c r="AL127" s="19">
        <v>0</v>
      </c>
      <c r="AM127" s="19">
        <v>0</v>
      </c>
      <c r="AN127" s="19">
        <v>0</v>
      </c>
      <c r="AO127" s="19">
        <v>0</v>
      </c>
      <c r="AP127" s="19">
        <v>0</v>
      </c>
      <c r="AQ127" s="19">
        <v>0</v>
      </c>
      <c r="AR127" s="19">
        <v>0</v>
      </c>
      <c r="AS127" s="19">
        <v>0</v>
      </c>
      <c r="AT127" s="19">
        <v>0</v>
      </c>
      <c r="AU127" s="19">
        <v>0</v>
      </c>
      <c r="AV127" s="19">
        <v>0</v>
      </c>
      <c r="AW127" s="19">
        <v>0</v>
      </c>
      <c r="AX127" s="19">
        <v>0</v>
      </c>
      <c r="AY127" s="19">
        <v>0</v>
      </c>
      <c r="AZ127" s="19">
        <v>0</v>
      </c>
      <c r="BA127" s="19">
        <v>0</v>
      </c>
      <c r="BB127" s="19">
        <v>0</v>
      </c>
      <c r="BC127" s="19">
        <v>0</v>
      </c>
      <c r="BD127" s="19">
        <v>0</v>
      </c>
      <c r="BE127" s="19">
        <v>0</v>
      </c>
      <c r="BF127" s="19">
        <v>0</v>
      </c>
      <c r="BG127" s="19">
        <v>0</v>
      </c>
      <c r="BH127" s="19">
        <v>0</v>
      </c>
      <c r="BI127" s="19">
        <v>0</v>
      </c>
      <c r="BJ127" s="19">
        <v>0</v>
      </c>
      <c r="BK127" s="19">
        <v>0</v>
      </c>
      <c r="BL127" s="19">
        <v>0</v>
      </c>
      <c r="BM127" s="19">
        <v>0</v>
      </c>
      <c r="BN127" s="19">
        <v>0</v>
      </c>
      <c r="BO127" s="19">
        <v>0</v>
      </c>
      <c r="BP127" s="19">
        <v>0</v>
      </c>
      <c r="BQ127" s="19">
        <v>0</v>
      </c>
      <c r="BR127" s="19">
        <v>0</v>
      </c>
      <c r="BS127" s="19">
        <v>0</v>
      </c>
      <c r="BT127" s="19">
        <v>0</v>
      </c>
      <c r="BU127" s="19">
        <v>0</v>
      </c>
      <c r="BV127" s="19">
        <v>0</v>
      </c>
      <c r="BW127" s="19">
        <v>0</v>
      </c>
      <c r="BX127" s="19">
        <v>0</v>
      </c>
      <c r="BY127" s="19">
        <v>0</v>
      </c>
      <c r="BZ127" s="19">
        <v>0</v>
      </c>
      <c r="CA127" s="19">
        <v>0</v>
      </c>
      <c r="CB127" s="19">
        <v>0</v>
      </c>
      <c r="CD127" s="19">
        <f t="shared" si="7"/>
        <v>0</v>
      </c>
      <c r="CE127" s="19">
        <f t="shared" si="8"/>
        <v>0</v>
      </c>
      <c r="CF127" s="19">
        <f t="shared" si="9"/>
        <v>0</v>
      </c>
    </row>
    <row r="128" spans="1:84">
      <c r="A128" s="61" t="s">
        <v>893</v>
      </c>
      <c r="B128" s="61" t="s">
        <v>112</v>
      </c>
      <c r="C128">
        <f t="shared" si="6"/>
        <v>122</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c r="T128" s="19">
        <v>0</v>
      </c>
      <c r="U128" s="19">
        <v>0</v>
      </c>
      <c r="V128" s="19">
        <v>0</v>
      </c>
      <c r="W128" s="19">
        <v>0</v>
      </c>
      <c r="X128" s="19">
        <v>0</v>
      </c>
      <c r="Y128" s="19">
        <v>0</v>
      </c>
      <c r="Z128" s="19">
        <v>0</v>
      </c>
      <c r="AA128" s="19">
        <v>0</v>
      </c>
      <c r="AB128" s="19">
        <v>0</v>
      </c>
      <c r="AC128" s="19">
        <v>0</v>
      </c>
      <c r="AD128" s="19">
        <v>0</v>
      </c>
      <c r="AE128" s="19">
        <v>0</v>
      </c>
      <c r="AF128" s="19">
        <v>0</v>
      </c>
      <c r="AG128" s="19">
        <v>0</v>
      </c>
      <c r="AH128" s="19">
        <v>0</v>
      </c>
      <c r="AI128" s="19">
        <v>0</v>
      </c>
      <c r="AJ128" s="19">
        <v>0</v>
      </c>
      <c r="AK128" s="19">
        <v>0</v>
      </c>
      <c r="AL128" s="19">
        <v>0</v>
      </c>
      <c r="AM128" s="19">
        <v>0</v>
      </c>
      <c r="AN128" s="19">
        <v>0</v>
      </c>
      <c r="AO128" s="19">
        <v>0</v>
      </c>
      <c r="AP128" s="19">
        <v>0</v>
      </c>
      <c r="AQ128" s="19">
        <v>0</v>
      </c>
      <c r="AR128" s="19">
        <v>0</v>
      </c>
      <c r="AS128" s="19">
        <v>0</v>
      </c>
      <c r="AT128" s="19">
        <v>0</v>
      </c>
      <c r="AU128" s="19">
        <v>0</v>
      </c>
      <c r="AV128" s="19">
        <v>0</v>
      </c>
      <c r="AW128" s="19">
        <v>0</v>
      </c>
      <c r="AX128" s="19">
        <v>0</v>
      </c>
      <c r="AY128" s="19">
        <v>0</v>
      </c>
      <c r="AZ128" s="19">
        <v>0</v>
      </c>
      <c r="BA128" s="19">
        <v>0</v>
      </c>
      <c r="BB128" s="19">
        <v>0</v>
      </c>
      <c r="BC128" s="19">
        <v>0</v>
      </c>
      <c r="BD128" s="19">
        <v>0</v>
      </c>
      <c r="BE128" s="19">
        <v>0</v>
      </c>
      <c r="BF128" s="19">
        <v>0</v>
      </c>
      <c r="BG128" s="19">
        <v>0</v>
      </c>
      <c r="BH128" s="19">
        <v>0</v>
      </c>
      <c r="BI128" s="19">
        <v>0</v>
      </c>
      <c r="BJ128" s="19">
        <v>0</v>
      </c>
      <c r="BK128" s="19">
        <v>0</v>
      </c>
      <c r="BL128" s="19">
        <v>0</v>
      </c>
      <c r="BM128" s="19">
        <v>0</v>
      </c>
      <c r="BN128" s="19">
        <v>0</v>
      </c>
      <c r="BO128" s="19">
        <v>0</v>
      </c>
      <c r="BP128" s="19">
        <v>0</v>
      </c>
      <c r="BQ128" s="19">
        <v>0</v>
      </c>
      <c r="BR128" s="19">
        <v>0</v>
      </c>
      <c r="BS128" s="19">
        <v>0</v>
      </c>
      <c r="BT128" s="19">
        <v>0</v>
      </c>
      <c r="BU128" s="19">
        <v>0</v>
      </c>
      <c r="BV128" s="19">
        <v>0</v>
      </c>
      <c r="BW128" s="19">
        <v>0</v>
      </c>
      <c r="BX128" s="19">
        <v>0</v>
      </c>
      <c r="BY128" s="19">
        <v>0</v>
      </c>
      <c r="BZ128" s="19">
        <v>0</v>
      </c>
      <c r="CA128" s="19">
        <v>0</v>
      </c>
      <c r="CB128" s="19">
        <v>0</v>
      </c>
      <c r="CD128" s="19">
        <f t="shared" si="7"/>
        <v>0</v>
      </c>
      <c r="CE128" s="19">
        <f t="shared" si="8"/>
        <v>0</v>
      </c>
      <c r="CF128" s="19">
        <f t="shared" si="9"/>
        <v>0</v>
      </c>
    </row>
    <row r="129" spans="1:84">
      <c r="A129" s="61" t="s">
        <v>894</v>
      </c>
      <c r="B129" s="61" t="s">
        <v>113</v>
      </c>
      <c r="C129">
        <f t="shared" si="6"/>
        <v>123</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c r="T129" s="19">
        <v>0</v>
      </c>
      <c r="U129" s="19">
        <v>0</v>
      </c>
      <c r="V129" s="19">
        <v>0</v>
      </c>
      <c r="W129" s="19">
        <v>0</v>
      </c>
      <c r="X129" s="19">
        <v>0</v>
      </c>
      <c r="Y129" s="19">
        <v>0</v>
      </c>
      <c r="Z129" s="19">
        <v>0</v>
      </c>
      <c r="AA129" s="19">
        <v>0</v>
      </c>
      <c r="AB129" s="19">
        <v>0</v>
      </c>
      <c r="AC129" s="19">
        <v>0</v>
      </c>
      <c r="AD129" s="19">
        <v>0</v>
      </c>
      <c r="AE129" s="19">
        <v>0</v>
      </c>
      <c r="AF129" s="19">
        <v>0</v>
      </c>
      <c r="AG129" s="19">
        <v>0</v>
      </c>
      <c r="AH129" s="19">
        <v>0</v>
      </c>
      <c r="AI129" s="19">
        <v>0</v>
      </c>
      <c r="AJ129" s="19">
        <v>0</v>
      </c>
      <c r="AK129" s="19">
        <v>0</v>
      </c>
      <c r="AL129" s="19">
        <v>0</v>
      </c>
      <c r="AM129" s="19">
        <v>0</v>
      </c>
      <c r="AN129" s="19">
        <v>0</v>
      </c>
      <c r="AO129" s="19">
        <v>0</v>
      </c>
      <c r="AP129" s="19">
        <v>0</v>
      </c>
      <c r="AQ129" s="19">
        <v>0</v>
      </c>
      <c r="AR129" s="19">
        <v>0</v>
      </c>
      <c r="AS129" s="19">
        <v>0</v>
      </c>
      <c r="AT129" s="19">
        <v>0</v>
      </c>
      <c r="AU129" s="19">
        <v>0</v>
      </c>
      <c r="AV129" s="19">
        <v>0</v>
      </c>
      <c r="AW129" s="19">
        <v>0</v>
      </c>
      <c r="AX129" s="19">
        <v>0</v>
      </c>
      <c r="AY129" s="19">
        <v>0</v>
      </c>
      <c r="AZ129" s="19">
        <v>0</v>
      </c>
      <c r="BA129" s="19">
        <v>0</v>
      </c>
      <c r="BB129" s="19">
        <v>0</v>
      </c>
      <c r="BC129" s="19">
        <v>0</v>
      </c>
      <c r="BD129" s="19">
        <v>0</v>
      </c>
      <c r="BE129" s="19">
        <v>0</v>
      </c>
      <c r="BF129" s="19">
        <v>0</v>
      </c>
      <c r="BG129" s="19">
        <v>0</v>
      </c>
      <c r="BH129" s="19">
        <v>0</v>
      </c>
      <c r="BI129" s="19">
        <v>0</v>
      </c>
      <c r="BJ129" s="19">
        <v>0</v>
      </c>
      <c r="BK129" s="19">
        <v>0</v>
      </c>
      <c r="BL129" s="19">
        <v>0</v>
      </c>
      <c r="BM129" s="19">
        <v>0</v>
      </c>
      <c r="BN129" s="19">
        <v>0</v>
      </c>
      <c r="BO129" s="19">
        <v>0</v>
      </c>
      <c r="BP129" s="19">
        <v>0</v>
      </c>
      <c r="BQ129" s="19">
        <v>0</v>
      </c>
      <c r="BR129" s="19">
        <v>0</v>
      </c>
      <c r="BS129" s="19">
        <v>0</v>
      </c>
      <c r="BT129" s="19">
        <v>0</v>
      </c>
      <c r="BU129" s="19">
        <v>0</v>
      </c>
      <c r="BV129" s="19">
        <v>0</v>
      </c>
      <c r="BW129" s="19">
        <v>0</v>
      </c>
      <c r="BX129" s="19">
        <v>0</v>
      </c>
      <c r="BY129" s="19">
        <v>0</v>
      </c>
      <c r="BZ129" s="19">
        <v>0</v>
      </c>
      <c r="CA129" s="19">
        <v>0</v>
      </c>
      <c r="CB129" s="19">
        <v>0</v>
      </c>
      <c r="CD129" s="19">
        <f t="shared" si="7"/>
        <v>0</v>
      </c>
      <c r="CE129" s="19">
        <f t="shared" si="8"/>
        <v>0</v>
      </c>
      <c r="CF129" s="19">
        <f t="shared" si="9"/>
        <v>0</v>
      </c>
    </row>
    <row r="130" spans="1:84">
      <c r="A130" s="61" t="s">
        <v>895</v>
      </c>
      <c r="B130" s="61" t="s">
        <v>329</v>
      </c>
      <c r="C130">
        <f t="shared" si="6"/>
        <v>124</v>
      </c>
      <c r="D130" s="19">
        <v>0</v>
      </c>
      <c r="E130" s="19">
        <v>0</v>
      </c>
      <c r="F130" s="19">
        <v>0</v>
      </c>
      <c r="G130" s="19">
        <v>0</v>
      </c>
      <c r="H130" s="19">
        <v>0</v>
      </c>
      <c r="I130" s="19">
        <v>0</v>
      </c>
      <c r="J130" s="19">
        <v>0</v>
      </c>
      <c r="K130" s="19">
        <v>0</v>
      </c>
      <c r="L130" s="19">
        <v>0</v>
      </c>
      <c r="M130" s="19">
        <v>0</v>
      </c>
      <c r="N130" s="19">
        <v>0</v>
      </c>
      <c r="O130" s="19">
        <v>0</v>
      </c>
      <c r="P130" s="19">
        <v>0</v>
      </c>
      <c r="Q130" s="19">
        <v>0</v>
      </c>
      <c r="R130" s="19">
        <v>0</v>
      </c>
      <c r="S130" s="19">
        <v>0</v>
      </c>
      <c r="T130" s="19">
        <v>0</v>
      </c>
      <c r="U130" s="19">
        <v>0</v>
      </c>
      <c r="V130" s="19">
        <v>0</v>
      </c>
      <c r="W130" s="19">
        <v>0</v>
      </c>
      <c r="X130" s="19">
        <v>0</v>
      </c>
      <c r="Y130" s="19">
        <v>0</v>
      </c>
      <c r="Z130" s="19">
        <v>0</v>
      </c>
      <c r="AA130" s="19">
        <v>0</v>
      </c>
      <c r="AB130" s="19">
        <v>0</v>
      </c>
      <c r="AC130" s="19">
        <v>0</v>
      </c>
      <c r="AD130" s="19">
        <v>0</v>
      </c>
      <c r="AE130" s="19">
        <v>0</v>
      </c>
      <c r="AF130" s="19">
        <v>0</v>
      </c>
      <c r="AG130" s="19">
        <v>0</v>
      </c>
      <c r="AH130" s="19">
        <v>0</v>
      </c>
      <c r="AI130" s="19">
        <v>0</v>
      </c>
      <c r="AJ130" s="19">
        <v>0</v>
      </c>
      <c r="AK130" s="19">
        <v>0</v>
      </c>
      <c r="AL130" s="19">
        <v>0</v>
      </c>
      <c r="AM130" s="19">
        <v>0</v>
      </c>
      <c r="AN130" s="19">
        <v>0</v>
      </c>
      <c r="AO130" s="19">
        <v>0</v>
      </c>
      <c r="AP130" s="19">
        <v>0</v>
      </c>
      <c r="AQ130" s="19">
        <v>0</v>
      </c>
      <c r="AR130" s="19">
        <v>0</v>
      </c>
      <c r="AS130" s="19">
        <v>1.4833494029518654E-4</v>
      </c>
      <c r="AT130" s="19">
        <v>0</v>
      </c>
      <c r="AU130" s="19">
        <v>0</v>
      </c>
      <c r="AV130" s="19">
        <v>0</v>
      </c>
      <c r="AW130" s="19">
        <v>0</v>
      </c>
      <c r="AX130" s="19">
        <v>2.9666988059037312E-3</v>
      </c>
      <c r="AY130" s="19">
        <v>0</v>
      </c>
      <c r="AZ130" s="19">
        <v>0</v>
      </c>
      <c r="BA130" s="19">
        <v>0.42216124008010092</v>
      </c>
      <c r="BB130" s="19">
        <v>6.0668990580731295E-2</v>
      </c>
      <c r="BC130" s="19">
        <v>0</v>
      </c>
      <c r="BD130" s="19">
        <v>0</v>
      </c>
      <c r="BE130" s="19">
        <v>0</v>
      </c>
      <c r="BF130" s="19">
        <v>0</v>
      </c>
      <c r="BG130" s="19">
        <v>0</v>
      </c>
      <c r="BH130" s="19">
        <v>1.453682414892828E-2</v>
      </c>
      <c r="BI130" s="19">
        <v>0</v>
      </c>
      <c r="BJ130" s="19">
        <v>3.8567084476748498E-3</v>
      </c>
      <c r="BK130" s="19">
        <v>0</v>
      </c>
      <c r="BL130" s="19">
        <v>0.12919973299710746</v>
      </c>
      <c r="BM130" s="19">
        <v>1.3498479566861975E-2</v>
      </c>
      <c r="BN130" s="19">
        <v>0</v>
      </c>
      <c r="BO130" s="19">
        <v>1.0086775940072684E-2</v>
      </c>
      <c r="BP130" s="19">
        <v>0</v>
      </c>
      <c r="BQ130" s="19">
        <v>0.14373655714603575</v>
      </c>
      <c r="BR130" s="19">
        <v>0.20707557665208037</v>
      </c>
      <c r="BS130" s="19">
        <v>0</v>
      </c>
      <c r="BT130" s="19">
        <v>1.0079359193057924</v>
      </c>
      <c r="BU130" s="19">
        <v>0</v>
      </c>
      <c r="BV130" s="19">
        <v>0</v>
      </c>
      <c r="BW130" s="19">
        <v>0</v>
      </c>
      <c r="BX130" s="19">
        <v>4.9920640806942078</v>
      </c>
      <c r="BY130" s="19">
        <v>0</v>
      </c>
      <c r="BZ130" s="19">
        <v>0</v>
      </c>
      <c r="CA130" s="19">
        <v>4.9920640806942078</v>
      </c>
      <c r="CB130" s="19">
        <v>6</v>
      </c>
      <c r="CD130" s="19">
        <f t="shared" si="7"/>
        <v>0</v>
      </c>
      <c r="CE130" s="19">
        <f t="shared" si="8"/>
        <v>0</v>
      </c>
      <c r="CF130" s="19">
        <f t="shared" si="9"/>
        <v>0</v>
      </c>
    </row>
    <row r="131" spans="1:84">
      <c r="A131" s="61" t="s">
        <v>896</v>
      </c>
      <c r="B131" s="61" t="s">
        <v>330</v>
      </c>
      <c r="C131">
        <f t="shared" si="6"/>
        <v>125</v>
      </c>
      <c r="D131" s="19">
        <v>0</v>
      </c>
      <c r="E131" s="19">
        <v>0</v>
      </c>
      <c r="F131" s="19">
        <v>0</v>
      </c>
      <c r="G131" s="19">
        <v>0</v>
      </c>
      <c r="H131" s="19">
        <v>0</v>
      </c>
      <c r="I131" s="19">
        <v>0</v>
      </c>
      <c r="J131" s="19">
        <v>0</v>
      </c>
      <c r="K131" s="19">
        <v>0</v>
      </c>
      <c r="L131" s="19">
        <v>0</v>
      </c>
      <c r="M131" s="19">
        <v>0</v>
      </c>
      <c r="N131" s="19">
        <v>0</v>
      </c>
      <c r="O131" s="19">
        <v>0</v>
      </c>
      <c r="P131" s="19">
        <v>0</v>
      </c>
      <c r="Q131" s="19">
        <v>0</v>
      </c>
      <c r="R131" s="19">
        <v>0</v>
      </c>
      <c r="S131" s="19">
        <v>0</v>
      </c>
      <c r="T131" s="19">
        <v>0</v>
      </c>
      <c r="U131" s="19">
        <v>0</v>
      </c>
      <c r="V131" s="19">
        <v>0</v>
      </c>
      <c r="W131" s="19">
        <v>0</v>
      </c>
      <c r="X131" s="19">
        <v>0</v>
      </c>
      <c r="Y131" s="19">
        <v>0</v>
      </c>
      <c r="Z131" s="19">
        <v>0</v>
      </c>
      <c r="AA131" s="19">
        <v>0</v>
      </c>
      <c r="AB131" s="19">
        <v>0</v>
      </c>
      <c r="AC131" s="19">
        <v>0</v>
      </c>
      <c r="AD131" s="19">
        <v>0</v>
      </c>
      <c r="AE131" s="19">
        <v>0</v>
      </c>
      <c r="AF131" s="19">
        <v>0</v>
      </c>
      <c r="AG131" s="19">
        <v>0</v>
      </c>
      <c r="AH131" s="19">
        <v>0</v>
      </c>
      <c r="AI131" s="19">
        <v>0</v>
      </c>
      <c r="AJ131" s="19">
        <v>0</v>
      </c>
      <c r="AK131" s="19">
        <v>0</v>
      </c>
      <c r="AL131" s="19">
        <v>0</v>
      </c>
      <c r="AM131" s="19">
        <v>0</v>
      </c>
      <c r="AN131" s="19">
        <v>0</v>
      </c>
      <c r="AO131" s="19">
        <v>0</v>
      </c>
      <c r="AP131" s="19">
        <v>0</v>
      </c>
      <c r="AQ131" s="19">
        <v>0</v>
      </c>
      <c r="AR131" s="19">
        <v>0</v>
      </c>
      <c r="AS131" s="19">
        <v>0</v>
      </c>
      <c r="AT131" s="19">
        <v>0</v>
      </c>
      <c r="AU131" s="19">
        <v>0</v>
      </c>
      <c r="AV131" s="19">
        <v>0</v>
      </c>
      <c r="AW131" s="19">
        <v>0</v>
      </c>
      <c r="AX131" s="19">
        <v>0</v>
      </c>
      <c r="AY131" s="19">
        <v>0</v>
      </c>
      <c r="AZ131" s="19">
        <v>0</v>
      </c>
      <c r="BA131" s="19">
        <v>0</v>
      </c>
      <c r="BB131" s="19">
        <v>0</v>
      </c>
      <c r="BC131" s="19">
        <v>0</v>
      </c>
      <c r="BD131" s="19">
        <v>0</v>
      </c>
      <c r="BE131" s="19">
        <v>0</v>
      </c>
      <c r="BF131" s="19">
        <v>0</v>
      </c>
      <c r="BG131" s="19">
        <v>0</v>
      </c>
      <c r="BH131" s="19">
        <v>0</v>
      </c>
      <c r="BI131" s="19">
        <v>0</v>
      </c>
      <c r="BJ131" s="19">
        <v>0</v>
      </c>
      <c r="BK131" s="19">
        <v>0</v>
      </c>
      <c r="BL131" s="19">
        <v>0</v>
      </c>
      <c r="BM131" s="19">
        <v>0</v>
      </c>
      <c r="BN131" s="19">
        <v>0</v>
      </c>
      <c r="BO131" s="19">
        <v>0</v>
      </c>
      <c r="BP131" s="19">
        <v>0</v>
      </c>
      <c r="BQ131" s="19">
        <v>0</v>
      </c>
      <c r="BR131" s="19">
        <v>0</v>
      </c>
      <c r="BS131" s="19">
        <v>0</v>
      </c>
      <c r="BT131" s="19">
        <v>0</v>
      </c>
      <c r="BU131" s="19">
        <v>0</v>
      </c>
      <c r="BV131" s="19">
        <v>0</v>
      </c>
      <c r="BW131" s="19">
        <v>0</v>
      </c>
      <c r="BX131" s="19">
        <v>0</v>
      </c>
      <c r="BY131" s="19">
        <v>0</v>
      </c>
      <c r="BZ131" s="19">
        <v>0</v>
      </c>
      <c r="CA131" s="19">
        <v>0</v>
      </c>
      <c r="CB131" s="19">
        <v>0</v>
      </c>
      <c r="CD131" s="19">
        <f t="shared" si="7"/>
        <v>0</v>
      </c>
      <c r="CE131" s="19">
        <f t="shared" si="8"/>
        <v>0</v>
      </c>
      <c r="CF131" s="19">
        <f t="shared" si="9"/>
        <v>0</v>
      </c>
    </row>
    <row r="132" spans="1:84">
      <c r="A132" s="61" t="s">
        <v>897</v>
      </c>
      <c r="B132" s="61" t="s">
        <v>331</v>
      </c>
      <c r="C132">
        <f t="shared" si="6"/>
        <v>126</v>
      </c>
      <c r="D132" s="19">
        <v>0</v>
      </c>
      <c r="E132" s="19">
        <v>0</v>
      </c>
      <c r="F132" s="19">
        <v>0</v>
      </c>
      <c r="G132" s="19">
        <v>0</v>
      </c>
      <c r="H132" s="19">
        <v>0</v>
      </c>
      <c r="I132" s="19">
        <v>0</v>
      </c>
      <c r="J132" s="19">
        <v>0</v>
      </c>
      <c r="K132" s="19">
        <v>0</v>
      </c>
      <c r="L132" s="19">
        <v>0</v>
      </c>
      <c r="M132" s="19">
        <v>0</v>
      </c>
      <c r="N132" s="19">
        <v>0</v>
      </c>
      <c r="O132" s="19">
        <v>0</v>
      </c>
      <c r="P132" s="19">
        <v>0</v>
      </c>
      <c r="Q132" s="19">
        <v>0</v>
      </c>
      <c r="R132" s="19">
        <v>0</v>
      </c>
      <c r="S132" s="19">
        <v>0</v>
      </c>
      <c r="T132" s="19">
        <v>0</v>
      </c>
      <c r="U132" s="19">
        <v>0</v>
      </c>
      <c r="V132" s="19">
        <v>0</v>
      </c>
      <c r="W132" s="19">
        <v>0</v>
      </c>
      <c r="X132" s="19">
        <v>0</v>
      </c>
      <c r="Y132" s="19">
        <v>0</v>
      </c>
      <c r="Z132" s="19">
        <v>0</v>
      </c>
      <c r="AA132" s="19">
        <v>0</v>
      </c>
      <c r="AB132" s="19">
        <v>0</v>
      </c>
      <c r="AC132" s="19">
        <v>0</v>
      </c>
      <c r="AD132" s="19">
        <v>0</v>
      </c>
      <c r="AE132" s="19">
        <v>0</v>
      </c>
      <c r="AF132" s="19">
        <v>0</v>
      </c>
      <c r="AG132" s="19">
        <v>0</v>
      </c>
      <c r="AH132" s="19">
        <v>0</v>
      </c>
      <c r="AI132" s="19">
        <v>0</v>
      </c>
      <c r="AJ132" s="19">
        <v>0</v>
      </c>
      <c r="AK132" s="19">
        <v>0</v>
      </c>
      <c r="AL132" s="19">
        <v>0</v>
      </c>
      <c r="AM132" s="19">
        <v>0</v>
      </c>
      <c r="AN132" s="19">
        <v>0</v>
      </c>
      <c r="AO132" s="19">
        <v>0</v>
      </c>
      <c r="AP132" s="19">
        <v>0</v>
      </c>
      <c r="AQ132" s="19">
        <v>0</v>
      </c>
      <c r="AR132" s="19">
        <v>0</v>
      </c>
      <c r="AS132" s="19">
        <v>0</v>
      </c>
      <c r="AT132" s="19">
        <v>0</v>
      </c>
      <c r="AU132" s="19">
        <v>0</v>
      </c>
      <c r="AV132" s="19">
        <v>0</v>
      </c>
      <c r="AW132" s="19">
        <v>0</v>
      </c>
      <c r="AX132" s="19">
        <v>0</v>
      </c>
      <c r="AY132" s="19">
        <v>0</v>
      </c>
      <c r="AZ132" s="19">
        <v>0</v>
      </c>
      <c r="BA132" s="19">
        <v>0</v>
      </c>
      <c r="BB132" s="19">
        <v>0</v>
      </c>
      <c r="BC132" s="19">
        <v>0</v>
      </c>
      <c r="BD132" s="19">
        <v>0</v>
      </c>
      <c r="BE132" s="19">
        <v>0</v>
      </c>
      <c r="BF132" s="19">
        <v>0</v>
      </c>
      <c r="BG132" s="19">
        <v>0</v>
      </c>
      <c r="BH132" s="19">
        <v>0</v>
      </c>
      <c r="BI132" s="19">
        <v>0</v>
      </c>
      <c r="BJ132" s="19">
        <v>0</v>
      </c>
      <c r="BK132" s="19">
        <v>0</v>
      </c>
      <c r="BL132" s="19">
        <v>0</v>
      </c>
      <c r="BM132" s="19">
        <v>0</v>
      </c>
      <c r="BN132" s="19">
        <v>0</v>
      </c>
      <c r="BO132" s="19">
        <v>0</v>
      </c>
      <c r="BP132" s="19">
        <v>0</v>
      </c>
      <c r="BQ132" s="19">
        <v>0</v>
      </c>
      <c r="BR132" s="19">
        <v>0</v>
      </c>
      <c r="BS132" s="19">
        <v>0</v>
      </c>
      <c r="BT132" s="19">
        <v>0</v>
      </c>
      <c r="BU132" s="19">
        <v>0</v>
      </c>
      <c r="BV132" s="19">
        <v>0</v>
      </c>
      <c r="BW132" s="19">
        <v>0</v>
      </c>
      <c r="BX132" s="19">
        <v>0</v>
      </c>
      <c r="BY132" s="19">
        <v>0</v>
      </c>
      <c r="BZ132" s="19">
        <v>0</v>
      </c>
      <c r="CA132" s="19">
        <v>0</v>
      </c>
      <c r="CB132" s="19">
        <v>0</v>
      </c>
      <c r="CD132" s="19">
        <f t="shared" si="7"/>
        <v>0</v>
      </c>
      <c r="CE132" s="19">
        <f t="shared" si="8"/>
        <v>0</v>
      </c>
      <c r="CF132" s="19">
        <f t="shared" si="9"/>
        <v>0</v>
      </c>
    </row>
    <row r="133" spans="1:84">
      <c r="A133" s="61" t="s">
        <v>898</v>
      </c>
      <c r="B133" s="61" t="s">
        <v>332</v>
      </c>
      <c r="C133">
        <f t="shared" si="6"/>
        <v>127</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c r="T133" s="19">
        <v>0</v>
      </c>
      <c r="U133" s="19">
        <v>0</v>
      </c>
      <c r="V133" s="19">
        <v>0</v>
      </c>
      <c r="W133" s="19">
        <v>0</v>
      </c>
      <c r="X133" s="19">
        <v>0</v>
      </c>
      <c r="Y133" s="19">
        <v>0</v>
      </c>
      <c r="Z133" s="19">
        <v>0</v>
      </c>
      <c r="AA133" s="19">
        <v>0</v>
      </c>
      <c r="AB133" s="19">
        <v>0</v>
      </c>
      <c r="AC133" s="19">
        <v>0</v>
      </c>
      <c r="AD133" s="19">
        <v>0</v>
      </c>
      <c r="AE133" s="19">
        <v>0</v>
      </c>
      <c r="AF133" s="19">
        <v>0</v>
      </c>
      <c r="AG133" s="19">
        <v>0</v>
      </c>
      <c r="AH133" s="19">
        <v>0</v>
      </c>
      <c r="AI133" s="19">
        <v>0</v>
      </c>
      <c r="AJ133" s="19">
        <v>0</v>
      </c>
      <c r="AK133" s="19">
        <v>0</v>
      </c>
      <c r="AL133" s="19">
        <v>0</v>
      </c>
      <c r="AM133" s="19">
        <v>0</v>
      </c>
      <c r="AN133" s="19">
        <v>0</v>
      </c>
      <c r="AO133" s="19">
        <v>0</v>
      </c>
      <c r="AP133" s="19">
        <v>0</v>
      </c>
      <c r="AQ133" s="19">
        <v>0</v>
      </c>
      <c r="AR133" s="19">
        <v>0</v>
      </c>
      <c r="AS133" s="19">
        <v>0</v>
      </c>
      <c r="AT133" s="19">
        <v>0</v>
      </c>
      <c r="AU133" s="19">
        <v>0</v>
      </c>
      <c r="AV133" s="19">
        <v>0</v>
      </c>
      <c r="AW133" s="19">
        <v>0</v>
      </c>
      <c r="AX133" s="19">
        <v>0</v>
      </c>
      <c r="AY133" s="19">
        <v>0</v>
      </c>
      <c r="AZ133" s="19">
        <v>0</v>
      </c>
      <c r="BA133" s="19">
        <v>0</v>
      </c>
      <c r="BB133" s="19">
        <v>0</v>
      </c>
      <c r="BC133" s="19">
        <v>0</v>
      </c>
      <c r="BD133" s="19">
        <v>0</v>
      </c>
      <c r="BE133" s="19">
        <v>0</v>
      </c>
      <c r="BF133" s="19">
        <v>0</v>
      </c>
      <c r="BG133" s="19">
        <v>0</v>
      </c>
      <c r="BH133" s="19">
        <v>0</v>
      </c>
      <c r="BI133" s="19">
        <v>0</v>
      </c>
      <c r="BJ133" s="19">
        <v>0</v>
      </c>
      <c r="BK133" s="19">
        <v>0</v>
      </c>
      <c r="BL133" s="19">
        <v>0</v>
      </c>
      <c r="BM133" s="19">
        <v>0</v>
      </c>
      <c r="BN133" s="19">
        <v>0</v>
      </c>
      <c r="BO133" s="19">
        <v>0</v>
      </c>
      <c r="BP133" s="19">
        <v>0</v>
      </c>
      <c r="BQ133" s="19">
        <v>0</v>
      </c>
      <c r="BR133" s="19">
        <v>0</v>
      </c>
      <c r="BS133" s="19">
        <v>0</v>
      </c>
      <c r="BT133" s="19">
        <v>0</v>
      </c>
      <c r="BU133" s="19">
        <v>0</v>
      </c>
      <c r="BV133" s="19">
        <v>0</v>
      </c>
      <c r="BW133" s="19">
        <v>0</v>
      </c>
      <c r="BX133" s="19">
        <v>0</v>
      </c>
      <c r="BY133" s="19">
        <v>0</v>
      </c>
      <c r="BZ133" s="19">
        <v>0</v>
      </c>
      <c r="CA133" s="19">
        <v>0</v>
      </c>
      <c r="CB133" s="19">
        <v>0</v>
      </c>
      <c r="CD133" s="19">
        <f t="shared" si="7"/>
        <v>0</v>
      </c>
      <c r="CE133" s="19">
        <f t="shared" si="8"/>
        <v>0</v>
      </c>
      <c r="CF133" s="19">
        <f t="shared" si="9"/>
        <v>0</v>
      </c>
    </row>
    <row r="134" spans="1:84">
      <c r="A134" s="61" t="s">
        <v>899</v>
      </c>
      <c r="B134" s="61" t="s">
        <v>116</v>
      </c>
      <c r="C134">
        <f t="shared" si="6"/>
        <v>128</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c r="T134" s="19">
        <v>0</v>
      </c>
      <c r="U134" s="19">
        <v>0</v>
      </c>
      <c r="V134" s="19">
        <v>0</v>
      </c>
      <c r="W134" s="19">
        <v>0</v>
      </c>
      <c r="X134" s="19">
        <v>0</v>
      </c>
      <c r="Y134" s="19">
        <v>0</v>
      </c>
      <c r="Z134" s="19">
        <v>0</v>
      </c>
      <c r="AA134" s="19">
        <v>0</v>
      </c>
      <c r="AB134" s="19">
        <v>0</v>
      </c>
      <c r="AC134" s="19">
        <v>0</v>
      </c>
      <c r="AD134" s="19">
        <v>0</v>
      </c>
      <c r="AE134" s="19">
        <v>0</v>
      </c>
      <c r="AF134" s="19">
        <v>0</v>
      </c>
      <c r="AG134" s="19">
        <v>0</v>
      </c>
      <c r="AH134" s="19">
        <v>0</v>
      </c>
      <c r="AI134" s="19">
        <v>0</v>
      </c>
      <c r="AJ134" s="19">
        <v>0</v>
      </c>
      <c r="AK134" s="19">
        <v>0</v>
      </c>
      <c r="AL134" s="19">
        <v>0</v>
      </c>
      <c r="AM134" s="19">
        <v>0</v>
      </c>
      <c r="AN134" s="19">
        <v>0</v>
      </c>
      <c r="AO134" s="19">
        <v>0</v>
      </c>
      <c r="AP134" s="19">
        <v>0</v>
      </c>
      <c r="AQ134" s="19">
        <v>0</v>
      </c>
      <c r="AR134" s="19">
        <v>0</v>
      </c>
      <c r="AS134" s="19">
        <v>0</v>
      </c>
      <c r="AT134" s="19">
        <v>0</v>
      </c>
      <c r="AU134" s="19">
        <v>0</v>
      </c>
      <c r="AV134" s="19">
        <v>0</v>
      </c>
      <c r="AW134" s="19">
        <v>0</v>
      </c>
      <c r="AX134" s="19">
        <v>0</v>
      </c>
      <c r="AY134" s="19">
        <v>0</v>
      </c>
      <c r="AZ134" s="19">
        <v>0</v>
      </c>
      <c r="BA134" s="19">
        <v>0</v>
      </c>
      <c r="BB134" s="19">
        <v>0</v>
      </c>
      <c r="BC134" s="19">
        <v>0</v>
      </c>
      <c r="BD134" s="19">
        <v>0</v>
      </c>
      <c r="BE134" s="19">
        <v>0</v>
      </c>
      <c r="BF134" s="19">
        <v>0</v>
      </c>
      <c r="BG134" s="19">
        <v>0</v>
      </c>
      <c r="BH134" s="19">
        <v>0</v>
      </c>
      <c r="BI134" s="19">
        <v>0</v>
      </c>
      <c r="BJ134" s="19">
        <v>0</v>
      </c>
      <c r="BK134" s="19">
        <v>0</v>
      </c>
      <c r="BL134" s="19">
        <v>0</v>
      </c>
      <c r="BM134" s="19">
        <v>0</v>
      </c>
      <c r="BN134" s="19">
        <v>0</v>
      </c>
      <c r="BO134" s="19">
        <v>0</v>
      </c>
      <c r="BP134" s="19">
        <v>0</v>
      </c>
      <c r="BQ134" s="19">
        <v>0</v>
      </c>
      <c r="BR134" s="19">
        <v>0</v>
      </c>
      <c r="BS134" s="19">
        <v>0</v>
      </c>
      <c r="BT134" s="19">
        <v>0</v>
      </c>
      <c r="BU134" s="19">
        <v>0</v>
      </c>
      <c r="BV134" s="19">
        <v>0</v>
      </c>
      <c r="BW134" s="19">
        <v>0</v>
      </c>
      <c r="BX134" s="19">
        <v>0</v>
      </c>
      <c r="BY134" s="19">
        <v>0</v>
      </c>
      <c r="BZ134" s="19">
        <v>0</v>
      </c>
      <c r="CA134" s="19">
        <v>0</v>
      </c>
      <c r="CB134" s="19">
        <v>0</v>
      </c>
      <c r="CD134" s="19">
        <f t="shared" si="7"/>
        <v>0</v>
      </c>
      <c r="CE134" s="19">
        <f t="shared" si="8"/>
        <v>0</v>
      </c>
      <c r="CF134" s="19">
        <f t="shared" si="9"/>
        <v>0</v>
      </c>
    </row>
    <row r="135" spans="1:84">
      <c r="A135" s="62"/>
      <c r="B135" s="63" t="s">
        <v>333</v>
      </c>
      <c r="C135">
        <f t="shared" si="6"/>
        <v>129</v>
      </c>
      <c r="D135" s="19">
        <f t="shared" ref="D135:AI135" si="10">SUM(D5:D134)</f>
        <v>712.48471455829156</v>
      </c>
      <c r="E135" s="19">
        <f t="shared" si="10"/>
        <v>199.57590484128707</v>
      </c>
      <c r="F135" s="19">
        <f t="shared" si="10"/>
        <v>13.047764298038301</v>
      </c>
      <c r="G135" s="19">
        <f t="shared" si="10"/>
        <v>76.297227297775862</v>
      </c>
      <c r="H135" s="19">
        <f t="shared" si="10"/>
        <v>466.80115394256529</v>
      </c>
      <c r="I135" s="19">
        <f t="shared" si="10"/>
        <v>239.77883806122986</v>
      </c>
      <c r="J135" s="19">
        <f t="shared" si="10"/>
        <v>45.092210805487653</v>
      </c>
      <c r="K135" s="19">
        <f t="shared" si="10"/>
        <v>238.16233971447025</v>
      </c>
      <c r="L135" s="19">
        <f t="shared" si="10"/>
        <v>10.760872828330948</v>
      </c>
      <c r="M135" s="19">
        <f t="shared" si="10"/>
        <v>528.53164910787507</v>
      </c>
      <c r="N135" s="19">
        <f t="shared" si="10"/>
        <v>179.89357830178579</v>
      </c>
      <c r="O135" s="19">
        <f t="shared" si="10"/>
        <v>15.484261636675772</v>
      </c>
      <c r="P135" s="19">
        <f t="shared" si="10"/>
        <v>582.11498789306268</v>
      </c>
      <c r="Q135" s="19">
        <f t="shared" si="10"/>
        <v>903.72469740271356</v>
      </c>
      <c r="R135" s="19">
        <f t="shared" si="10"/>
        <v>373.57056622994691</v>
      </c>
      <c r="S135" s="19">
        <f t="shared" si="10"/>
        <v>89.304293710036006</v>
      </c>
      <c r="T135" s="19">
        <f t="shared" si="10"/>
        <v>245.81928936176669</v>
      </c>
      <c r="U135" s="19">
        <f t="shared" si="10"/>
        <v>54.472306746504721</v>
      </c>
      <c r="V135" s="19">
        <f t="shared" si="10"/>
        <v>159.776382415483</v>
      </c>
      <c r="W135" s="19">
        <f t="shared" si="10"/>
        <v>46.29851492739153</v>
      </c>
      <c r="X135" s="19">
        <f t="shared" si="10"/>
        <v>853.5344031395806</v>
      </c>
      <c r="Y135" s="19">
        <f t="shared" si="10"/>
        <v>659.6453115281098</v>
      </c>
      <c r="Z135" s="19">
        <f t="shared" si="10"/>
        <v>267.98502731941846</v>
      </c>
      <c r="AA135" s="19">
        <f t="shared" si="10"/>
        <v>175.63798731664562</v>
      </c>
      <c r="AB135" s="19">
        <f t="shared" si="10"/>
        <v>1221.5684743307922</v>
      </c>
      <c r="AC135" s="19">
        <f t="shared" si="10"/>
        <v>203.34953393319287</v>
      </c>
      <c r="AD135" s="19">
        <f t="shared" si="10"/>
        <v>250.88856122318941</v>
      </c>
      <c r="AE135" s="19">
        <f t="shared" si="10"/>
        <v>153.88986367952171</v>
      </c>
      <c r="AF135" s="19">
        <f t="shared" si="10"/>
        <v>467.94077594491608</v>
      </c>
      <c r="AG135" s="19">
        <f t="shared" si="10"/>
        <v>1037.8874781903801</v>
      </c>
      <c r="AH135" s="19">
        <f t="shared" si="10"/>
        <v>727.82477676983399</v>
      </c>
      <c r="AI135" s="19">
        <f t="shared" si="10"/>
        <v>1148.6944417645036</v>
      </c>
      <c r="AJ135" s="19">
        <f t="shared" ref="AJ135:BO135" si="11">SUM(AJ5:AJ134)</f>
        <v>2358.4850856584794</v>
      </c>
      <c r="AK135" s="19">
        <f t="shared" si="11"/>
        <v>941.11737770458058</v>
      </c>
      <c r="AL135" s="19">
        <f t="shared" si="11"/>
        <v>205.25745701897426</v>
      </c>
      <c r="AM135" s="19">
        <f t="shared" si="11"/>
        <v>337.80723196335208</v>
      </c>
      <c r="AN135" s="19">
        <f t="shared" si="11"/>
        <v>775.3884323869521</v>
      </c>
      <c r="AO135" s="19">
        <f t="shared" si="11"/>
        <v>446.13728520660811</v>
      </c>
      <c r="AP135" s="19">
        <f t="shared" si="11"/>
        <v>59.210496606621973</v>
      </c>
      <c r="AQ135" s="19">
        <f t="shared" si="11"/>
        <v>1773.4439564118695</v>
      </c>
      <c r="AR135" s="19">
        <f t="shared" si="11"/>
        <v>813.62324261955007</v>
      </c>
      <c r="AS135" s="19">
        <f t="shared" si="11"/>
        <v>365.11869371822985</v>
      </c>
      <c r="AT135" s="19">
        <f t="shared" si="11"/>
        <v>764.61320374122931</v>
      </c>
      <c r="AU135" s="19">
        <f t="shared" si="11"/>
        <v>11.325219967355727</v>
      </c>
      <c r="AV135" s="19">
        <f t="shared" si="11"/>
        <v>28.37128141098562</v>
      </c>
      <c r="AW135" s="19">
        <f t="shared" si="11"/>
        <v>40.5027980577878</v>
      </c>
      <c r="AX135" s="19">
        <f t="shared" si="11"/>
        <v>23.078652578953154</v>
      </c>
      <c r="AY135" s="19">
        <f t="shared" si="11"/>
        <v>276.97929940117507</v>
      </c>
      <c r="AZ135" s="19">
        <f t="shared" si="11"/>
        <v>6.1069490866026834</v>
      </c>
      <c r="BA135" s="19">
        <f t="shared" si="11"/>
        <v>23.590255802890535</v>
      </c>
      <c r="BB135" s="19">
        <f t="shared" si="11"/>
        <v>46.680084020494526</v>
      </c>
      <c r="BC135" s="19">
        <f t="shared" si="11"/>
        <v>85.295710611033357</v>
      </c>
      <c r="BD135" s="19">
        <f t="shared" si="11"/>
        <v>46.890030884403693</v>
      </c>
      <c r="BE135" s="19">
        <f t="shared" si="11"/>
        <v>70.859998289842096</v>
      </c>
      <c r="BF135" s="19">
        <f t="shared" si="11"/>
        <v>71.367214714365161</v>
      </c>
      <c r="BG135" s="19">
        <f t="shared" si="11"/>
        <v>85.102129907451882</v>
      </c>
      <c r="BH135" s="19">
        <f t="shared" si="11"/>
        <v>31.27449894954712</v>
      </c>
      <c r="BI135" s="19">
        <f t="shared" si="11"/>
        <v>44.544241752142717</v>
      </c>
      <c r="BJ135" s="19">
        <f t="shared" si="11"/>
        <v>239.64416571188517</v>
      </c>
      <c r="BK135" s="19">
        <f t="shared" si="11"/>
        <v>14.531848877536895</v>
      </c>
      <c r="BL135" s="19">
        <f t="shared" si="11"/>
        <v>164.15405175720011</v>
      </c>
      <c r="BM135" s="19">
        <f t="shared" si="11"/>
        <v>116.15243605857908</v>
      </c>
      <c r="BN135" s="19">
        <f t="shared" si="11"/>
        <v>12.221294733991771</v>
      </c>
      <c r="BO135" s="19">
        <f t="shared" si="11"/>
        <v>240.39342203826871</v>
      </c>
      <c r="BP135" s="19">
        <f t="shared" ref="BP135" si="12">SUM(BP5:BP134)</f>
        <v>698.18872754468134</v>
      </c>
      <c r="BQ135" s="19">
        <f t="shared" ref="BQ135:CB135" si="13">SUM(BQ5:BQ134)</f>
        <v>16.167584777809225</v>
      </c>
      <c r="BR135" s="19">
        <f t="shared" si="13"/>
        <v>154.32497313920311</v>
      </c>
      <c r="BS135" s="19">
        <f t="shared" si="13"/>
        <v>0</v>
      </c>
      <c r="BT135" s="19">
        <f t="shared" si="13"/>
        <v>23737.787522331429</v>
      </c>
      <c r="BU135" s="19">
        <f t="shared" si="13"/>
        <v>0</v>
      </c>
      <c r="BV135" s="19">
        <f t="shared" si="13"/>
        <v>0</v>
      </c>
      <c r="BW135" s="19">
        <f t="shared" si="13"/>
        <v>0</v>
      </c>
      <c r="BX135" s="19">
        <f t="shared" si="13"/>
        <v>11407.196211290042</v>
      </c>
      <c r="BY135" s="19">
        <f t="shared" si="13"/>
        <v>5430.0162663785195</v>
      </c>
      <c r="BZ135" s="19">
        <f t="shared" si="13"/>
        <v>0</v>
      </c>
      <c r="CA135" s="19">
        <f t="shared" si="13"/>
        <v>16837.21247766856</v>
      </c>
      <c r="CB135" s="19">
        <f t="shared" si="13"/>
        <v>40575</v>
      </c>
      <c r="CD135" s="19">
        <f t="shared" si="7"/>
        <v>0</v>
      </c>
      <c r="CE135" s="19">
        <f t="shared" si="8"/>
        <v>0</v>
      </c>
      <c r="CF135" s="19">
        <f t="shared" si="9"/>
        <v>0</v>
      </c>
    </row>
  </sheetData>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464E-5341-4406-A047-F0C9DAE7559B}">
  <dimension ref="A1:CK145"/>
  <sheetViews>
    <sheetView workbookViewId="0">
      <pane xSplit="3" ySplit="4" topLeftCell="D35" activePane="bottomRight" state="frozen"/>
      <selection pane="bottomRight" activeCell="CY3" sqref="CY3:CZ3"/>
      <selection pane="bottomLeft" activeCell="CY3" sqref="CY3:CZ3"/>
      <selection pane="topRight" activeCell="CY3" sqref="CY3:CZ3"/>
    </sheetView>
  </sheetViews>
  <sheetFormatPr defaultColWidth="9.140625" defaultRowHeight="12.75"/>
  <cols>
    <col min="1" max="1" width="13.42578125" customWidth="1"/>
    <col min="2" max="2" width="17.5703125" customWidth="1"/>
    <col min="3" max="3" width="6.85546875" customWidth="1"/>
  </cols>
  <sheetData>
    <row r="1" spans="1:89" ht="12.75" customHeight="1">
      <c r="A1" s="50" t="s">
        <v>773</v>
      </c>
      <c r="B1" s="51" t="s">
        <v>1073</v>
      </c>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c r="BP1" s="52"/>
      <c r="BQ1" s="52"/>
      <c r="BR1" s="52"/>
      <c r="BS1" s="52"/>
      <c r="BT1" s="52"/>
      <c r="BU1" s="52"/>
      <c r="BV1" s="52"/>
      <c r="BW1" s="52"/>
      <c r="BX1" s="52"/>
      <c r="BY1" s="52"/>
      <c r="BZ1" s="53"/>
      <c r="CA1" s="52"/>
      <c r="CC1" s="52"/>
      <c r="CD1" s="52"/>
      <c r="CE1" s="52"/>
      <c r="CF1" s="52"/>
    </row>
    <row r="2" spans="1:89" ht="12.75" customHeight="1">
      <c r="A2" s="50" t="s">
        <v>1074</v>
      </c>
      <c r="B2" s="51" t="s">
        <v>1074</v>
      </c>
      <c r="D2" s="48" t="s">
        <v>903</v>
      </c>
      <c r="E2" s="48" t="s">
        <v>904</v>
      </c>
      <c r="F2" s="48" t="s">
        <v>905</v>
      </c>
      <c r="G2" s="48" t="s">
        <v>906</v>
      </c>
      <c r="H2" s="48" t="s">
        <v>907</v>
      </c>
      <c r="I2" s="48" t="s">
        <v>908</v>
      </c>
      <c r="J2" s="48" t="s">
        <v>909</v>
      </c>
      <c r="K2" s="48" t="s">
        <v>910</v>
      </c>
      <c r="L2" s="48" t="s">
        <v>911</v>
      </c>
      <c r="M2" s="48" t="s">
        <v>912</v>
      </c>
      <c r="N2" s="48" t="s">
        <v>913</v>
      </c>
      <c r="O2" s="48" t="s">
        <v>914</v>
      </c>
      <c r="P2" s="48" t="s">
        <v>915</v>
      </c>
      <c r="Q2" s="48" t="s">
        <v>916</v>
      </c>
      <c r="R2" s="48" t="s">
        <v>917</v>
      </c>
      <c r="S2" s="48" t="s">
        <v>918</v>
      </c>
      <c r="T2" s="48" t="s">
        <v>919</v>
      </c>
      <c r="U2" s="48" t="s">
        <v>920</v>
      </c>
      <c r="V2" s="48"/>
      <c r="W2" s="48"/>
      <c r="X2" s="48"/>
      <c r="Y2" s="48" t="s">
        <v>921</v>
      </c>
      <c r="Z2" s="48" t="s">
        <v>922</v>
      </c>
      <c r="AA2" s="48" t="s">
        <v>923</v>
      </c>
      <c r="AB2" s="48" t="s">
        <v>924</v>
      </c>
      <c r="AC2" s="48" t="s">
        <v>925</v>
      </c>
      <c r="AD2" s="48" t="s">
        <v>926</v>
      </c>
      <c r="AE2" s="48" t="s">
        <v>927</v>
      </c>
      <c r="AF2" s="48" t="s">
        <v>928</v>
      </c>
      <c r="AG2" s="48" t="s">
        <v>929</v>
      </c>
      <c r="AH2" s="48" t="s">
        <v>930</v>
      </c>
      <c r="AI2" s="48" t="s">
        <v>931</v>
      </c>
      <c r="AJ2" s="48" t="s">
        <v>932</v>
      </c>
      <c r="AK2" s="48" t="s">
        <v>933</v>
      </c>
      <c r="AL2" s="48" t="s">
        <v>934</v>
      </c>
      <c r="AM2" s="48" t="s">
        <v>935</v>
      </c>
      <c r="AN2" s="48" t="s">
        <v>936</v>
      </c>
      <c r="AO2" s="48" t="s">
        <v>937</v>
      </c>
      <c r="AP2" s="48" t="s">
        <v>938</v>
      </c>
      <c r="AQ2" s="48"/>
      <c r="AR2" s="48"/>
      <c r="AS2" s="48"/>
      <c r="AT2" s="48"/>
      <c r="AU2" s="48" t="s">
        <v>939</v>
      </c>
      <c r="AV2" s="48" t="s">
        <v>940</v>
      </c>
      <c r="AW2" s="48" t="s">
        <v>941</v>
      </c>
      <c r="AX2" s="48" t="s">
        <v>942</v>
      </c>
      <c r="AY2" s="48" t="s">
        <v>943</v>
      </c>
      <c r="AZ2" s="48" t="s">
        <v>944</v>
      </c>
      <c r="BA2" s="48" t="s">
        <v>945</v>
      </c>
      <c r="BB2" s="48" t="s">
        <v>946</v>
      </c>
      <c r="BC2" s="48" t="s">
        <v>947</v>
      </c>
      <c r="BD2" s="48" t="s">
        <v>948</v>
      </c>
      <c r="BE2" s="48" t="s">
        <v>949</v>
      </c>
      <c r="BF2" s="48" t="s">
        <v>950</v>
      </c>
      <c r="BG2" s="48" t="s">
        <v>951</v>
      </c>
      <c r="BH2" s="48" t="s">
        <v>952</v>
      </c>
      <c r="BI2" s="48" t="s">
        <v>953</v>
      </c>
      <c r="BJ2" s="48" t="s">
        <v>954</v>
      </c>
      <c r="BK2" s="48" t="s">
        <v>955</v>
      </c>
      <c r="BL2" s="48" t="s">
        <v>956</v>
      </c>
      <c r="BM2" s="48" t="s">
        <v>957</v>
      </c>
      <c r="BN2" s="48" t="s">
        <v>958</v>
      </c>
      <c r="BO2" s="48" t="s">
        <v>959</v>
      </c>
      <c r="BP2" s="48" t="s">
        <v>960</v>
      </c>
      <c r="BQ2" s="48" t="s">
        <v>961</v>
      </c>
      <c r="BR2" s="48" t="s">
        <v>962</v>
      </c>
      <c r="BS2" s="48" t="s">
        <v>963</v>
      </c>
      <c r="BT2" s="48" t="s">
        <v>964</v>
      </c>
      <c r="BU2" s="48" t="s">
        <v>965</v>
      </c>
      <c r="BV2" s="48" t="s">
        <v>966</v>
      </c>
      <c r="BW2" s="48" t="s">
        <v>967</v>
      </c>
      <c r="BX2" s="48">
        <v>9700</v>
      </c>
      <c r="BY2" s="50"/>
      <c r="BZ2" s="51"/>
      <c r="CA2" s="51"/>
      <c r="CB2" s="54"/>
      <c r="CC2" s="50"/>
      <c r="CD2" s="50"/>
      <c r="CE2" s="55"/>
      <c r="CF2" s="50"/>
      <c r="CG2" s="50"/>
    </row>
    <row r="3" spans="1:89" ht="63.75" customHeight="1">
      <c r="A3" s="56" t="s">
        <v>900</v>
      </c>
      <c r="B3" s="51"/>
      <c r="D3" s="57" t="s">
        <v>50</v>
      </c>
      <c r="E3" s="57" t="s">
        <v>51</v>
      </c>
      <c r="F3" s="57" t="s">
        <v>52</v>
      </c>
      <c r="G3" s="57" t="s">
        <v>53</v>
      </c>
      <c r="H3" s="57" t="s">
        <v>54</v>
      </c>
      <c r="I3" s="57" t="s">
        <v>55</v>
      </c>
      <c r="J3" s="57" t="s">
        <v>56</v>
      </c>
      <c r="K3" s="57" t="s">
        <v>57</v>
      </c>
      <c r="L3" s="57" t="s">
        <v>58</v>
      </c>
      <c r="M3" s="57" t="s">
        <v>59</v>
      </c>
      <c r="N3" s="57" t="s">
        <v>60</v>
      </c>
      <c r="O3" s="57" t="s">
        <v>61</v>
      </c>
      <c r="P3" s="57" t="s">
        <v>62</v>
      </c>
      <c r="Q3" s="57" t="s">
        <v>63</v>
      </c>
      <c r="R3" s="57" t="s">
        <v>64</v>
      </c>
      <c r="S3" s="57" t="s">
        <v>65</v>
      </c>
      <c r="T3" s="57" t="s">
        <v>66</v>
      </c>
      <c r="U3" s="57" t="s">
        <v>67</v>
      </c>
      <c r="V3" s="57" t="s">
        <v>220</v>
      </c>
      <c r="W3" s="57" t="s">
        <v>43</v>
      </c>
      <c r="X3" s="57" t="s">
        <v>221</v>
      </c>
      <c r="Y3" s="57" t="s">
        <v>69</v>
      </c>
      <c r="Z3" s="57" t="s">
        <v>70</v>
      </c>
      <c r="AA3" s="57" t="s">
        <v>71</v>
      </c>
      <c r="AB3" s="57" t="s">
        <v>72</v>
      </c>
      <c r="AC3" s="57" t="s">
        <v>73</v>
      </c>
      <c r="AD3" s="57" t="s">
        <v>74</v>
      </c>
      <c r="AE3" s="57" t="s">
        <v>75</v>
      </c>
      <c r="AF3" s="57" t="s">
        <v>76</v>
      </c>
      <c r="AG3" s="57" t="s">
        <v>77</v>
      </c>
      <c r="AH3" s="57" t="s">
        <v>78</v>
      </c>
      <c r="AI3" s="57" t="s">
        <v>79</v>
      </c>
      <c r="AJ3" s="57" t="s">
        <v>80</v>
      </c>
      <c r="AK3" s="57" t="s">
        <v>81</v>
      </c>
      <c r="AL3" s="57" t="s">
        <v>82</v>
      </c>
      <c r="AM3" s="57" t="s">
        <v>83</v>
      </c>
      <c r="AN3" s="57" t="s">
        <v>84</v>
      </c>
      <c r="AO3" s="57" t="s">
        <v>85</v>
      </c>
      <c r="AP3" s="57" t="s">
        <v>86</v>
      </c>
      <c r="AQ3" s="57" t="s">
        <v>149</v>
      </c>
      <c r="AR3" s="57" t="s">
        <v>150</v>
      </c>
      <c r="AS3" s="57" t="s">
        <v>156</v>
      </c>
      <c r="AT3" s="57" t="s">
        <v>138</v>
      </c>
      <c r="AU3" s="57" t="s">
        <v>88</v>
      </c>
      <c r="AV3" s="57" t="s">
        <v>89</v>
      </c>
      <c r="AW3" s="57" t="s">
        <v>90</v>
      </c>
      <c r="AX3" s="57" t="s">
        <v>91</v>
      </c>
      <c r="AY3" s="57" t="s">
        <v>92</v>
      </c>
      <c r="AZ3" s="57" t="s">
        <v>93</v>
      </c>
      <c r="BA3" s="57" t="s">
        <v>36</v>
      </c>
      <c r="BB3" s="57" t="s">
        <v>94</v>
      </c>
      <c r="BC3" s="57" t="s">
        <v>95</v>
      </c>
      <c r="BD3" s="57" t="s">
        <v>96</v>
      </c>
      <c r="BE3" s="57" t="s">
        <v>97</v>
      </c>
      <c r="BF3" s="57" t="s">
        <v>98</v>
      </c>
      <c r="BG3" s="57" t="s">
        <v>99</v>
      </c>
      <c r="BH3" s="57" t="s">
        <v>100</v>
      </c>
      <c r="BI3" s="57" t="s">
        <v>101</v>
      </c>
      <c r="BJ3" s="57" t="s">
        <v>102</v>
      </c>
      <c r="BK3" s="57" t="s">
        <v>103</v>
      </c>
      <c r="BL3" s="57" t="s">
        <v>104</v>
      </c>
      <c r="BM3" s="57" t="s">
        <v>105</v>
      </c>
      <c r="BN3" s="57" t="s">
        <v>106</v>
      </c>
      <c r="BO3" s="57" t="s">
        <v>107</v>
      </c>
      <c r="BP3" s="57" t="s">
        <v>108</v>
      </c>
      <c r="BQ3" s="57" t="s">
        <v>109</v>
      </c>
      <c r="BR3" s="57" t="s">
        <v>110</v>
      </c>
      <c r="BS3" s="57" t="s">
        <v>111</v>
      </c>
      <c r="BT3" s="57" t="s">
        <v>112</v>
      </c>
      <c r="BU3" s="57" t="s">
        <v>113</v>
      </c>
      <c r="BV3" s="57" t="s">
        <v>114</v>
      </c>
      <c r="BW3" s="57" t="s">
        <v>115</v>
      </c>
      <c r="BX3" s="57" t="s">
        <v>116</v>
      </c>
      <c r="BY3" s="57" t="s">
        <v>117</v>
      </c>
      <c r="BZ3" s="57" t="s">
        <v>118</v>
      </c>
      <c r="CA3" s="57" t="s">
        <v>119</v>
      </c>
      <c r="CB3" s="57" t="s">
        <v>120</v>
      </c>
      <c r="CC3" s="57" t="s">
        <v>121</v>
      </c>
      <c r="CD3" s="57" t="s">
        <v>122</v>
      </c>
      <c r="CE3" s="57" t="s">
        <v>123</v>
      </c>
      <c r="CF3" s="57" t="s">
        <v>124</v>
      </c>
      <c r="CG3" s="58" t="s">
        <v>125</v>
      </c>
    </row>
    <row r="4" spans="1:89">
      <c r="C4">
        <v>0</v>
      </c>
      <c r="D4">
        <f>C4+1</f>
        <v>1</v>
      </c>
      <c r="E4">
        <f t="shared" ref="E4:BU4" si="0">D4+1</f>
        <v>2</v>
      </c>
      <c r="F4">
        <f t="shared" si="0"/>
        <v>3</v>
      </c>
      <c r="G4">
        <f t="shared" si="0"/>
        <v>4</v>
      </c>
      <c r="H4">
        <f t="shared" si="0"/>
        <v>5</v>
      </c>
      <c r="I4">
        <f t="shared" si="0"/>
        <v>6</v>
      </c>
      <c r="J4">
        <f t="shared" si="0"/>
        <v>7</v>
      </c>
      <c r="K4">
        <f t="shared" si="0"/>
        <v>8</v>
      </c>
      <c r="L4">
        <f t="shared" si="0"/>
        <v>9</v>
      </c>
      <c r="M4">
        <f t="shared" si="0"/>
        <v>10</v>
      </c>
      <c r="N4">
        <f t="shared" si="0"/>
        <v>11</v>
      </c>
      <c r="O4">
        <f t="shared" si="0"/>
        <v>12</v>
      </c>
      <c r="P4">
        <f t="shared" si="0"/>
        <v>13</v>
      </c>
      <c r="Q4">
        <f t="shared" si="0"/>
        <v>14</v>
      </c>
      <c r="R4">
        <f t="shared" si="0"/>
        <v>15</v>
      </c>
      <c r="S4">
        <f t="shared" si="0"/>
        <v>16</v>
      </c>
      <c r="T4">
        <f t="shared" si="0"/>
        <v>17</v>
      </c>
      <c r="U4">
        <f t="shared" si="0"/>
        <v>18</v>
      </c>
      <c r="Y4" t="e">
        <f>#REF!+1</f>
        <v>#REF!</v>
      </c>
      <c r="Z4" t="e">
        <f t="shared" si="0"/>
        <v>#REF!</v>
      </c>
      <c r="AA4" t="e">
        <f t="shared" si="0"/>
        <v>#REF!</v>
      </c>
      <c r="AB4" t="e">
        <f t="shared" si="0"/>
        <v>#REF!</v>
      </c>
      <c r="AC4" t="e">
        <f t="shared" si="0"/>
        <v>#REF!</v>
      </c>
      <c r="AD4" t="e">
        <f t="shared" si="0"/>
        <v>#REF!</v>
      </c>
      <c r="AE4" t="e">
        <f t="shared" si="0"/>
        <v>#REF!</v>
      </c>
      <c r="AF4" t="e">
        <f t="shared" si="0"/>
        <v>#REF!</v>
      </c>
      <c r="AG4" t="e">
        <f t="shared" si="0"/>
        <v>#REF!</v>
      </c>
      <c r="AH4" t="e">
        <f t="shared" si="0"/>
        <v>#REF!</v>
      </c>
      <c r="AI4" t="e">
        <f t="shared" si="0"/>
        <v>#REF!</v>
      </c>
      <c r="AJ4" t="e">
        <f t="shared" si="0"/>
        <v>#REF!</v>
      </c>
      <c r="AK4" t="e">
        <f t="shared" si="0"/>
        <v>#REF!</v>
      </c>
      <c r="AL4" t="e">
        <f t="shared" si="0"/>
        <v>#REF!</v>
      </c>
      <c r="AM4" t="e">
        <f t="shared" si="0"/>
        <v>#REF!</v>
      </c>
      <c r="AN4" t="e">
        <f t="shared" si="0"/>
        <v>#REF!</v>
      </c>
      <c r="AO4" t="e">
        <f t="shared" si="0"/>
        <v>#REF!</v>
      </c>
      <c r="AP4" t="e">
        <f t="shared" si="0"/>
        <v>#REF!</v>
      </c>
      <c r="AU4" t="e">
        <f>#REF!+1</f>
        <v>#REF!</v>
      </c>
      <c r="AV4" t="e">
        <f t="shared" si="0"/>
        <v>#REF!</v>
      </c>
      <c r="AW4" t="e">
        <f t="shared" si="0"/>
        <v>#REF!</v>
      </c>
      <c r="AX4" t="e">
        <f t="shared" si="0"/>
        <v>#REF!</v>
      </c>
      <c r="AY4" t="e">
        <f t="shared" si="0"/>
        <v>#REF!</v>
      </c>
      <c r="AZ4" t="e">
        <f t="shared" si="0"/>
        <v>#REF!</v>
      </c>
      <c r="BA4" t="e">
        <f t="shared" si="0"/>
        <v>#REF!</v>
      </c>
      <c r="BB4" t="e">
        <f t="shared" si="0"/>
        <v>#REF!</v>
      </c>
      <c r="BC4" t="e">
        <f t="shared" si="0"/>
        <v>#REF!</v>
      </c>
      <c r="BD4" t="e">
        <f t="shared" si="0"/>
        <v>#REF!</v>
      </c>
      <c r="BE4" t="e">
        <f t="shared" si="0"/>
        <v>#REF!</v>
      </c>
      <c r="BF4" t="e">
        <f t="shared" si="0"/>
        <v>#REF!</v>
      </c>
      <c r="BG4" t="e">
        <f t="shared" si="0"/>
        <v>#REF!</v>
      </c>
      <c r="BH4" t="e">
        <f t="shared" si="0"/>
        <v>#REF!</v>
      </c>
      <c r="BI4" t="e">
        <f t="shared" si="0"/>
        <v>#REF!</v>
      </c>
      <c r="BJ4" t="e">
        <f t="shared" si="0"/>
        <v>#REF!</v>
      </c>
      <c r="BK4" t="e">
        <f t="shared" si="0"/>
        <v>#REF!</v>
      </c>
      <c r="BL4" t="e">
        <f t="shared" si="0"/>
        <v>#REF!</v>
      </c>
      <c r="BM4" t="e">
        <f t="shared" si="0"/>
        <v>#REF!</v>
      </c>
      <c r="BN4" t="e">
        <f t="shared" si="0"/>
        <v>#REF!</v>
      </c>
      <c r="BO4" t="e">
        <f t="shared" si="0"/>
        <v>#REF!</v>
      </c>
      <c r="BP4" t="e">
        <f t="shared" si="0"/>
        <v>#REF!</v>
      </c>
      <c r="BQ4" t="e">
        <f t="shared" si="0"/>
        <v>#REF!</v>
      </c>
      <c r="BR4" t="e">
        <f t="shared" si="0"/>
        <v>#REF!</v>
      </c>
      <c r="BS4" t="e">
        <f t="shared" si="0"/>
        <v>#REF!</v>
      </c>
      <c r="BT4" t="e">
        <f t="shared" si="0"/>
        <v>#REF!</v>
      </c>
      <c r="BU4" t="e">
        <f t="shared" si="0"/>
        <v>#REF!</v>
      </c>
      <c r="BV4" t="e">
        <f t="shared" ref="BV4:CG4" si="1">BU4+1</f>
        <v>#REF!</v>
      </c>
      <c r="BW4" t="e">
        <f t="shared" si="1"/>
        <v>#REF!</v>
      </c>
      <c r="BX4" t="e">
        <f t="shared" si="1"/>
        <v>#REF!</v>
      </c>
      <c r="BY4" t="e">
        <f t="shared" si="1"/>
        <v>#REF!</v>
      </c>
      <c r="BZ4" t="e">
        <f t="shared" si="1"/>
        <v>#REF!</v>
      </c>
      <c r="CA4" t="e">
        <f t="shared" si="1"/>
        <v>#REF!</v>
      </c>
      <c r="CB4" t="e">
        <f t="shared" si="1"/>
        <v>#REF!</v>
      </c>
      <c r="CC4" t="e">
        <f t="shared" si="1"/>
        <v>#REF!</v>
      </c>
      <c r="CD4" t="e">
        <f t="shared" si="1"/>
        <v>#REF!</v>
      </c>
      <c r="CE4" t="e">
        <f t="shared" si="1"/>
        <v>#REF!</v>
      </c>
      <c r="CF4" t="e">
        <f t="shared" si="1"/>
        <v>#REF!</v>
      </c>
      <c r="CG4" t="e">
        <f t="shared" si="1"/>
        <v>#REF!</v>
      </c>
    </row>
    <row r="5" spans="1:89">
      <c r="A5" s="59" t="s">
        <v>776</v>
      </c>
      <c r="B5" s="59" t="s">
        <v>222</v>
      </c>
      <c r="C5">
        <f>C4+1</f>
        <v>1</v>
      </c>
      <c r="D5" s="19">
        <v>111.69692889326221</v>
      </c>
      <c r="E5" s="19">
        <v>102.6779222124398</v>
      </c>
      <c r="F5" s="19">
        <v>0</v>
      </c>
      <c r="G5" s="19">
        <v>0</v>
      </c>
      <c r="H5" s="19">
        <v>0</v>
      </c>
      <c r="I5" s="19">
        <v>0</v>
      </c>
      <c r="J5" s="19">
        <v>0</v>
      </c>
      <c r="K5" s="19">
        <v>19.0786679786628</v>
      </c>
      <c r="L5" s="19">
        <v>0</v>
      </c>
      <c r="M5" s="19">
        <v>5748.9229892796111</v>
      </c>
      <c r="N5" s="19">
        <v>140.48837329742608</v>
      </c>
      <c r="O5" s="19">
        <v>0</v>
      </c>
      <c r="P5" s="19">
        <v>0</v>
      </c>
      <c r="Q5" s="19">
        <v>0</v>
      </c>
      <c r="R5" s="19">
        <v>0</v>
      </c>
      <c r="S5" s="19">
        <v>0</v>
      </c>
      <c r="T5" s="19">
        <v>0</v>
      </c>
      <c r="U5" s="19">
        <v>0</v>
      </c>
      <c r="V5" s="19">
        <v>0</v>
      </c>
      <c r="W5" s="19">
        <v>0</v>
      </c>
      <c r="X5" s="19">
        <v>0</v>
      </c>
      <c r="Y5" s="19">
        <v>0</v>
      </c>
      <c r="Z5" s="19">
        <v>0</v>
      </c>
      <c r="AA5" s="19">
        <v>0</v>
      </c>
      <c r="AB5" s="19">
        <v>0</v>
      </c>
      <c r="AC5" s="19">
        <v>0</v>
      </c>
      <c r="AD5" s="19">
        <v>0</v>
      </c>
      <c r="AE5" s="19">
        <v>0</v>
      </c>
      <c r="AF5" s="19">
        <v>0</v>
      </c>
      <c r="AG5" s="19">
        <v>0</v>
      </c>
      <c r="AH5" s="19">
        <v>0</v>
      </c>
      <c r="AI5" s="19">
        <v>0</v>
      </c>
      <c r="AJ5" s="19">
        <v>0</v>
      </c>
      <c r="AK5" s="19">
        <v>0</v>
      </c>
      <c r="AL5" s="19">
        <v>0</v>
      </c>
      <c r="AM5" s="19">
        <v>0</v>
      </c>
      <c r="AN5" s="19">
        <v>0</v>
      </c>
      <c r="AO5" s="19">
        <v>0</v>
      </c>
      <c r="AP5" s="19">
        <v>0</v>
      </c>
      <c r="AQ5" s="19">
        <v>0</v>
      </c>
      <c r="AR5" s="19">
        <v>0</v>
      </c>
      <c r="AS5" s="19">
        <v>0</v>
      </c>
      <c r="AT5" s="19">
        <v>0</v>
      </c>
      <c r="AU5" s="19">
        <v>0</v>
      </c>
      <c r="AV5" s="19">
        <v>0</v>
      </c>
      <c r="AW5" s="19">
        <v>0</v>
      </c>
      <c r="AX5" s="19">
        <v>247.32891397793773</v>
      </c>
      <c r="AY5" s="19">
        <v>0</v>
      </c>
      <c r="AZ5" s="19">
        <v>0</v>
      </c>
      <c r="BA5" s="19">
        <v>0</v>
      </c>
      <c r="BB5" s="19">
        <v>0</v>
      </c>
      <c r="BC5" s="19">
        <v>0.34688487233932364</v>
      </c>
      <c r="BD5" s="19">
        <v>0</v>
      </c>
      <c r="BE5" s="19">
        <v>0</v>
      </c>
      <c r="BF5" s="19">
        <v>0</v>
      </c>
      <c r="BG5" s="19">
        <v>0</v>
      </c>
      <c r="BH5" s="19">
        <v>0</v>
      </c>
      <c r="BI5" s="19">
        <v>0</v>
      </c>
      <c r="BJ5" s="19">
        <v>0</v>
      </c>
      <c r="BK5" s="19">
        <v>0</v>
      </c>
      <c r="BL5" s="19">
        <v>0</v>
      </c>
      <c r="BM5" s="19">
        <v>0</v>
      </c>
      <c r="BN5" s="19">
        <v>0</v>
      </c>
      <c r="BO5" s="19">
        <v>0</v>
      </c>
      <c r="BP5" s="19">
        <v>0</v>
      </c>
      <c r="BQ5" s="19">
        <v>82.211714744419709</v>
      </c>
      <c r="BR5" s="19">
        <v>0</v>
      </c>
      <c r="BS5" s="19">
        <v>0</v>
      </c>
      <c r="BT5" s="19">
        <v>0</v>
      </c>
      <c r="BU5" s="19">
        <v>0</v>
      </c>
      <c r="BV5" s="19">
        <v>0</v>
      </c>
      <c r="BW5" s="19">
        <v>0</v>
      </c>
      <c r="BX5" s="19">
        <v>0</v>
      </c>
      <c r="BY5" s="19">
        <v>6452.7523952560978</v>
      </c>
      <c r="BZ5" s="19">
        <v>0</v>
      </c>
      <c r="CA5" s="19">
        <v>0</v>
      </c>
      <c r="CB5" s="19">
        <v>0</v>
      </c>
      <c r="CC5" s="19">
        <v>245.2476047439018</v>
      </c>
      <c r="CD5" s="19">
        <v>0</v>
      </c>
      <c r="CE5" s="19">
        <v>0</v>
      </c>
      <c r="CF5" s="19">
        <v>245.2476047439018</v>
      </c>
      <c r="CG5" s="19">
        <v>6698</v>
      </c>
      <c r="CI5" s="19">
        <f t="shared" ref="CI5:CI36" si="2">SUM(D5:BX5)-BY5</f>
        <v>0</v>
      </c>
      <c r="CJ5" s="19">
        <f>SUM(BZ5:CE5)-CF5</f>
        <v>0</v>
      </c>
      <c r="CK5" s="19">
        <f>BY5+CF5-CG5</f>
        <v>0</v>
      </c>
    </row>
    <row r="6" spans="1:89">
      <c r="A6" s="59" t="s">
        <v>777</v>
      </c>
      <c r="B6" s="60" t="s">
        <v>223</v>
      </c>
      <c r="C6">
        <f t="shared" ref="C6:C71" si="3">C5+1</f>
        <v>2</v>
      </c>
      <c r="D6" s="19">
        <v>29.891243045499582</v>
      </c>
      <c r="E6" s="19">
        <v>112.47641185885222</v>
      </c>
      <c r="F6" s="19">
        <v>0.38998551939638748</v>
      </c>
      <c r="G6" s="19">
        <v>0</v>
      </c>
      <c r="H6" s="19">
        <v>0</v>
      </c>
      <c r="I6" s="19">
        <v>0</v>
      </c>
      <c r="J6" s="19">
        <v>0</v>
      </c>
      <c r="K6" s="19">
        <v>19.682798567182381</v>
      </c>
      <c r="L6" s="19">
        <v>0</v>
      </c>
      <c r="M6" s="19">
        <v>324.261489215761</v>
      </c>
      <c r="N6" s="19">
        <v>0</v>
      </c>
      <c r="O6" s="19">
        <v>0</v>
      </c>
      <c r="P6" s="19">
        <v>0</v>
      </c>
      <c r="Q6" s="19">
        <v>0</v>
      </c>
      <c r="R6" s="19">
        <v>0</v>
      </c>
      <c r="S6" s="19">
        <v>0</v>
      </c>
      <c r="T6" s="19">
        <v>0</v>
      </c>
      <c r="U6" s="19">
        <v>0</v>
      </c>
      <c r="V6" s="19">
        <v>0</v>
      </c>
      <c r="W6" s="19">
        <v>0</v>
      </c>
      <c r="X6" s="19">
        <v>0</v>
      </c>
      <c r="Y6" s="19">
        <v>0</v>
      </c>
      <c r="Z6" s="19">
        <v>0</v>
      </c>
      <c r="AA6" s="19">
        <v>0</v>
      </c>
      <c r="AB6" s="19">
        <v>0</v>
      </c>
      <c r="AC6" s="19">
        <v>0</v>
      </c>
      <c r="AD6" s="19">
        <v>0</v>
      </c>
      <c r="AE6" s="19">
        <v>0</v>
      </c>
      <c r="AF6" s="19">
        <v>0</v>
      </c>
      <c r="AG6" s="19">
        <v>0</v>
      </c>
      <c r="AH6" s="19">
        <v>0</v>
      </c>
      <c r="AI6" s="19">
        <v>0</v>
      </c>
      <c r="AJ6" s="19">
        <v>0</v>
      </c>
      <c r="AK6" s="19">
        <v>0</v>
      </c>
      <c r="AL6" s="19">
        <v>0</v>
      </c>
      <c r="AM6" s="19">
        <v>0</v>
      </c>
      <c r="AN6" s="19">
        <v>0</v>
      </c>
      <c r="AO6" s="19">
        <v>0</v>
      </c>
      <c r="AP6" s="19">
        <v>0</v>
      </c>
      <c r="AQ6" s="19">
        <v>0</v>
      </c>
      <c r="AR6" s="19">
        <v>0</v>
      </c>
      <c r="AS6" s="19">
        <v>0</v>
      </c>
      <c r="AT6" s="19">
        <v>0</v>
      </c>
      <c r="AU6" s="19">
        <v>0</v>
      </c>
      <c r="AV6" s="19">
        <v>0</v>
      </c>
      <c r="AW6" s="19">
        <v>0</v>
      </c>
      <c r="AX6" s="19">
        <v>14.475344867007088</v>
      </c>
      <c r="AY6" s="19">
        <v>0</v>
      </c>
      <c r="AZ6" s="19">
        <v>0</v>
      </c>
      <c r="BA6" s="19">
        <v>0</v>
      </c>
      <c r="BB6" s="19">
        <v>0</v>
      </c>
      <c r="BC6" s="19">
        <v>0</v>
      </c>
      <c r="BD6" s="19">
        <v>5.9644844142976909</v>
      </c>
      <c r="BE6" s="19">
        <v>0</v>
      </c>
      <c r="BF6" s="19">
        <v>0</v>
      </c>
      <c r="BG6" s="19">
        <v>0</v>
      </c>
      <c r="BH6" s="19">
        <v>0</v>
      </c>
      <c r="BI6" s="19">
        <v>0</v>
      </c>
      <c r="BJ6" s="19">
        <v>0</v>
      </c>
      <c r="BK6" s="19">
        <v>0</v>
      </c>
      <c r="BL6" s="19">
        <v>0</v>
      </c>
      <c r="BM6" s="19">
        <v>0</v>
      </c>
      <c r="BN6" s="19">
        <v>0</v>
      </c>
      <c r="BO6" s="19">
        <v>0</v>
      </c>
      <c r="BP6" s="19">
        <v>0</v>
      </c>
      <c r="BQ6" s="19">
        <v>6.0562457129791936</v>
      </c>
      <c r="BR6" s="19">
        <v>2.2940324670375732E-2</v>
      </c>
      <c r="BS6" s="19">
        <v>0</v>
      </c>
      <c r="BT6" s="19">
        <v>4.5880649340751464E-2</v>
      </c>
      <c r="BU6" s="19">
        <v>6.8820974011127203E-2</v>
      </c>
      <c r="BV6" s="19">
        <v>0</v>
      </c>
      <c r="BW6" s="19">
        <v>0</v>
      </c>
      <c r="BX6" s="19">
        <v>0</v>
      </c>
      <c r="BY6" s="19">
        <v>513.33564514899774</v>
      </c>
      <c r="BZ6" s="19">
        <v>0</v>
      </c>
      <c r="CA6" s="19">
        <v>0</v>
      </c>
      <c r="CB6" s="19">
        <v>0</v>
      </c>
      <c r="CC6" s="19">
        <v>88.664354851002216</v>
      </c>
      <c r="CD6" s="19">
        <v>0</v>
      </c>
      <c r="CE6" s="19">
        <v>0</v>
      </c>
      <c r="CF6" s="19">
        <v>88.664354851002216</v>
      </c>
      <c r="CG6" s="19">
        <v>602</v>
      </c>
      <c r="CI6" s="19">
        <f t="shared" si="2"/>
        <v>0</v>
      </c>
      <c r="CJ6" s="19">
        <f t="shared" ref="CJ6:CJ71" si="4">SUM(BZ6:CE6)-CF6</f>
        <v>0</v>
      </c>
      <c r="CK6" s="19">
        <f t="shared" ref="CK6:CK71" si="5">BY6+CF6-CG6</f>
        <v>0</v>
      </c>
    </row>
    <row r="7" spans="1:89">
      <c r="A7" s="59" t="s">
        <v>778</v>
      </c>
      <c r="B7" s="59" t="s">
        <v>224</v>
      </c>
      <c r="C7">
        <f t="shared" si="3"/>
        <v>3</v>
      </c>
      <c r="D7" s="19">
        <v>8.4865667611718649</v>
      </c>
      <c r="E7" s="19">
        <v>0.41582287025786419</v>
      </c>
      <c r="F7" s="19">
        <v>0</v>
      </c>
      <c r="G7" s="19">
        <v>0</v>
      </c>
      <c r="H7" s="19">
        <v>0</v>
      </c>
      <c r="I7" s="19">
        <v>0</v>
      </c>
      <c r="J7" s="19">
        <v>0</v>
      </c>
      <c r="K7" s="19">
        <v>0</v>
      </c>
      <c r="L7" s="19">
        <v>0</v>
      </c>
      <c r="M7" s="19">
        <v>16.97313352234373</v>
      </c>
      <c r="N7" s="19">
        <v>0</v>
      </c>
      <c r="O7" s="19">
        <v>0</v>
      </c>
      <c r="P7" s="19">
        <v>107.73592547590118</v>
      </c>
      <c r="Q7" s="19">
        <v>0</v>
      </c>
      <c r="R7" s="19">
        <v>0</v>
      </c>
      <c r="S7" s="19">
        <v>0</v>
      </c>
      <c r="T7" s="19">
        <v>0</v>
      </c>
      <c r="U7" s="19">
        <v>0</v>
      </c>
      <c r="V7" s="19">
        <v>0</v>
      </c>
      <c r="W7" s="19">
        <v>0</v>
      </c>
      <c r="X7" s="19">
        <v>0</v>
      </c>
      <c r="Y7" s="19">
        <v>1.5876873228027542</v>
      </c>
      <c r="Z7" s="19">
        <v>0</v>
      </c>
      <c r="AA7" s="19">
        <v>0</v>
      </c>
      <c r="AB7" s="19">
        <v>0</v>
      </c>
      <c r="AC7" s="19">
        <v>0</v>
      </c>
      <c r="AD7" s="19">
        <v>0</v>
      </c>
      <c r="AE7" s="19">
        <v>0</v>
      </c>
      <c r="AF7" s="19">
        <v>0</v>
      </c>
      <c r="AG7" s="19">
        <v>0</v>
      </c>
      <c r="AH7" s="19">
        <v>0</v>
      </c>
      <c r="AI7" s="19">
        <v>0</v>
      </c>
      <c r="AJ7" s="19">
        <v>0</v>
      </c>
      <c r="AK7" s="19">
        <v>0</v>
      </c>
      <c r="AL7" s="19">
        <v>0</v>
      </c>
      <c r="AM7" s="19">
        <v>0</v>
      </c>
      <c r="AN7" s="19">
        <v>0</v>
      </c>
      <c r="AO7" s="19">
        <v>0</v>
      </c>
      <c r="AP7" s="19">
        <v>0</v>
      </c>
      <c r="AQ7" s="19">
        <v>0</v>
      </c>
      <c r="AR7" s="19">
        <v>0</v>
      </c>
      <c r="AS7" s="19">
        <v>0</v>
      </c>
      <c r="AT7" s="19">
        <v>0</v>
      </c>
      <c r="AU7" s="19">
        <v>0</v>
      </c>
      <c r="AV7" s="19">
        <v>0</v>
      </c>
      <c r="AW7" s="19">
        <v>0</v>
      </c>
      <c r="AX7" s="19">
        <v>4.6685567706223843</v>
      </c>
      <c r="AY7" s="19">
        <v>0</v>
      </c>
      <c r="AZ7" s="19">
        <v>0</v>
      </c>
      <c r="BA7" s="19">
        <v>0</v>
      </c>
      <c r="BB7" s="19">
        <v>0</v>
      </c>
      <c r="BC7" s="19">
        <v>0</v>
      </c>
      <c r="BD7" s="19">
        <v>0</v>
      </c>
      <c r="BE7" s="19">
        <v>0</v>
      </c>
      <c r="BF7" s="19">
        <v>0</v>
      </c>
      <c r="BG7" s="19">
        <v>0</v>
      </c>
      <c r="BH7" s="19">
        <v>0</v>
      </c>
      <c r="BI7" s="19">
        <v>0</v>
      </c>
      <c r="BJ7" s="19">
        <v>0</v>
      </c>
      <c r="BK7" s="19">
        <v>0</v>
      </c>
      <c r="BL7" s="19">
        <v>0</v>
      </c>
      <c r="BM7" s="19">
        <v>0</v>
      </c>
      <c r="BN7" s="19">
        <v>0</v>
      </c>
      <c r="BO7" s="19">
        <v>0</v>
      </c>
      <c r="BP7" s="19">
        <v>0</v>
      </c>
      <c r="BQ7" s="19">
        <v>0</v>
      </c>
      <c r="BR7" s="19">
        <v>0</v>
      </c>
      <c r="BS7" s="19">
        <v>0</v>
      </c>
      <c r="BT7" s="19">
        <v>0</v>
      </c>
      <c r="BU7" s="19">
        <v>0</v>
      </c>
      <c r="BV7" s="19">
        <v>0</v>
      </c>
      <c r="BW7" s="19">
        <v>0</v>
      </c>
      <c r="BX7" s="19">
        <v>0</v>
      </c>
      <c r="BY7" s="19">
        <v>139.86769272309976</v>
      </c>
      <c r="BZ7" s="19">
        <v>0</v>
      </c>
      <c r="CA7" s="19">
        <v>0</v>
      </c>
      <c r="CB7" s="19">
        <v>0</v>
      </c>
      <c r="CC7" s="19">
        <v>0.1323072769002295</v>
      </c>
      <c r="CD7" s="19">
        <v>0</v>
      </c>
      <c r="CE7" s="19">
        <v>0</v>
      </c>
      <c r="CF7" s="19">
        <v>0.1323072769002295</v>
      </c>
      <c r="CG7" s="19">
        <v>140</v>
      </c>
      <c r="CI7" s="19">
        <f t="shared" si="2"/>
        <v>0</v>
      </c>
      <c r="CJ7" s="19">
        <f t="shared" si="4"/>
        <v>0</v>
      </c>
      <c r="CK7" s="19">
        <f t="shared" si="5"/>
        <v>0</v>
      </c>
    </row>
    <row r="8" spans="1:89">
      <c r="A8" s="59" t="s">
        <v>779</v>
      </c>
      <c r="B8" s="59" t="s">
        <v>225</v>
      </c>
      <c r="C8">
        <f t="shared" si="3"/>
        <v>4</v>
      </c>
      <c r="D8" s="19">
        <v>0</v>
      </c>
      <c r="E8" s="19">
        <v>0</v>
      </c>
      <c r="F8" s="19">
        <v>0</v>
      </c>
      <c r="G8" s="19">
        <v>0</v>
      </c>
      <c r="H8" s="19">
        <v>0</v>
      </c>
      <c r="I8" s="19">
        <v>0</v>
      </c>
      <c r="J8" s="19">
        <v>0</v>
      </c>
      <c r="K8" s="19">
        <v>0</v>
      </c>
      <c r="L8" s="19">
        <v>0</v>
      </c>
      <c r="M8" s="19">
        <v>0</v>
      </c>
      <c r="N8" s="19">
        <v>0</v>
      </c>
      <c r="O8" s="19">
        <v>0</v>
      </c>
      <c r="P8" s="19">
        <v>0</v>
      </c>
      <c r="Q8" s="19">
        <v>0</v>
      </c>
      <c r="R8" s="19">
        <v>0</v>
      </c>
      <c r="S8" s="19">
        <v>0</v>
      </c>
      <c r="T8" s="19">
        <v>0</v>
      </c>
      <c r="U8" s="19">
        <v>0</v>
      </c>
      <c r="V8" s="19">
        <v>0</v>
      </c>
      <c r="W8" s="19">
        <v>0</v>
      </c>
      <c r="X8" s="19">
        <v>0</v>
      </c>
      <c r="Y8" s="19">
        <v>0</v>
      </c>
      <c r="Z8" s="19">
        <v>0</v>
      </c>
      <c r="AA8" s="19">
        <v>0</v>
      </c>
      <c r="AB8" s="19">
        <v>0</v>
      </c>
      <c r="AC8" s="19">
        <v>0</v>
      </c>
      <c r="AD8" s="19">
        <v>0</v>
      </c>
      <c r="AE8" s="19">
        <v>0</v>
      </c>
      <c r="AF8" s="19">
        <v>0</v>
      </c>
      <c r="AG8" s="19">
        <v>0</v>
      </c>
      <c r="AH8" s="19">
        <v>0</v>
      </c>
      <c r="AI8" s="19">
        <v>0</v>
      </c>
      <c r="AJ8" s="19">
        <v>0</v>
      </c>
      <c r="AK8" s="19">
        <v>0</v>
      </c>
      <c r="AL8" s="19">
        <v>0</v>
      </c>
      <c r="AM8" s="19">
        <v>0</v>
      </c>
      <c r="AN8" s="19">
        <v>0</v>
      </c>
      <c r="AO8" s="19">
        <v>0</v>
      </c>
      <c r="AP8" s="19">
        <v>0</v>
      </c>
      <c r="AQ8" s="19">
        <v>0</v>
      </c>
      <c r="AR8" s="19">
        <v>0</v>
      </c>
      <c r="AS8" s="19">
        <v>0</v>
      </c>
      <c r="AT8" s="19">
        <v>0</v>
      </c>
      <c r="AU8" s="19">
        <v>0</v>
      </c>
      <c r="AV8" s="19">
        <v>0</v>
      </c>
      <c r="AW8" s="19">
        <v>0</v>
      </c>
      <c r="AX8" s="19">
        <v>0</v>
      </c>
      <c r="AY8" s="19">
        <v>0</v>
      </c>
      <c r="AZ8" s="19">
        <v>0</v>
      </c>
      <c r="BA8" s="19">
        <v>0</v>
      </c>
      <c r="BB8" s="19">
        <v>0</v>
      </c>
      <c r="BC8" s="19">
        <v>0</v>
      </c>
      <c r="BD8" s="19">
        <v>0</v>
      </c>
      <c r="BE8" s="19">
        <v>0</v>
      </c>
      <c r="BF8" s="19">
        <v>0</v>
      </c>
      <c r="BG8" s="19">
        <v>0</v>
      </c>
      <c r="BH8" s="19">
        <v>0</v>
      </c>
      <c r="BI8" s="19">
        <v>0</v>
      </c>
      <c r="BJ8" s="19">
        <v>0</v>
      </c>
      <c r="BK8" s="19">
        <v>0</v>
      </c>
      <c r="BL8" s="19">
        <v>0</v>
      </c>
      <c r="BM8" s="19">
        <v>0</v>
      </c>
      <c r="BN8" s="19">
        <v>0</v>
      </c>
      <c r="BO8" s="19">
        <v>0</v>
      </c>
      <c r="BP8" s="19">
        <v>0</v>
      </c>
      <c r="BQ8" s="19">
        <v>0</v>
      </c>
      <c r="BR8" s="19">
        <v>0</v>
      </c>
      <c r="BS8" s="19">
        <v>0</v>
      </c>
      <c r="BT8" s="19">
        <v>0</v>
      </c>
      <c r="BU8" s="19">
        <v>0</v>
      </c>
      <c r="BV8" s="19">
        <v>0</v>
      </c>
      <c r="BW8" s="19">
        <v>0</v>
      </c>
      <c r="BX8" s="19">
        <v>0</v>
      </c>
      <c r="BY8" s="19">
        <v>0</v>
      </c>
      <c r="BZ8" s="19">
        <v>0</v>
      </c>
      <c r="CA8" s="19">
        <v>0</v>
      </c>
      <c r="CB8" s="19">
        <v>0</v>
      </c>
      <c r="CC8" s="19">
        <v>0</v>
      </c>
      <c r="CD8" s="19">
        <v>0</v>
      </c>
      <c r="CE8" s="19">
        <v>0</v>
      </c>
      <c r="CF8" s="19">
        <v>0</v>
      </c>
      <c r="CG8" s="19">
        <v>0</v>
      </c>
      <c r="CI8" s="19">
        <f t="shared" si="2"/>
        <v>0</v>
      </c>
      <c r="CJ8" s="19">
        <f t="shared" si="4"/>
        <v>0</v>
      </c>
      <c r="CK8" s="19">
        <f t="shared" si="5"/>
        <v>0</v>
      </c>
    </row>
    <row r="9" spans="1:89">
      <c r="A9" s="59" t="s">
        <v>780</v>
      </c>
      <c r="B9" s="59" t="s">
        <v>226</v>
      </c>
      <c r="C9">
        <f t="shared" si="3"/>
        <v>5</v>
      </c>
      <c r="D9" s="19">
        <v>15.474975914000305</v>
      </c>
      <c r="E9" s="19">
        <v>1.3203522471815157</v>
      </c>
      <c r="F9" s="19">
        <v>1.1189425823572165E-2</v>
      </c>
      <c r="G9" s="19">
        <v>0</v>
      </c>
      <c r="H9" s="19">
        <v>0</v>
      </c>
      <c r="I9" s="19">
        <v>0</v>
      </c>
      <c r="J9" s="19">
        <v>0</v>
      </c>
      <c r="K9" s="19">
        <v>3.267312340483072</v>
      </c>
      <c r="L9" s="19">
        <v>0</v>
      </c>
      <c r="M9" s="19">
        <v>232.74565184321281</v>
      </c>
      <c r="N9" s="19">
        <v>0</v>
      </c>
      <c r="O9" s="19">
        <v>0</v>
      </c>
      <c r="P9" s="19">
        <v>0</v>
      </c>
      <c r="Q9" s="19">
        <v>0</v>
      </c>
      <c r="R9" s="19">
        <v>0</v>
      </c>
      <c r="S9" s="19">
        <v>0</v>
      </c>
      <c r="T9" s="19">
        <v>0</v>
      </c>
      <c r="U9" s="19">
        <v>0</v>
      </c>
      <c r="V9" s="19">
        <v>0</v>
      </c>
      <c r="W9" s="19">
        <v>0</v>
      </c>
      <c r="X9" s="19">
        <v>0</v>
      </c>
      <c r="Y9" s="19">
        <v>13.041275797373359</v>
      </c>
      <c r="Z9" s="19">
        <v>0</v>
      </c>
      <c r="AA9" s="19">
        <v>0</v>
      </c>
      <c r="AB9" s="19">
        <v>0</v>
      </c>
      <c r="AC9" s="19">
        <v>0</v>
      </c>
      <c r="AD9" s="19">
        <v>0</v>
      </c>
      <c r="AE9" s="19">
        <v>0</v>
      </c>
      <c r="AF9" s="19">
        <v>0</v>
      </c>
      <c r="AG9" s="19">
        <v>0</v>
      </c>
      <c r="AH9" s="19">
        <v>0</v>
      </c>
      <c r="AI9" s="19">
        <v>0</v>
      </c>
      <c r="AJ9" s="19">
        <v>0</v>
      </c>
      <c r="AK9" s="19">
        <v>0</v>
      </c>
      <c r="AL9" s="19">
        <v>0</v>
      </c>
      <c r="AM9" s="19">
        <v>0</v>
      </c>
      <c r="AN9" s="19">
        <v>0</v>
      </c>
      <c r="AO9" s="19">
        <v>0</v>
      </c>
      <c r="AP9" s="19">
        <v>0</v>
      </c>
      <c r="AQ9" s="19">
        <v>0</v>
      </c>
      <c r="AR9" s="19">
        <v>0</v>
      </c>
      <c r="AS9" s="19">
        <v>0</v>
      </c>
      <c r="AT9" s="19">
        <v>0</v>
      </c>
      <c r="AU9" s="19">
        <v>0</v>
      </c>
      <c r="AV9" s="19">
        <v>0</v>
      </c>
      <c r="AW9" s="19">
        <v>0</v>
      </c>
      <c r="AX9" s="19">
        <v>64.490255734158168</v>
      </c>
      <c r="AY9" s="19">
        <v>0</v>
      </c>
      <c r="AZ9" s="19">
        <v>0</v>
      </c>
      <c r="BA9" s="19">
        <v>0</v>
      </c>
      <c r="BB9" s="19">
        <v>0</v>
      </c>
      <c r="BC9" s="19">
        <v>0</v>
      </c>
      <c r="BD9" s="19">
        <v>0</v>
      </c>
      <c r="BE9" s="19">
        <v>0</v>
      </c>
      <c r="BF9" s="19">
        <v>0</v>
      </c>
      <c r="BG9" s="19">
        <v>0</v>
      </c>
      <c r="BH9" s="19">
        <v>0</v>
      </c>
      <c r="BI9" s="19">
        <v>0</v>
      </c>
      <c r="BJ9" s="19">
        <v>0</v>
      </c>
      <c r="BK9" s="19">
        <v>0</v>
      </c>
      <c r="BL9" s="19">
        <v>0</v>
      </c>
      <c r="BM9" s="19">
        <v>0</v>
      </c>
      <c r="BN9" s="19">
        <v>0</v>
      </c>
      <c r="BO9" s="19">
        <v>0</v>
      </c>
      <c r="BP9" s="19">
        <v>0</v>
      </c>
      <c r="BQ9" s="19">
        <v>0</v>
      </c>
      <c r="BR9" s="19">
        <v>0</v>
      </c>
      <c r="BS9" s="19">
        <v>0</v>
      </c>
      <c r="BT9" s="19">
        <v>0</v>
      </c>
      <c r="BU9" s="19">
        <v>0</v>
      </c>
      <c r="BV9" s="19">
        <v>0</v>
      </c>
      <c r="BW9" s="19">
        <v>0</v>
      </c>
      <c r="BX9" s="19">
        <v>0</v>
      </c>
      <c r="BY9" s="19">
        <v>330.35101330223284</v>
      </c>
      <c r="BZ9" s="19">
        <v>0</v>
      </c>
      <c r="CA9" s="19">
        <v>0</v>
      </c>
      <c r="CB9" s="19">
        <v>0</v>
      </c>
      <c r="CC9" s="19">
        <v>0.64898669776718554</v>
      </c>
      <c r="CD9" s="19">
        <v>0</v>
      </c>
      <c r="CE9" s="19">
        <v>0</v>
      </c>
      <c r="CF9" s="19">
        <v>0.64898669776718554</v>
      </c>
      <c r="CG9" s="19">
        <v>331</v>
      </c>
      <c r="CI9" s="19">
        <f t="shared" si="2"/>
        <v>0</v>
      </c>
      <c r="CJ9" s="19">
        <f t="shared" si="4"/>
        <v>0</v>
      </c>
      <c r="CK9" s="19">
        <f t="shared" si="5"/>
        <v>0</v>
      </c>
    </row>
    <row r="10" spans="1:89">
      <c r="A10" s="59" t="s">
        <v>781</v>
      </c>
      <c r="B10" s="59" t="s">
        <v>227</v>
      </c>
      <c r="C10">
        <f t="shared" si="3"/>
        <v>6</v>
      </c>
      <c r="D10" s="19">
        <v>115.26692783791928</v>
      </c>
      <c r="E10" s="19">
        <v>22.438628619114954</v>
      </c>
      <c r="F10" s="19">
        <v>1.4659588771181529</v>
      </c>
      <c r="G10" s="19">
        <v>0</v>
      </c>
      <c r="H10" s="19">
        <v>0</v>
      </c>
      <c r="I10" s="19">
        <v>0</v>
      </c>
      <c r="J10" s="19">
        <v>0</v>
      </c>
      <c r="K10" s="19">
        <v>0.82755743063121534</v>
      </c>
      <c r="L10" s="19">
        <v>0</v>
      </c>
      <c r="M10" s="19">
        <v>150.99376434316974</v>
      </c>
      <c r="N10" s="19">
        <v>0</v>
      </c>
      <c r="O10" s="19">
        <v>176.31702172048495</v>
      </c>
      <c r="P10" s="19">
        <v>0</v>
      </c>
      <c r="Q10" s="19">
        <v>0</v>
      </c>
      <c r="R10" s="19">
        <v>0</v>
      </c>
      <c r="S10" s="19">
        <v>0</v>
      </c>
      <c r="T10" s="19">
        <v>0</v>
      </c>
      <c r="U10" s="19">
        <v>0</v>
      </c>
      <c r="V10" s="19">
        <v>0</v>
      </c>
      <c r="W10" s="19">
        <v>0</v>
      </c>
      <c r="X10" s="19">
        <v>0</v>
      </c>
      <c r="Y10" s="19">
        <v>12.05869398919771</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0.99306891675745845</v>
      </c>
      <c r="AV10" s="19">
        <v>7.0933494054104179E-2</v>
      </c>
      <c r="AW10" s="19">
        <v>0</v>
      </c>
      <c r="AX10" s="19">
        <v>10.640024108115625</v>
      </c>
      <c r="AY10" s="19">
        <v>0</v>
      </c>
      <c r="AZ10" s="19">
        <v>0</v>
      </c>
      <c r="BA10" s="19">
        <v>0</v>
      </c>
      <c r="BB10" s="19">
        <v>0</v>
      </c>
      <c r="BC10" s="19">
        <v>5.8165465124365427</v>
      </c>
      <c r="BD10" s="19">
        <v>60.553559424186929</v>
      </c>
      <c r="BE10" s="19">
        <v>0</v>
      </c>
      <c r="BF10" s="19">
        <v>0</v>
      </c>
      <c r="BG10" s="19">
        <v>0</v>
      </c>
      <c r="BH10" s="19">
        <v>0</v>
      </c>
      <c r="BI10" s="19">
        <v>0</v>
      </c>
      <c r="BJ10" s="19">
        <v>0</v>
      </c>
      <c r="BK10" s="19">
        <v>0.11822249009017363</v>
      </c>
      <c r="BL10" s="19">
        <v>0</v>
      </c>
      <c r="BM10" s="19">
        <v>0</v>
      </c>
      <c r="BN10" s="19">
        <v>0</v>
      </c>
      <c r="BO10" s="19">
        <v>4.1614316511741123</v>
      </c>
      <c r="BP10" s="19">
        <v>0</v>
      </c>
      <c r="BQ10" s="19">
        <v>17.047683071003036</v>
      </c>
      <c r="BR10" s="19">
        <v>9.8124666774844105</v>
      </c>
      <c r="BS10" s="19">
        <v>1.3950253830640489</v>
      </c>
      <c r="BT10" s="19">
        <v>9.5287327012679945</v>
      </c>
      <c r="BU10" s="19">
        <v>5.4145900461299528</v>
      </c>
      <c r="BV10" s="19">
        <v>2.3644498018034723E-2</v>
      </c>
      <c r="BW10" s="19">
        <v>8.1100628201859113</v>
      </c>
      <c r="BX10" s="19">
        <v>0</v>
      </c>
      <c r="BY10" s="19">
        <v>613.05454461160434</v>
      </c>
      <c r="BZ10" s="19">
        <v>0</v>
      </c>
      <c r="CA10" s="19">
        <v>0</v>
      </c>
      <c r="CB10" s="19">
        <v>0</v>
      </c>
      <c r="CC10" s="19">
        <v>1426.9454553883957</v>
      </c>
      <c r="CD10" s="19">
        <v>0</v>
      </c>
      <c r="CE10" s="19">
        <v>0</v>
      </c>
      <c r="CF10" s="19">
        <v>1426.9454553883957</v>
      </c>
      <c r="CG10" s="19">
        <v>2040</v>
      </c>
      <c r="CI10" s="19">
        <f t="shared" si="2"/>
        <v>0</v>
      </c>
      <c r="CJ10" s="19">
        <f t="shared" si="4"/>
        <v>0</v>
      </c>
      <c r="CK10" s="19">
        <f t="shared" si="5"/>
        <v>0</v>
      </c>
    </row>
    <row r="11" spans="1:89">
      <c r="A11" s="59" t="s">
        <v>782</v>
      </c>
      <c r="B11" s="59" t="s">
        <v>228</v>
      </c>
      <c r="C11">
        <f t="shared" si="3"/>
        <v>7</v>
      </c>
      <c r="D11" s="19">
        <v>6.3122299455194444E-2</v>
      </c>
      <c r="E11" s="19">
        <v>7.2139770805936504E-2</v>
      </c>
      <c r="F11" s="19">
        <v>3.6069885402968252E-2</v>
      </c>
      <c r="G11" s="19">
        <v>0</v>
      </c>
      <c r="H11" s="19">
        <v>0</v>
      </c>
      <c r="I11" s="19">
        <v>0</v>
      </c>
      <c r="J11" s="19">
        <v>0</v>
      </c>
      <c r="K11" s="19">
        <v>0</v>
      </c>
      <c r="L11" s="19">
        <v>0</v>
      </c>
      <c r="M11" s="19">
        <v>50.308472665789964</v>
      </c>
      <c r="N11" s="19">
        <v>0</v>
      </c>
      <c r="O11" s="19">
        <v>0</v>
      </c>
      <c r="P11" s="19">
        <v>0</v>
      </c>
      <c r="Q11" s="19">
        <v>0</v>
      </c>
      <c r="R11" s="19">
        <v>0</v>
      </c>
      <c r="S11" s="19">
        <v>0</v>
      </c>
      <c r="T11" s="19">
        <v>0</v>
      </c>
      <c r="U11" s="19">
        <v>0</v>
      </c>
      <c r="V11" s="19">
        <v>0</v>
      </c>
      <c r="W11" s="19">
        <v>0</v>
      </c>
      <c r="X11" s="19">
        <v>0</v>
      </c>
      <c r="Y11" s="19">
        <v>0</v>
      </c>
      <c r="Z11" s="19">
        <v>0</v>
      </c>
      <c r="AA11" s="19">
        <v>0</v>
      </c>
      <c r="AB11" s="19">
        <v>0</v>
      </c>
      <c r="AC11" s="19">
        <v>0</v>
      </c>
      <c r="AD11" s="19">
        <v>0</v>
      </c>
      <c r="AE11" s="19">
        <v>0</v>
      </c>
      <c r="AF11" s="19">
        <v>0</v>
      </c>
      <c r="AG11" s="19">
        <v>0</v>
      </c>
      <c r="AH11" s="19">
        <v>0</v>
      </c>
      <c r="AI11" s="19">
        <v>0</v>
      </c>
      <c r="AJ11" s="19">
        <v>0</v>
      </c>
      <c r="AK11" s="19">
        <v>0</v>
      </c>
      <c r="AL11" s="19">
        <v>0</v>
      </c>
      <c r="AM11" s="19">
        <v>0</v>
      </c>
      <c r="AN11" s="19">
        <v>0</v>
      </c>
      <c r="AO11" s="19">
        <v>0</v>
      </c>
      <c r="AP11" s="19">
        <v>0</v>
      </c>
      <c r="AQ11" s="19">
        <v>0</v>
      </c>
      <c r="AR11" s="19">
        <v>0</v>
      </c>
      <c r="AS11" s="19">
        <v>0</v>
      </c>
      <c r="AT11" s="19">
        <v>0</v>
      </c>
      <c r="AU11" s="19">
        <v>0</v>
      </c>
      <c r="AV11" s="19">
        <v>0</v>
      </c>
      <c r="AW11" s="19">
        <v>0</v>
      </c>
      <c r="AX11" s="19">
        <v>0</v>
      </c>
      <c r="AY11" s="19">
        <v>0</v>
      </c>
      <c r="AZ11" s="19">
        <v>0</v>
      </c>
      <c r="BA11" s="19">
        <v>0</v>
      </c>
      <c r="BB11" s="19">
        <v>0</v>
      </c>
      <c r="BC11" s="19">
        <v>0.62220552320120226</v>
      </c>
      <c r="BD11" s="19">
        <v>2.628592898741311</v>
      </c>
      <c r="BE11" s="19">
        <v>0</v>
      </c>
      <c r="BF11" s="19">
        <v>0</v>
      </c>
      <c r="BG11" s="19">
        <v>0</v>
      </c>
      <c r="BH11" s="19">
        <v>0</v>
      </c>
      <c r="BI11" s="19">
        <v>0</v>
      </c>
      <c r="BJ11" s="19">
        <v>0</v>
      </c>
      <c r="BK11" s="19">
        <v>0</v>
      </c>
      <c r="BL11" s="19">
        <v>0</v>
      </c>
      <c r="BM11" s="19">
        <v>0</v>
      </c>
      <c r="BN11" s="19">
        <v>0</v>
      </c>
      <c r="BO11" s="19">
        <v>0</v>
      </c>
      <c r="BP11" s="19">
        <v>0</v>
      </c>
      <c r="BQ11" s="19">
        <v>5.4104828104452378E-2</v>
      </c>
      <c r="BR11" s="19">
        <v>3.6069885402968252E-2</v>
      </c>
      <c r="BS11" s="19">
        <v>0</v>
      </c>
      <c r="BT11" s="19">
        <v>2.7052414052226189E-2</v>
      </c>
      <c r="BU11" s="19">
        <v>0</v>
      </c>
      <c r="BV11" s="19">
        <v>0</v>
      </c>
      <c r="BW11" s="19">
        <v>3.1561149727597222E-2</v>
      </c>
      <c r="BX11" s="19">
        <v>0</v>
      </c>
      <c r="BY11" s="19">
        <v>53.879391320683823</v>
      </c>
      <c r="BZ11" s="19">
        <v>0</v>
      </c>
      <c r="CA11" s="19">
        <v>0</v>
      </c>
      <c r="CB11" s="19">
        <v>0</v>
      </c>
      <c r="CC11" s="19">
        <v>16.862671425887658</v>
      </c>
      <c r="CD11" s="19">
        <v>1.2579372534285178</v>
      </c>
      <c r="CE11" s="19">
        <v>0</v>
      </c>
      <c r="CF11" s="19">
        <v>18.120608679316177</v>
      </c>
      <c r="CG11" s="19">
        <v>72</v>
      </c>
      <c r="CI11" s="19">
        <f t="shared" si="2"/>
        <v>0</v>
      </c>
      <c r="CJ11" s="19">
        <f t="shared" si="4"/>
        <v>0</v>
      </c>
      <c r="CK11" s="19">
        <f t="shared" si="5"/>
        <v>0</v>
      </c>
    </row>
    <row r="12" spans="1:89">
      <c r="A12" s="59" t="s">
        <v>783</v>
      </c>
      <c r="B12" s="60" t="s">
        <v>229</v>
      </c>
      <c r="C12">
        <f t="shared" si="3"/>
        <v>8</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19">
        <v>0</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9">
        <v>0</v>
      </c>
      <c r="AN12" s="19">
        <v>0</v>
      </c>
      <c r="AO12" s="19">
        <v>0</v>
      </c>
      <c r="AP12" s="19">
        <v>0</v>
      </c>
      <c r="AQ12" s="19">
        <v>0</v>
      </c>
      <c r="AR12" s="19">
        <v>0</v>
      </c>
      <c r="AS12" s="19">
        <v>0</v>
      </c>
      <c r="AT12" s="19">
        <v>0</v>
      </c>
      <c r="AU12" s="19">
        <v>0</v>
      </c>
      <c r="AV12" s="19">
        <v>0</v>
      </c>
      <c r="AW12" s="19">
        <v>0</v>
      </c>
      <c r="AX12" s="19">
        <v>0</v>
      </c>
      <c r="AY12" s="19">
        <v>0</v>
      </c>
      <c r="AZ12" s="19">
        <v>0</v>
      </c>
      <c r="BA12" s="19">
        <v>0</v>
      </c>
      <c r="BB12" s="19">
        <v>0</v>
      </c>
      <c r="BC12" s="19">
        <v>0</v>
      </c>
      <c r="BD12" s="19">
        <v>0</v>
      </c>
      <c r="BE12" s="19">
        <v>0</v>
      </c>
      <c r="BF12" s="19">
        <v>0</v>
      </c>
      <c r="BG12" s="19">
        <v>0</v>
      </c>
      <c r="BH12" s="19">
        <v>0</v>
      </c>
      <c r="BI12" s="19">
        <v>0</v>
      </c>
      <c r="BJ12" s="19">
        <v>0</v>
      </c>
      <c r="BK12" s="19">
        <v>0</v>
      </c>
      <c r="BL12" s="19">
        <v>0</v>
      </c>
      <c r="BM12" s="19">
        <v>0</v>
      </c>
      <c r="BN12" s="19">
        <v>0</v>
      </c>
      <c r="BO12" s="19">
        <v>0</v>
      </c>
      <c r="BP12" s="19">
        <v>0</v>
      </c>
      <c r="BQ12" s="19">
        <v>0</v>
      </c>
      <c r="BR12" s="19">
        <v>0</v>
      </c>
      <c r="BS12" s="19">
        <v>0</v>
      </c>
      <c r="BT12" s="19">
        <v>0</v>
      </c>
      <c r="BU12" s="19">
        <v>0</v>
      </c>
      <c r="BV12" s="19">
        <v>0</v>
      </c>
      <c r="BW12" s="19">
        <v>0</v>
      </c>
      <c r="BX12" s="19">
        <v>0</v>
      </c>
      <c r="BY12" s="19">
        <v>0</v>
      </c>
      <c r="BZ12" s="19">
        <v>0</v>
      </c>
      <c r="CA12" s="19">
        <v>0</v>
      </c>
      <c r="CB12" s="19">
        <v>0</v>
      </c>
      <c r="CC12" s="19">
        <v>0</v>
      </c>
      <c r="CD12" s="19">
        <v>0</v>
      </c>
      <c r="CE12" s="19">
        <v>0</v>
      </c>
      <c r="CF12" s="19">
        <v>0</v>
      </c>
      <c r="CG12" s="19">
        <v>0</v>
      </c>
      <c r="CI12" s="19">
        <f t="shared" si="2"/>
        <v>0</v>
      </c>
      <c r="CJ12" s="19">
        <f t="shared" si="4"/>
        <v>0</v>
      </c>
      <c r="CK12" s="19">
        <f t="shared" si="5"/>
        <v>0</v>
      </c>
    </row>
    <row r="13" spans="1:89">
      <c r="A13" s="59" t="s">
        <v>784</v>
      </c>
      <c r="B13" s="59" t="s">
        <v>230</v>
      </c>
      <c r="C13">
        <f t="shared" si="3"/>
        <v>9</v>
      </c>
      <c r="D13" s="19">
        <v>10.045051866434466</v>
      </c>
      <c r="E13" s="19">
        <v>1.4265162413871431</v>
      </c>
      <c r="F13" s="19">
        <v>5.9438176724464303E-2</v>
      </c>
      <c r="G13" s="19">
        <v>0</v>
      </c>
      <c r="H13" s="19">
        <v>0</v>
      </c>
      <c r="I13" s="19">
        <v>0</v>
      </c>
      <c r="J13" s="19">
        <v>0</v>
      </c>
      <c r="K13" s="19">
        <v>5.9438176724464303E-2</v>
      </c>
      <c r="L13" s="19">
        <v>0</v>
      </c>
      <c r="M13" s="19">
        <v>214.63125615204058</v>
      </c>
      <c r="N13" s="19">
        <v>1.367078064662679</v>
      </c>
      <c r="O13" s="19">
        <v>0</v>
      </c>
      <c r="P13" s="19">
        <v>0</v>
      </c>
      <c r="Q13" s="19">
        <v>0</v>
      </c>
      <c r="R13" s="19">
        <v>0</v>
      </c>
      <c r="S13" s="19">
        <v>0</v>
      </c>
      <c r="T13" s="19">
        <v>0</v>
      </c>
      <c r="U13" s="19">
        <v>0</v>
      </c>
      <c r="V13" s="19">
        <v>0</v>
      </c>
      <c r="W13" s="19">
        <v>0</v>
      </c>
      <c r="X13" s="19">
        <v>0</v>
      </c>
      <c r="Y13" s="19">
        <v>0</v>
      </c>
      <c r="Z13" s="19">
        <v>0</v>
      </c>
      <c r="AA13" s="19">
        <v>0</v>
      </c>
      <c r="AB13" s="19">
        <v>0</v>
      </c>
      <c r="AC13" s="19">
        <v>0</v>
      </c>
      <c r="AD13" s="19">
        <v>0</v>
      </c>
      <c r="AE13" s="19">
        <v>0</v>
      </c>
      <c r="AF13" s="19">
        <v>0</v>
      </c>
      <c r="AG13" s="19">
        <v>0</v>
      </c>
      <c r="AH13" s="19">
        <v>0</v>
      </c>
      <c r="AI13" s="19">
        <v>0</v>
      </c>
      <c r="AJ13" s="19">
        <v>0</v>
      </c>
      <c r="AK13" s="19">
        <v>0</v>
      </c>
      <c r="AL13" s="19">
        <v>0</v>
      </c>
      <c r="AM13" s="19">
        <v>0</v>
      </c>
      <c r="AN13" s="19">
        <v>0</v>
      </c>
      <c r="AO13" s="19">
        <v>0</v>
      </c>
      <c r="AP13" s="19">
        <v>0</v>
      </c>
      <c r="AQ13" s="19">
        <v>0</v>
      </c>
      <c r="AR13" s="19">
        <v>0</v>
      </c>
      <c r="AS13" s="19">
        <v>0</v>
      </c>
      <c r="AT13" s="19">
        <v>0</v>
      </c>
      <c r="AU13" s="19">
        <v>0</v>
      </c>
      <c r="AV13" s="19">
        <v>0</v>
      </c>
      <c r="AW13" s="19">
        <v>0</v>
      </c>
      <c r="AX13" s="19">
        <v>9.0940410388430379</v>
      </c>
      <c r="AY13" s="19">
        <v>0</v>
      </c>
      <c r="AZ13" s="19">
        <v>0</v>
      </c>
      <c r="BA13" s="19">
        <v>0</v>
      </c>
      <c r="BB13" s="19">
        <v>0</v>
      </c>
      <c r="BC13" s="19">
        <v>1.7831453017339289</v>
      </c>
      <c r="BD13" s="19">
        <v>50.403573862345723</v>
      </c>
      <c r="BE13" s="19">
        <v>0</v>
      </c>
      <c r="BF13" s="19">
        <v>0</v>
      </c>
      <c r="BG13" s="19">
        <v>0</v>
      </c>
      <c r="BH13" s="19">
        <v>0</v>
      </c>
      <c r="BI13" s="19">
        <v>0</v>
      </c>
      <c r="BJ13" s="19">
        <v>0</v>
      </c>
      <c r="BK13" s="19">
        <v>0</v>
      </c>
      <c r="BL13" s="19">
        <v>0.11887635344892861</v>
      </c>
      <c r="BM13" s="19">
        <v>0</v>
      </c>
      <c r="BN13" s="19">
        <v>0</v>
      </c>
      <c r="BO13" s="19">
        <v>0</v>
      </c>
      <c r="BP13" s="19">
        <v>0</v>
      </c>
      <c r="BQ13" s="19">
        <v>10.698871810403574</v>
      </c>
      <c r="BR13" s="19">
        <v>5.8249413189975012</v>
      </c>
      <c r="BS13" s="19">
        <v>0.17831453017339288</v>
      </c>
      <c r="BT13" s="19">
        <v>4.6956159612326793</v>
      </c>
      <c r="BU13" s="19">
        <v>1.7237071250094647</v>
      </c>
      <c r="BV13" s="19">
        <v>0</v>
      </c>
      <c r="BW13" s="19">
        <v>0.17831453017339288</v>
      </c>
      <c r="BX13" s="19">
        <v>0</v>
      </c>
      <c r="BY13" s="19">
        <v>312.28818051033539</v>
      </c>
      <c r="BZ13" s="19">
        <v>0</v>
      </c>
      <c r="CA13" s="19">
        <v>0</v>
      </c>
      <c r="CB13" s="19">
        <v>0</v>
      </c>
      <c r="CC13" s="19">
        <v>2031.8346331490875</v>
      </c>
      <c r="CD13" s="19">
        <v>10.877186340576968</v>
      </c>
      <c r="CE13" s="19">
        <v>0</v>
      </c>
      <c r="CF13" s="19">
        <v>2042.7118194896645</v>
      </c>
      <c r="CG13" s="19">
        <v>2355</v>
      </c>
      <c r="CI13" s="19">
        <f t="shared" si="2"/>
        <v>0</v>
      </c>
      <c r="CJ13" s="19">
        <f t="shared" si="4"/>
        <v>0</v>
      </c>
      <c r="CK13" s="19">
        <f t="shared" si="5"/>
        <v>0</v>
      </c>
    </row>
    <row r="14" spans="1:89">
      <c r="A14" s="59" t="s">
        <v>785</v>
      </c>
      <c r="B14" s="59" t="s">
        <v>231</v>
      </c>
      <c r="C14">
        <f t="shared" si="3"/>
        <v>10</v>
      </c>
      <c r="D14" s="19">
        <v>0.8947084909678551</v>
      </c>
      <c r="E14" s="19">
        <v>4.3202590634630322</v>
      </c>
      <c r="F14" s="19">
        <v>2.1659609650990903E-2</v>
      </c>
      <c r="G14" s="19">
        <v>0</v>
      </c>
      <c r="H14" s="19">
        <v>0</v>
      </c>
      <c r="I14" s="19">
        <v>0</v>
      </c>
      <c r="J14" s="19">
        <v>0</v>
      </c>
      <c r="K14" s="19">
        <v>98.327963320221485</v>
      </c>
      <c r="L14" s="19">
        <v>0</v>
      </c>
      <c r="M14" s="19">
        <v>6.4978828952972717E-2</v>
      </c>
      <c r="N14" s="19">
        <v>0</v>
      </c>
      <c r="O14" s="19">
        <v>0</v>
      </c>
      <c r="P14" s="19">
        <v>0</v>
      </c>
      <c r="Q14" s="19">
        <v>0</v>
      </c>
      <c r="R14" s="19">
        <v>0</v>
      </c>
      <c r="S14" s="19">
        <v>0</v>
      </c>
      <c r="T14" s="19">
        <v>0</v>
      </c>
      <c r="U14" s="19">
        <v>0</v>
      </c>
      <c r="V14" s="19">
        <v>0</v>
      </c>
      <c r="W14" s="19">
        <v>0</v>
      </c>
      <c r="X14" s="19">
        <v>0</v>
      </c>
      <c r="Y14" s="19">
        <v>0</v>
      </c>
      <c r="Z14" s="19">
        <v>0</v>
      </c>
      <c r="AA14" s="19">
        <v>0</v>
      </c>
      <c r="AB14" s="19">
        <v>0</v>
      </c>
      <c r="AC14" s="19">
        <v>0</v>
      </c>
      <c r="AD14" s="19">
        <v>0</v>
      </c>
      <c r="AE14" s="19">
        <v>0</v>
      </c>
      <c r="AF14" s="19">
        <v>0</v>
      </c>
      <c r="AG14" s="19">
        <v>0</v>
      </c>
      <c r="AH14" s="19">
        <v>0</v>
      </c>
      <c r="AI14" s="19">
        <v>0</v>
      </c>
      <c r="AJ14" s="19">
        <v>0</v>
      </c>
      <c r="AK14" s="19">
        <v>0</v>
      </c>
      <c r="AL14" s="19">
        <v>0</v>
      </c>
      <c r="AM14" s="19">
        <v>0</v>
      </c>
      <c r="AN14" s="19">
        <v>0</v>
      </c>
      <c r="AO14" s="19">
        <v>0</v>
      </c>
      <c r="AP14" s="19">
        <v>0</v>
      </c>
      <c r="AQ14" s="19">
        <v>0</v>
      </c>
      <c r="AR14" s="19">
        <v>0</v>
      </c>
      <c r="AS14" s="19">
        <v>0</v>
      </c>
      <c r="AT14" s="19">
        <v>0</v>
      </c>
      <c r="AU14" s="19">
        <v>0</v>
      </c>
      <c r="AV14" s="19">
        <v>0</v>
      </c>
      <c r="AW14" s="19">
        <v>0</v>
      </c>
      <c r="AX14" s="19">
        <v>0</v>
      </c>
      <c r="AY14" s="19">
        <v>0</v>
      </c>
      <c r="AZ14" s="19">
        <v>0</v>
      </c>
      <c r="BA14" s="19">
        <v>0</v>
      </c>
      <c r="BB14" s="19">
        <v>0</v>
      </c>
      <c r="BC14" s="19">
        <v>0</v>
      </c>
      <c r="BD14" s="19">
        <v>0</v>
      </c>
      <c r="BE14" s="19">
        <v>0</v>
      </c>
      <c r="BF14" s="19">
        <v>0</v>
      </c>
      <c r="BG14" s="19">
        <v>0</v>
      </c>
      <c r="BH14" s="19">
        <v>0</v>
      </c>
      <c r="BI14" s="19">
        <v>0</v>
      </c>
      <c r="BJ14" s="19">
        <v>0</v>
      </c>
      <c r="BK14" s="19">
        <v>0</v>
      </c>
      <c r="BL14" s="19">
        <v>0</v>
      </c>
      <c r="BM14" s="19">
        <v>1.166286673514895E-2</v>
      </c>
      <c r="BN14" s="19">
        <v>0</v>
      </c>
      <c r="BO14" s="19">
        <v>0</v>
      </c>
      <c r="BP14" s="19">
        <v>0</v>
      </c>
      <c r="BQ14" s="19">
        <v>0.25991531581189087</v>
      </c>
      <c r="BR14" s="19">
        <v>0.10163355297772655</v>
      </c>
      <c r="BS14" s="19">
        <v>6.6644952772279709E-3</v>
      </c>
      <c r="BT14" s="19">
        <v>0</v>
      </c>
      <c r="BU14" s="19">
        <v>0.16994462956931325</v>
      </c>
      <c r="BV14" s="19">
        <v>0</v>
      </c>
      <c r="BW14" s="19">
        <v>0</v>
      </c>
      <c r="BX14" s="19">
        <v>0</v>
      </c>
      <c r="BY14" s="19">
        <v>104.17939017362764</v>
      </c>
      <c r="BZ14" s="19">
        <v>0</v>
      </c>
      <c r="CA14" s="19">
        <v>0</v>
      </c>
      <c r="CB14" s="19">
        <v>0</v>
      </c>
      <c r="CC14" s="19">
        <v>1.9776889735174004</v>
      </c>
      <c r="CD14" s="19">
        <v>26.842920852854963</v>
      </c>
      <c r="CE14" s="19">
        <v>0</v>
      </c>
      <c r="CF14" s="19">
        <v>28.820609826372358</v>
      </c>
      <c r="CG14" s="19">
        <v>133</v>
      </c>
      <c r="CI14" s="19">
        <f t="shared" si="2"/>
        <v>0</v>
      </c>
      <c r="CJ14" s="19">
        <f t="shared" si="4"/>
        <v>0</v>
      </c>
      <c r="CK14" s="19">
        <f t="shared" si="5"/>
        <v>0</v>
      </c>
    </row>
    <row r="15" spans="1:89">
      <c r="A15" s="60" t="s">
        <v>786</v>
      </c>
      <c r="B15" s="59" t="s">
        <v>232</v>
      </c>
      <c r="C15">
        <f t="shared" si="3"/>
        <v>11</v>
      </c>
      <c r="D15" s="19">
        <v>0</v>
      </c>
      <c r="E15" s="19">
        <v>0</v>
      </c>
      <c r="F15" s="19">
        <v>0</v>
      </c>
      <c r="G15" s="19">
        <v>0</v>
      </c>
      <c r="H15" s="19">
        <v>0</v>
      </c>
      <c r="I15" s="19">
        <v>0</v>
      </c>
      <c r="J15" s="19">
        <v>0</v>
      </c>
      <c r="K15" s="19">
        <v>0</v>
      </c>
      <c r="L15" s="19">
        <v>0</v>
      </c>
      <c r="M15" s="19">
        <v>0</v>
      </c>
      <c r="N15" s="19">
        <v>0</v>
      </c>
      <c r="O15" s="19">
        <v>0</v>
      </c>
      <c r="P15" s="19">
        <v>0</v>
      </c>
      <c r="Q15" s="19">
        <v>0</v>
      </c>
      <c r="R15" s="19">
        <v>0</v>
      </c>
      <c r="S15" s="19">
        <v>0</v>
      </c>
      <c r="T15" s="19">
        <v>0</v>
      </c>
      <c r="U15" s="19">
        <v>0</v>
      </c>
      <c r="V15" s="19">
        <v>0</v>
      </c>
      <c r="W15" s="19">
        <v>0</v>
      </c>
      <c r="X15" s="19">
        <v>0</v>
      </c>
      <c r="Y15" s="19">
        <v>0</v>
      </c>
      <c r="Z15" s="19">
        <v>0</v>
      </c>
      <c r="AA15" s="19">
        <v>0</v>
      </c>
      <c r="AB15" s="19">
        <v>0</v>
      </c>
      <c r="AC15" s="19">
        <v>0</v>
      </c>
      <c r="AD15" s="19">
        <v>0</v>
      </c>
      <c r="AE15" s="19">
        <v>0</v>
      </c>
      <c r="AF15" s="19">
        <v>0</v>
      </c>
      <c r="AG15" s="19">
        <v>0</v>
      </c>
      <c r="AH15" s="19">
        <v>0</v>
      </c>
      <c r="AI15" s="19">
        <v>0</v>
      </c>
      <c r="AJ15" s="19">
        <v>0</v>
      </c>
      <c r="AK15" s="19">
        <v>0</v>
      </c>
      <c r="AL15" s="19">
        <v>0</v>
      </c>
      <c r="AM15" s="19">
        <v>0</v>
      </c>
      <c r="AN15" s="19">
        <v>0</v>
      </c>
      <c r="AO15" s="19">
        <v>0</v>
      </c>
      <c r="AP15" s="19">
        <v>0</v>
      </c>
      <c r="AQ15" s="19">
        <v>0</v>
      </c>
      <c r="AR15" s="19">
        <v>0</v>
      </c>
      <c r="AS15" s="19">
        <v>0</v>
      </c>
      <c r="AT15" s="19">
        <v>0</v>
      </c>
      <c r="AU15" s="19">
        <v>0</v>
      </c>
      <c r="AV15" s="19">
        <v>0</v>
      </c>
      <c r="AW15" s="19">
        <v>0</v>
      </c>
      <c r="AX15" s="19">
        <v>0</v>
      </c>
      <c r="AY15" s="19">
        <v>0</v>
      </c>
      <c r="AZ15" s="19">
        <v>0</v>
      </c>
      <c r="BA15" s="19">
        <v>0</v>
      </c>
      <c r="BB15" s="19">
        <v>0</v>
      </c>
      <c r="BC15" s="19">
        <v>0</v>
      </c>
      <c r="BD15" s="19">
        <v>0</v>
      </c>
      <c r="BE15" s="19">
        <v>0</v>
      </c>
      <c r="BF15" s="19">
        <v>0</v>
      </c>
      <c r="BG15" s="19">
        <v>0</v>
      </c>
      <c r="BH15" s="19">
        <v>0</v>
      </c>
      <c r="BI15" s="19">
        <v>0</v>
      </c>
      <c r="BJ15" s="19">
        <v>0</v>
      </c>
      <c r="BK15" s="19">
        <v>0</v>
      </c>
      <c r="BL15" s="19">
        <v>0</v>
      </c>
      <c r="BM15" s="19">
        <v>0</v>
      </c>
      <c r="BN15" s="19">
        <v>0</v>
      </c>
      <c r="BO15" s="19">
        <v>0</v>
      </c>
      <c r="BP15" s="19">
        <v>0</v>
      </c>
      <c r="BQ15" s="19">
        <v>0</v>
      </c>
      <c r="BR15" s="19">
        <v>0</v>
      </c>
      <c r="BS15" s="19">
        <v>0</v>
      </c>
      <c r="BT15" s="19">
        <v>0</v>
      </c>
      <c r="BU15" s="19">
        <v>0</v>
      </c>
      <c r="BV15" s="19">
        <v>0</v>
      </c>
      <c r="BW15" s="19">
        <v>0</v>
      </c>
      <c r="BX15" s="19">
        <v>0</v>
      </c>
      <c r="BY15" s="19">
        <v>0</v>
      </c>
      <c r="BZ15" s="19">
        <v>0</v>
      </c>
      <c r="CA15" s="19">
        <v>0</v>
      </c>
      <c r="CB15" s="19">
        <v>0</v>
      </c>
      <c r="CC15" s="19">
        <v>0</v>
      </c>
      <c r="CD15" s="19">
        <v>0</v>
      </c>
      <c r="CE15" s="19">
        <v>0</v>
      </c>
      <c r="CF15" s="19">
        <v>0</v>
      </c>
      <c r="CG15" s="19">
        <v>0</v>
      </c>
      <c r="CI15" s="19">
        <f t="shared" si="2"/>
        <v>0</v>
      </c>
      <c r="CJ15" s="19">
        <f t="shared" si="4"/>
        <v>0</v>
      </c>
      <c r="CK15" s="19">
        <f t="shared" si="5"/>
        <v>0</v>
      </c>
    </row>
    <row r="16" spans="1:89">
      <c r="A16" s="60" t="s">
        <v>787</v>
      </c>
      <c r="B16" s="59" t="s">
        <v>233</v>
      </c>
      <c r="C16">
        <f t="shared" si="3"/>
        <v>12</v>
      </c>
      <c r="D16" s="19">
        <v>3.1161780673181327E-2</v>
      </c>
      <c r="E16" s="19">
        <v>0.1755700325732899</v>
      </c>
      <c r="F16" s="19">
        <v>1.5200868621064061E-3</v>
      </c>
      <c r="G16" s="19">
        <v>0</v>
      </c>
      <c r="H16" s="19">
        <v>0</v>
      </c>
      <c r="I16" s="19">
        <v>0</v>
      </c>
      <c r="J16" s="19">
        <v>0</v>
      </c>
      <c r="K16" s="19">
        <v>6.5211726384364823</v>
      </c>
      <c r="L16" s="19">
        <v>0</v>
      </c>
      <c r="M16" s="19">
        <v>0</v>
      </c>
      <c r="N16" s="19">
        <v>0</v>
      </c>
      <c r="O16" s="19">
        <v>0</v>
      </c>
      <c r="P16" s="19">
        <v>0</v>
      </c>
      <c r="Q16" s="19">
        <v>0</v>
      </c>
      <c r="R16" s="19">
        <v>0</v>
      </c>
      <c r="S16" s="19">
        <v>0</v>
      </c>
      <c r="T16" s="19">
        <v>0</v>
      </c>
      <c r="U16" s="19">
        <v>0</v>
      </c>
      <c r="V16" s="19">
        <v>0</v>
      </c>
      <c r="W16" s="19">
        <v>0</v>
      </c>
      <c r="X16" s="19">
        <v>0</v>
      </c>
      <c r="Y16" s="19">
        <v>0</v>
      </c>
      <c r="Z16" s="19">
        <v>0</v>
      </c>
      <c r="AA16" s="19">
        <v>0</v>
      </c>
      <c r="AB16" s="19">
        <v>0</v>
      </c>
      <c r="AC16" s="19">
        <v>0</v>
      </c>
      <c r="AD16" s="19">
        <v>0</v>
      </c>
      <c r="AE16" s="19">
        <v>0</v>
      </c>
      <c r="AF16" s="19">
        <v>0</v>
      </c>
      <c r="AG16" s="19">
        <v>0</v>
      </c>
      <c r="AH16" s="19">
        <v>0</v>
      </c>
      <c r="AI16" s="19">
        <v>0</v>
      </c>
      <c r="AJ16" s="19">
        <v>0</v>
      </c>
      <c r="AK16" s="19">
        <v>0</v>
      </c>
      <c r="AL16" s="19">
        <v>0</v>
      </c>
      <c r="AM16" s="19">
        <v>0</v>
      </c>
      <c r="AN16" s="19">
        <v>0</v>
      </c>
      <c r="AO16" s="19">
        <v>0</v>
      </c>
      <c r="AP16" s="19">
        <v>0</v>
      </c>
      <c r="AQ16" s="19">
        <v>0</v>
      </c>
      <c r="AR16" s="19">
        <v>0</v>
      </c>
      <c r="AS16" s="19">
        <v>0</v>
      </c>
      <c r="AT16" s="19">
        <v>0</v>
      </c>
      <c r="AU16" s="19">
        <v>0</v>
      </c>
      <c r="AV16" s="19">
        <v>0</v>
      </c>
      <c r="AW16" s="19">
        <v>0</v>
      </c>
      <c r="AX16" s="19">
        <v>0</v>
      </c>
      <c r="AY16" s="19">
        <v>0</v>
      </c>
      <c r="AZ16" s="19">
        <v>0</v>
      </c>
      <c r="BA16" s="19">
        <v>0</v>
      </c>
      <c r="BB16" s="19">
        <v>0</v>
      </c>
      <c r="BC16" s="19">
        <v>0</v>
      </c>
      <c r="BD16" s="19">
        <v>0</v>
      </c>
      <c r="BE16" s="19">
        <v>0</v>
      </c>
      <c r="BF16" s="19">
        <v>0</v>
      </c>
      <c r="BG16" s="19">
        <v>0</v>
      </c>
      <c r="BH16" s="19">
        <v>0</v>
      </c>
      <c r="BI16" s="19">
        <v>0</v>
      </c>
      <c r="BJ16" s="19">
        <v>0</v>
      </c>
      <c r="BK16" s="19">
        <v>0</v>
      </c>
      <c r="BL16" s="19">
        <v>0</v>
      </c>
      <c r="BM16" s="19">
        <v>0</v>
      </c>
      <c r="BN16" s="19">
        <v>0</v>
      </c>
      <c r="BO16" s="19">
        <v>0</v>
      </c>
      <c r="BP16" s="19">
        <v>0</v>
      </c>
      <c r="BQ16" s="19">
        <v>0</v>
      </c>
      <c r="BR16" s="19">
        <v>0</v>
      </c>
      <c r="BS16" s="19">
        <v>0</v>
      </c>
      <c r="BT16" s="19">
        <v>0</v>
      </c>
      <c r="BU16" s="19">
        <v>0</v>
      </c>
      <c r="BV16" s="19">
        <v>0</v>
      </c>
      <c r="BW16" s="19">
        <v>0</v>
      </c>
      <c r="BX16" s="19">
        <v>0</v>
      </c>
      <c r="BY16" s="19">
        <v>6.72942453854506</v>
      </c>
      <c r="BZ16" s="19">
        <v>0</v>
      </c>
      <c r="CA16" s="19">
        <v>0</v>
      </c>
      <c r="CB16" s="19">
        <v>0</v>
      </c>
      <c r="CC16" s="19">
        <v>0.23865363735070574</v>
      </c>
      <c r="CD16" s="19">
        <v>3.1921824104234525E-2</v>
      </c>
      <c r="CE16" s="19">
        <v>0</v>
      </c>
      <c r="CF16" s="19">
        <v>0.27057546145494027</v>
      </c>
      <c r="CG16" s="19">
        <v>7</v>
      </c>
      <c r="CI16" s="19">
        <f t="shared" si="2"/>
        <v>0</v>
      </c>
      <c r="CJ16" s="19">
        <f t="shared" si="4"/>
        <v>0</v>
      </c>
      <c r="CK16" s="19">
        <f t="shared" si="5"/>
        <v>0</v>
      </c>
    </row>
    <row r="17" spans="1:89">
      <c r="A17" s="59" t="s">
        <v>788</v>
      </c>
      <c r="B17" s="59" t="s">
        <v>234</v>
      </c>
      <c r="C17">
        <f t="shared" si="3"/>
        <v>13</v>
      </c>
      <c r="D17" s="19">
        <v>0.56066945606694563</v>
      </c>
      <c r="E17" s="19">
        <v>11.096234309623432</v>
      </c>
      <c r="F17" s="19">
        <v>8.368200836820083E-3</v>
      </c>
      <c r="G17" s="19">
        <v>0</v>
      </c>
      <c r="H17" s="19">
        <v>0</v>
      </c>
      <c r="I17" s="19">
        <v>0</v>
      </c>
      <c r="J17" s="19">
        <v>0</v>
      </c>
      <c r="K17" s="19">
        <v>63.146443514644353</v>
      </c>
      <c r="L17" s="19">
        <v>0</v>
      </c>
      <c r="M17" s="19">
        <v>9.8410041841004183</v>
      </c>
      <c r="N17" s="19">
        <v>0</v>
      </c>
      <c r="O17" s="19">
        <v>0</v>
      </c>
      <c r="P17" s="19">
        <v>0</v>
      </c>
      <c r="Q17" s="19">
        <v>0</v>
      </c>
      <c r="R17" s="19">
        <v>0</v>
      </c>
      <c r="S17" s="19">
        <v>0</v>
      </c>
      <c r="T17" s="19">
        <v>0</v>
      </c>
      <c r="U17" s="19">
        <v>0</v>
      </c>
      <c r="V17" s="19">
        <v>0</v>
      </c>
      <c r="W17" s="19">
        <v>0</v>
      </c>
      <c r="X17" s="19">
        <v>0</v>
      </c>
      <c r="Y17" s="19">
        <v>0</v>
      </c>
      <c r="Z17" s="19">
        <v>0</v>
      </c>
      <c r="AA17" s="19">
        <v>0</v>
      </c>
      <c r="AB17" s="19">
        <v>0</v>
      </c>
      <c r="AC17" s="19">
        <v>0</v>
      </c>
      <c r="AD17" s="19">
        <v>0</v>
      </c>
      <c r="AE17" s="19">
        <v>0</v>
      </c>
      <c r="AF17" s="19">
        <v>0</v>
      </c>
      <c r="AG17" s="19">
        <v>0</v>
      </c>
      <c r="AH17" s="19">
        <v>0</v>
      </c>
      <c r="AI17" s="19">
        <v>0</v>
      </c>
      <c r="AJ17" s="19">
        <v>0</v>
      </c>
      <c r="AK17" s="19">
        <v>0</v>
      </c>
      <c r="AL17" s="19">
        <v>0</v>
      </c>
      <c r="AM17" s="19">
        <v>0</v>
      </c>
      <c r="AN17" s="19">
        <v>0</v>
      </c>
      <c r="AO17" s="19">
        <v>0</v>
      </c>
      <c r="AP17" s="19">
        <v>0</v>
      </c>
      <c r="AQ17" s="19">
        <v>0</v>
      </c>
      <c r="AR17" s="19">
        <v>0</v>
      </c>
      <c r="AS17" s="19">
        <v>0</v>
      </c>
      <c r="AT17" s="19">
        <v>0</v>
      </c>
      <c r="AU17" s="19">
        <v>0</v>
      </c>
      <c r="AV17" s="19">
        <v>0</v>
      </c>
      <c r="AW17" s="19">
        <v>0</v>
      </c>
      <c r="AX17" s="19">
        <v>3.7656903765690378E-2</v>
      </c>
      <c r="AY17" s="19">
        <v>0</v>
      </c>
      <c r="AZ17" s="19">
        <v>0</v>
      </c>
      <c r="BA17" s="19">
        <v>0</v>
      </c>
      <c r="BB17" s="19">
        <v>0</v>
      </c>
      <c r="BC17" s="19">
        <v>1.5857740585774058</v>
      </c>
      <c r="BD17" s="19">
        <v>7.5481171548117159</v>
      </c>
      <c r="BE17" s="19">
        <v>0</v>
      </c>
      <c r="BF17" s="19">
        <v>0</v>
      </c>
      <c r="BG17" s="19">
        <v>0</v>
      </c>
      <c r="BH17" s="19">
        <v>0</v>
      </c>
      <c r="BI17" s="19">
        <v>0</v>
      </c>
      <c r="BJ17" s="19">
        <v>0</v>
      </c>
      <c r="BK17" s="19">
        <v>0</v>
      </c>
      <c r="BL17" s="19">
        <v>0</v>
      </c>
      <c r="BM17" s="19">
        <v>0</v>
      </c>
      <c r="BN17" s="19">
        <v>0</v>
      </c>
      <c r="BO17" s="19">
        <v>0</v>
      </c>
      <c r="BP17" s="19">
        <v>0</v>
      </c>
      <c r="BQ17" s="19">
        <v>0.28870292887029286</v>
      </c>
      <c r="BR17" s="19">
        <v>0.1882845188284519</v>
      </c>
      <c r="BS17" s="19">
        <v>4.1841004184100417E-2</v>
      </c>
      <c r="BT17" s="19">
        <v>0.20502092050209206</v>
      </c>
      <c r="BU17" s="19">
        <v>7.1129707112970716E-2</v>
      </c>
      <c r="BV17" s="19">
        <v>0</v>
      </c>
      <c r="BW17" s="19">
        <v>0</v>
      </c>
      <c r="BX17" s="19">
        <v>0</v>
      </c>
      <c r="BY17" s="19">
        <v>94.619246861924694</v>
      </c>
      <c r="BZ17" s="19">
        <v>0</v>
      </c>
      <c r="CA17" s="19">
        <v>0</v>
      </c>
      <c r="CB17" s="19">
        <v>0</v>
      </c>
      <c r="CC17" s="19">
        <v>52.8744769874477</v>
      </c>
      <c r="CD17" s="19">
        <v>0.50627615062761511</v>
      </c>
      <c r="CE17" s="19">
        <v>0</v>
      </c>
      <c r="CF17" s="19">
        <v>53.380753138075313</v>
      </c>
      <c r="CG17" s="19">
        <v>148</v>
      </c>
      <c r="CI17" s="19">
        <f t="shared" si="2"/>
        <v>0</v>
      </c>
      <c r="CJ17" s="19">
        <f t="shared" si="4"/>
        <v>0</v>
      </c>
      <c r="CK17" s="19">
        <f t="shared" si="5"/>
        <v>0</v>
      </c>
    </row>
    <row r="18" spans="1:89">
      <c r="A18" s="59" t="s">
        <v>789</v>
      </c>
      <c r="B18" s="59" t="s">
        <v>235</v>
      </c>
      <c r="C18">
        <f t="shared" si="3"/>
        <v>14</v>
      </c>
      <c r="D18" s="19">
        <v>99.159152707375213</v>
      </c>
      <c r="E18" s="19">
        <v>99.737621269596161</v>
      </c>
      <c r="F18" s="19">
        <v>115.01883245493303</v>
      </c>
      <c r="G18" s="19">
        <v>9.6411427036825675E-2</v>
      </c>
      <c r="H18" s="19">
        <v>0</v>
      </c>
      <c r="I18" s="19">
        <v>0</v>
      </c>
      <c r="J18" s="19">
        <v>0</v>
      </c>
      <c r="K18" s="19">
        <v>16.82379401792608</v>
      </c>
      <c r="L18" s="19">
        <v>0</v>
      </c>
      <c r="M18" s="19">
        <v>9.3037027090536775</v>
      </c>
      <c r="N18" s="19">
        <v>9.6411427036825675E-2</v>
      </c>
      <c r="O18" s="19">
        <v>0.19282285407365135</v>
      </c>
      <c r="P18" s="19">
        <v>1.5907885461076237</v>
      </c>
      <c r="Q18" s="19">
        <v>0.43385142166571555</v>
      </c>
      <c r="R18" s="19">
        <v>0.48205713518412835</v>
      </c>
      <c r="S18" s="19">
        <v>143.21917486320453</v>
      </c>
      <c r="T18" s="19">
        <v>232.44795058578671</v>
      </c>
      <c r="U18" s="19">
        <v>0</v>
      </c>
      <c r="V18" s="19">
        <v>0</v>
      </c>
      <c r="W18" s="19">
        <v>0</v>
      </c>
      <c r="X18" s="19">
        <v>0</v>
      </c>
      <c r="Y18" s="19">
        <v>9.6411427036825675E-2</v>
      </c>
      <c r="Z18" s="19">
        <v>11.424754103863842</v>
      </c>
      <c r="AA18" s="19">
        <v>0</v>
      </c>
      <c r="AB18" s="19">
        <v>0</v>
      </c>
      <c r="AC18" s="19">
        <v>0</v>
      </c>
      <c r="AD18" s="19">
        <v>51.242673470072845</v>
      </c>
      <c r="AE18" s="19">
        <v>3.9528685085098525</v>
      </c>
      <c r="AF18" s="19">
        <v>65.318741817449393</v>
      </c>
      <c r="AG18" s="19">
        <v>0</v>
      </c>
      <c r="AH18" s="19">
        <v>0.3856457081473027</v>
      </c>
      <c r="AI18" s="19">
        <v>0</v>
      </c>
      <c r="AJ18" s="19">
        <v>0</v>
      </c>
      <c r="AK18" s="19">
        <v>0</v>
      </c>
      <c r="AL18" s="19">
        <v>0</v>
      </c>
      <c r="AM18" s="19">
        <v>0</v>
      </c>
      <c r="AN18" s="19">
        <v>0</v>
      </c>
      <c r="AO18" s="19">
        <v>0.14461714055523853</v>
      </c>
      <c r="AP18" s="19">
        <v>0</v>
      </c>
      <c r="AQ18" s="19">
        <v>0</v>
      </c>
      <c r="AR18" s="19">
        <v>0</v>
      </c>
      <c r="AS18" s="19">
        <v>0</v>
      </c>
      <c r="AT18" s="19">
        <v>0</v>
      </c>
      <c r="AU18" s="19">
        <v>0</v>
      </c>
      <c r="AV18" s="19">
        <v>50.712410621370303</v>
      </c>
      <c r="AW18" s="19">
        <v>0</v>
      </c>
      <c r="AX18" s="19">
        <v>9.5447312766457415</v>
      </c>
      <c r="AY18" s="19">
        <v>0</v>
      </c>
      <c r="AZ18" s="19">
        <v>0</v>
      </c>
      <c r="BA18" s="19">
        <v>0</v>
      </c>
      <c r="BB18" s="19">
        <v>0</v>
      </c>
      <c r="BC18" s="19">
        <v>0</v>
      </c>
      <c r="BD18" s="19">
        <v>0</v>
      </c>
      <c r="BE18" s="19">
        <v>0</v>
      </c>
      <c r="BF18" s="19">
        <v>0</v>
      </c>
      <c r="BG18" s="19">
        <v>0</v>
      </c>
      <c r="BH18" s="19">
        <v>0</v>
      </c>
      <c r="BI18" s="19">
        <v>0</v>
      </c>
      <c r="BJ18" s="19">
        <v>0</v>
      </c>
      <c r="BK18" s="19">
        <v>0</v>
      </c>
      <c r="BL18" s="19">
        <v>0.19282285407365135</v>
      </c>
      <c r="BM18" s="19">
        <v>0</v>
      </c>
      <c r="BN18" s="19">
        <v>0</v>
      </c>
      <c r="BO18" s="19">
        <v>0</v>
      </c>
      <c r="BP18" s="19">
        <v>0</v>
      </c>
      <c r="BQ18" s="19">
        <v>0.57846856222095411</v>
      </c>
      <c r="BR18" s="19">
        <v>0.3856457081473027</v>
      </c>
      <c r="BS18" s="19">
        <v>0</v>
      </c>
      <c r="BT18" s="19">
        <v>0</v>
      </c>
      <c r="BU18" s="19">
        <v>0</v>
      </c>
      <c r="BV18" s="19">
        <v>0</v>
      </c>
      <c r="BW18" s="19">
        <v>0</v>
      </c>
      <c r="BX18" s="19">
        <v>0</v>
      </c>
      <c r="BY18" s="19">
        <v>912.5823626170735</v>
      </c>
      <c r="BZ18" s="19">
        <v>0</v>
      </c>
      <c r="CA18" s="19">
        <v>0</v>
      </c>
      <c r="CB18" s="19">
        <v>0</v>
      </c>
      <c r="CC18" s="19">
        <v>467.49900970156767</v>
      </c>
      <c r="CD18" s="19">
        <v>55.918627681358892</v>
      </c>
      <c r="CE18" s="19">
        <v>0</v>
      </c>
      <c r="CF18" s="19">
        <v>523.41763738292661</v>
      </c>
      <c r="CG18" s="19">
        <v>1436</v>
      </c>
      <c r="CI18" s="19">
        <f t="shared" si="2"/>
        <v>0</v>
      </c>
      <c r="CJ18" s="19">
        <f t="shared" si="4"/>
        <v>0</v>
      </c>
      <c r="CK18" s="19">
        <f t="shared" si="5"/>
        <v>0</v>
      </c>
    </row>
    <row r="19" spans="1:89">
      <c r="A19" s="59" t="s">
        <v>790</v>
      </c>
      <c r="B19" s="60" t="s">
        <v>236</v>
      </c>
      <c r="C19">
        <f t="shared" si="3"/>
        <v>15</v>
      </c>
      <c r="D19" s="19">
        <v>3.1524766035151792</v>
      </c>
      <c r="E19" s="19">
        <v>3.512759643916914</v>
      </c>
      <c r="F19" s="19">
        <v>68.453777676329608</v>
      </c>
      <c r="G19" s="19">
        <v>0</v>
      </c>
      <c r="H19" s="19">
        <v>0</v>
      </c>
      <c r="I19" s="19">
        <v>0</v>
      </c>
      <c r="J19" s="19">
        <v>0</v>
      </c>
      <c r="K19" s="19">
        <v>198.33581374115496</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0</v>
      </c>
      <c r="AY19" s="19">
        <v>0</v>
      </c>
      <c r="AZ19" s="19">
        <v>0</v>
      </c>
      <c r="BA19" s="19">
        <v>0</v>
      </c>
      <c r="BB19" s="19">
        <v>0</v>
      </c>
      <c r="BC19" s="19">
        <v>6.2148824469299244</v>
      </c>
      <c r="BD19" s="19">
        <v>77.190641406071677</v>
      </c>
      <c r="BE19" s="19">
        <v>0</v>
      </c>
      <c r="BF19" s="19">
        <v>0</v>
      </c>
      <c r="BG19" s="19">
        <v>0</v>
      </c>
      <c r="BH19" s="19">
        <v>0</v>
      </c>
      <c r="BI19" s="19">
        <v>0</v>
      </c>
      <c r="BJ19" s="19">
        <v>0</v>
      </c>
      <c r="BK19" s="19">
        <v>0</v>
      </c>
      <c r="BL19" s="19">
        <v>0</v>
      </c>
      <c r="BM19" s="19">
        <v>0</v>
      </c>
      <c r="BN19" s="19">
        <v>0</v>
      </c>
      <c r="BO19" s="19">
        <v>0</v>
      </c>
      <c r="BP19" s="19">
        <v>0</v>
      </c>
      <c r="BQ19" s="19">
        <v>11.078703492353345</v>
      </c>
      <c r="BR19" s="19">
        <v>8.7368637297420673</v>
      </c>
      <c r="BS19" s="19">
        <v>1.2609906414060716</v>
      </c>
      <c r="BT19" s="19">
        <v>8.6467929696416341</v>
      </c>
      <c r="BU19" s="19">
        <v>2.7921935631134445</v>
      </c>
      <c r="BV19" s="19">
        <v>0</v>
      </c>
      <c r="BW19" s="19">
        <v>0</v>
      </c>
      <c r="BX19" s="19">
        <v>0</v>
      </c>
      <c r="BY19" s="19">
        <v>389.37589591417486</v>
      </c>
      <c r="BZ19" s="19">
        <v>0</v>
      </c>
      <c r="CA19" s="19">
        <v>0</v>
      </c>
      <c r="CB19" s="19">
        <v>0</v>
      </c>
      <c r="CC19" s="19">
        <v>1583.6241040858251</v>
      </c>
      <c r="CD19" s="19">
        <v>0</v>
      </c>
      <c r="CE19" s="19">
        <v>0</v>
      </c>
      <c r="CF19" s="19">
        <v>1583.6241040858251</v>
      </c>
      <c r="CG19" s="19">
        <v>1973</v>
      </c>
      <c r="CI19" s="19">
        <f t="shared" si="2"/>
        <v>0</v>
      </c>
      <c r="CJ19" s="19">
        <f t="shared" si="4"/>
        <v>0</v>
      </c>
      <c r="CK19" s="19">
        <f t="shared" si="5"/>
        <v>0</v>
      </c>
    </row>
    <row r="20" spans="1:89">
      <c r="A20" s="60" t="s">
        <v>791</v>
      </c>
      <c r="B20" s="60" t="s">
        <v>237</v>
      </c>
      <c r="C20">
        <f t="shared" si="3"/>
        <v>16</v>
      </c>
      <c r="D20" s="19">
        <v>0</v>
      </c>
      <c r="E20" s="19">
        <v>0</v>
      </c>
      <c r="F20" s="19">
        <v>0</v>
      </c>
      <c r="G20" s="19">
        <v>0</v>
      </c>
      <c r="H20" s="19">
        <v>0</v>
      </c>
      <c r="I20" s="19">
        <v>0</v>
      </c>
      <c r="J20" s="19">
        <v>5.9295594262295079</v>
      </c>
      <c r="K20" s="19">
        <v>11.012038934426229</v>
      </c>
      <c r="L20" s="19">
        <v>0</v>
      </c>
      <c r="M20" s="19">
        <v>11.012038934426229</v>
      </c>
      <c r="N20" s="19">
        <v>0</v>
      </c>
      <c r="O20" s="19">
        <v>0</v>
      </c>
      <c r="P20" s="19">
        <v>0</v>
      </c>
      <c r="Q20" s="19">
        <v>0</v>
      </c>
      <c r="R20" s="19">
        <v>0</v>
      </c>
      <c r="S20" s="19">
        <v>0</v>
      </c>
      <c r="T20" s="19">
        <v>0</v>
      </c>
      <c r="U20" s="19">
        <v>0</v>
      </c>
      <c r="V20" s="19">
        <v>54.457356353112203</v>
      </c>
      <c r="W20" s="19">
        <v>1.3976818647540985</v>
      </c>
      <c r="X20" s="19">
        <v>5.2236372297635759E-2</v>
      </c>
      <c r="Y20" s="19">
        <v>0</v>
      </c>
      <c r="Z20" s="19">
        <v>85.555071721311478</v>
      </c>
      <c r="AA20" s="19">
        <v>0</v>
      </c>
      <c r="AB20" s="19">
        <v>0</v>
      </c>
      <c r="AC20" s="19">
        <v>0</v>
      </c>
      <c r="AD20" s="19">
        <v>0</v>
      </c>
      <c r="AE20" s="19">
        <v>5.9295594262295079</v>
      </c>
      <c r="AF20" s="19">
        <v>10425.859631147541</v>
      </c>
      <c r="AG20" s="19">
        <v>633.61577868852464</v>
      </c>
      <c r="AH20" s="19">
        <v>0</v>
      </c>
      <c r="AI20" s="19">
        <v>0</v>
      </c>
      <c r="AJ20" s="19">
        <v>0</v>
      </c>
      <c r="AK20" s="19">
        <v>0</v>
      </c>
      <c r="AL20" s="19">
        <v>0</v>
      </c>
      <c r="AM20" s="19">
        <v>80.472592213114751</v>
      </c>
      <c r="AN20" s="19">
        <v>0</v>
      </c>
      <c r="AO20" s="19">
        <v>0</v>
      </c>
      <c r="AP20" s="19">
        <v>0</v>
      </c>
      <c r="AQ20" s="19">
        <v>1345.6118509812316</v>
      </c>
      <c r="AR20" s="19">
        <v>219.80691832606644</v>
      </c>
      <c r="AS20" s="19">
        <v>157.48345444263768</v>
      </c>
      <c r="AT20" s="19">
        <v>183.02759182383483</v>
      </c>
      <c r="AU20" s="19">
        <v>0</v>
      </c>
      <c r="AV20" s="19">
        <v>0</v>
      </c>
      <c r="AW20" s="19">
        <v>0</v>
      </c>
      <c r="AX20" s="19">
        <v>0</v>
      </c>
      <c r="AY20" s="19">
        <v>0</v>
      </c>
      <c r="AZ20" s="19">
        <v>0</v>
      </c>
      <c r="BA20" s="19">
        <v>0</v>
      </c>
      <c r="BB20" s="19">
        <v>0</v>
      </c>
      <c r="BC20" s="19">
        <v>0</v>
      </c>
      <c r="BD20" s="19">
        <v>0</v>
      </c>
      <c r="BE20" s="19">
        <v>0</v>
      </c>
      <c r="BF20" s="19">
        <v>0</v>
      </c>
      <c r="BG20" s="19">
        <v>0</v>
      </c>
      <c r="BH20" s="19">
        <v>0</v>
      </c>
      <c r="BI20" s="19">
        <v>0</v>
      </c>
      <c r="BJ20" s="19">
        <v>0</v>
      </c>
      <c r="BK20" s="19">
        <v>0</v>
      </c>
      <c r="BL20" s="19">
        <v>6.7766393442622954</v>
      </c>
      <c r="BM20" s="19">
        <v>0</v>
      </c>
      <c r="BN20" s="19">
        <v>0</v>
      </c>
      <c r="BO20" s="19">
        <v>0</v>
      </c>
      <c r="BP20" s="19">
        <v>0</v>
      </c>
      <c r="BQ20" s="19">
        <v>0</v>
      </c>
      <c r="BR20" s="19">
        <v>0</v>
      </c>
      <c r="BS20" s="19">
        <v>0</v>
      </c>
      <c r="BT20" s="19">
        <v>0</v>
      </c>
      <c r="BU20" s="19">
        <v>0</v>
      </c>
      <c r="BV20" s="19">
        <v>0</v>
      </c>
      <c r="BW20" s="19">
        <v>0</v>
      </c>
      <c r="BX20" s="19">
        <v>0</v>
      </c>
      <c r="BY20" s="19">
        <v>13228</v>
      </c>
      <c r="BZ20" s="19">
        <v>0</v>
      </c>
      <c r="CA20" s="19">
        <v>0</v>
      </c>
      <c r="CB20" s="19">
        <v>0</v>
      </c>
      <c r="CC20" s="19">
        <v>0</v>
      </c>
      <c r="CD20" s="19">
        <v>0</v>
      </c>
      <c r="CE20" s="19">
        <v>0</v>
      </c>
      <c r="CF20" s="19">
        <v>0</v>
      </c>
      <c r="CG20" s="19">
        <v>13228</v>
      </c>
      <c r="CI20" s="19">
        <f t="shared" si="2"/>
        <v>0</v>
      </c>
      <c r="CJ20" s="19">
        <f t="shared" si="4"/>
        <v>0</v>
      </c>
      <c r="CK20" s="19">
        <f t="shared" si="5"/>
        <v>0</v>
      </c>
    </row>
    <row r="21" spans="1:89">
      <c r="A21" s="59" t="s">
        <v>792</v>
      </c>
      <c r="B21" s="59" t="s">
        <v>238</v>
      </c>
      <c r="C21">
        <f t="shared" si="3"/>
        <v>17</v>
      </c>
      <c r="D21" s="19">
        <v>7.4731789535394988</v>
      </c>
      <c r="E21" s="19">
        <v>62.276491279495822</v>
      </c>
      <c r="F21" s="19">
        <v>1.8452293712443206</v>
      </c>
      <c r="G21" s="19">
        <v>41.148614978748348</v>
      </c>
      <c r="H21" s="19">
        <v>116.71075773120329</v>
      </c>
      <c r="I21" s="19">
        <v>0</v>
      </c>
      <c r="J21" s="19">
        <v>0</v>
      </c>
      <c r="K21" s="19">
        <v>7.7499633592261468</v>
      </c>
      <c r="L21" s="19">
        <v>1.1071376227465926</v>
      </c>
      <c r="M21" s="19">
        <v>41.240876447310569</v>
      </c>
      <c r="N21" s="19">
        <v>0</v>
      </c>
      <c r="O21" s="19">
        <v>0</v>
      </c>
      <c r="P21" s="19">
        <v>0</v>
      </c>
      <c r="Q21" s="19">
        <v>0</v>
      </c>
      <c r="R21" s="19">
        <v>0</v>
      </c>
      <c r="S21" s="19">
        <v>0</v>
      </c>
      <c r="T21" s="19">
        <v>0.36904587424886415</v>
      </c>
      <c r="U21" s="19">
        <v>0</v>
      </c>
      <c r="V21" s="19">
        <v>0</v>
      </c>
      <c r="W21" s="19">
        <v>0</v>
      </c>
      <c r="X21" s="19">
        <v>0</v>
      </c>
      <c r="Y21" s="19">
        <v>35.428403927890962</v>
      </c>
      <c r="Z21" s="19">
        <v>446.36098490400116</v>
      </c>
      <c r="AA21" s="19">
        <v>8.8571009819727404</v>
      </c>
      <c r="AB21" s="19">
        <v>0</v>
      </c>
      <c r="AC21" s="19">
        <v>0</v>
      </c>
      <c r="AD21" s="19">
        <v>0</v>
      </c>
      <c r="AE21" s="19">
        <v>676.55334896673014</v>
      </c>
      <c r="AF21" s="19">
        <v>69.380624358786463</v>
      </c>
      <c r="AG21" s="19">
        <v>43.362890224241539</v>
      </c>
      <c r="AH21" s="19">
        <v>9.2261468562216037E-2</v>
      </c>
      <c r="AI21" s="19">
        <v>0</v>
      </c>
      <c r="AJ21" s="19">
        <v>5.2589037080463141</v>
      </c>
      <c r="AK21" s="19">
        <v>0</v>
      </c>
      <c r="AL21" s="19">
        <v>0</v>
      </c>
      <c r="AM21" s="19">
        <v>4.059504616737506</v>
      </c>
      <c r="AN21" s="19">
        <v>0</v>
      </c>
      <c r="AO21" s="19">
        <v>4.3362890224241539</v>
      </c>
      <c r="AP21" s="19">
        <v>0</v>
      </c>
      <c r="AQ21" s="19">
        <v>0</v>
      </c>
      <c r="AR21" s="19">
        <v>0</v>
      </c>
      <c r="AS21" s="19">
        <v>0</v>
      </c>
      <c r="AT21" s="19">
        <v>0</v>
      </c>
      <c r="AU21" s="19">
        <v>55.080096731642968</v>
      </c>
      <c r="AV21" s="19">
        <v>815.49912062142755</v>
      </c>
      <c r="AW21" s="19">
        <v>0</v>
      </c>
      <c r="AX21" s="19">
        <v>10.517807416092628</v>
      </c>
      <c r="AY21" s="19">
        <v>0</v>
      </c>
      <c r="AZ21" s="19">
        <v>0</v>
      </c>
      <c r="BA21" s="19">
        <v>0</v>
      </c>
      <c r="BB21" s="19">
        <v>0.55356881137329628</v>
      </c>
      <c r="BC21" s="19">
        <v>0</v>
      </c>
      <c r="BD21" s="19">
        <v>0</v>
      </c>
      <c r="BE21" s="19">
        <v>0</v>
      </c>
      <c r="BF21" s="19">
        <v>0</v>
      </c>
      <c r="BG21" s="19">
        <v>0</v>
      </c>
      <c r="BH21" s="19">
        <v>0</v>
      </c>
      <c r="BI21" s="19">
        <v>0</v>
      </c>
      <c r="BJ21" s="19">
        <v>49.913454492158877</v>
      </c>
      <c r="BK21" s="19">
        <v>0</v>
      </c>
      <c r="BL21" s="19">
        <v>0</v>
      </c>
      <c r="BM21" s="19">
        <v>0</v>
      </c>
      <c r="BN21" s="19">
        <v>0</v>
      </c>
      <c r="BO21" s="19">
        <v>0</v>
      </c>
      <c r="BP21" s="19">
        <v>0</v>
      </c>
      <c r="BQ21" s="19">
        <v>10.056500073281548</v>
      </c>
      <c r="BR21" s="19">
        <v>2.2142752454931851</v>
      </c>
      <c r="BS21" s="19">
        <v>0</v>
      </c>
      <c r="BT21" s="19">
        <v>0.46130734281108016</v>
      </c>
      <c r="BU21" s="19">
        <v>9.2261468562216037E-2</v>
      </c>
      <c r="BV21" s="19">
        <v>0</v>
      </c>
      <c r="BW21" s="19">
        <v>0</v>
      </c>
      <c r="BX21" s="19">
        <v>0</v>
      </c>
      <c r="BY21" s="19">
        <v>2518</v>
      </c>
      <c r="BZ21" s="19">
        <v>0</v>
      </c>
      <c r="CA21" s="19">
        <v>0</v>
      </c>
      <c r="CB21" s="19">
        <v>0</v>
      </c>
      <c r="CC21" s="19">
        <v>0</v>
      </c>
      <c r="CD21" s="19">
        <v>0</v>
      </c>
      <c r="CE21" s="19">
        <v>0</v>
      </c>
      <c r="CF21" s="19">
        <v>0</v>
      </c>
      <c r="CG21" s="19">
        <v>2518</v>
      </c>
      <c r="CI21" s="19">
        <f t="shared" si="2"/>
        <v>0</v>
      </c>
      <c r="CJ21" s="19">
        <f t="shared" si="4"/>
        <v>0</v>
      </c>
      <c r="CK21" s="19">
        <f t="shared" si="5"/>
        <v>0</v>
      </c>
    </row>
    <row r="22" spans="1:89">
      <c r="A22" s="59" t="s">
        <v>793</v>
      </c>
      <c r="B22" s="59" t="s">
        <v>239</v>
      </c>
      <c r="C22">
        <f t="shared" si="3"/>
        <v>18</v>
      </c>
      <c r="D22" s="19">
        <v>0</v>
      </c>
      <c r="E22" s="19">
        <v>0</v>
      </c>
      <c r="F22" s="19">
        <v>0</v>
      </c>
      <c r="G22" s="19">
        <v>0.34754154405929111</v>
      </c>
      <c r="H22" s="19">
        <v>1405.110462631714</v>
      </c>
      <c r="I22" s="19">
        <v>20.67872187152782</v>
      </c>
      <c r="J22" s="19">
        <v>2.7803323524743289</v>
      </c>
      <c r="K22" s="19">
        <v>12.685266358164126</v>
      </c>
      <c r="L22" s="19">
        <v>0</v>
      </c>
      <c r="M22" s="19">
        <v>124.94118508931514</v>
      </c>
      <c r="N22" s="19">
        <v>22.068888047764986</v>
      </c>
      <c r="O22" s="19">
        <v>0</v>
      </c>
      <c r="P22" s="19">
        <v>19.288555695290658</v>
      </c>
      <c r="Q22" s="19">
        <v>0</v>
      </c>
      <c r="R22" s="19">
        <v>0</v>
      </c>
      <c r="S22" s="19">
        <v>8.5147678294526319</v>
      </c>
      <c r="T22" s="19">
        <v>114.68870953956606</v>
      </c>
      <c r="U22" s="19">
        <v>0</v>
      </c>
      <c r="V22" s="19">
        <v>22686.134402666954</v>
      </c>
      <c r="W22" s="19">
        <v>582.25372583973342</v>
      </c>
      <c r="X22" s="19">
        <v>21.760905082646183</v>
      </c>
      <c r="Y22" s="19">
        <v>0</v>
      </c>
      <c r="Z22" s="19">
        <v>287.06931539297449</v>
      </c>
      <c r="AA22" s="19">
        <v>12.337724814104833</v>
      </c>
      <c r="AB22" s="19">
        <v>4.1704985287114935</v>
      </c>
      <c r="AC22" s="19">
        <v>5.9082062490079483</v>
      </c>
      <c r="AD22" s="19">
        <v>13.727890990341997</v>
      </c>
      <c r="AE22" s="19">
        <v>87.059156786852427</v>
      </c>
      <c r="AF22" s="19">
        <v>57.691896313842321</v>
      </c>
      <c r="AG22" s="19">
        <v>50.393523888597208</v>
      </c>
      <c r="AH22" s="19">
        <v>59.08206249007948</v>
      </c>
      <c r="AI22" s="19">
        <v>0</v>
      </c>
      <c r="AJ22" s="19">
        <v>3.1278738965336199</v>
      </c>
      <c r="AK22" s="19">
        <v>2.6065615804446831</v>
      </c>
      <c r="AL22" s="19">
        <v>12.163954042075188</v>
      </c>
      <c r="AM22" s="19">
        <v>25.718074260387542</v>
      </c>
      <c r="AN22" s="19">
        <v>0</v>
      </c>
      <c r="AO22" s="19">
        <v>0</v>
      </c>
      <c r="AP22" s="19">
        <v>0</v>
      </c>
      <c r="AQ22" s="19">
        <v>1394.1864417927657</v>
      </c>
      <c r="AR22" s="19">
        <v>227.74162186442129</v>
      </c>
      <c r="AS22" s="19">
        <v>163.16837342842084</v>
      </c>
      <c r="AT22" s="19">
        <v>189.63461625928423</v>
      </c>
      <c r="AU22" s="19">
        <v>0</v>
      </c>
      <c r="AV22" s="19">
        <v>0</v>
      </c>
      <c r="AW22" s="19">
        <v>0</v>
      </c>
      <c r="AX22" s="19">
        <v>0</v>
      </c>
      <c r="AY22" s="19">
        <v>0</v>
      </c>
      <c r="AZ22" s="19">
        <v>0</v>
      </c>
      <c r="BA22" s="19">
        <v>0</v>
      </c>
      <c r="BB22" s="19">
        <v>0</v>
      </c>
      <c r="BC22" s="19">
        <v>0</v>
      </c>
      <c r="BD22" s="19">
        <v>0</v>
      </c>
      <c r="BE22" s="19">
        <v>0</v>
      </c>
      <c r="BF22" s="19">
        <v>0</v>
      </c>
      <c r="BG22" s="19">
        <v>0</v>
      </c>
      <c r="BH22" s="19">
        <v>0</v>
      </c>
      <c r="BI22" s="19">
        <v>0</v>
      </c>
      <c r="BJ22" s="19">
        <v>0</v>
      </c>
      <c r="BK22" s="19">
        <v>0</v>
      </c>
      <c r="BL22" s="19">
        <v>11.121329409897315</v>
      </c>
      <c r="BM22" s="19">
        <v>0</v>
      </c>
      <c r="BN22" s="19">
        <v>0</v>
      </c>
      <c r="BO22" s="19">
        <v>0</v>
      </c>
      <c r="BP22" s="19">
        <v>0</v>
      </c>
      <c r="BQ22" s="19">
        <v>0</v>
      </c>
      <c r="BR22" s="19">
        <v>0</v>
      </c>
      <c r="BS22" s="19">
        <v>0</v>
      </c>
      <c r="BT22" s="19">
        <v>0</v>
      </c>
      <c r="BU22" s="19">
        <v>0</v>
      </c>
      <c r="BV22" s="19">
        <v>0</v>
      </c>
      <c r="BW22" s="19">
        <v>0</v>
      </c>
      <c r="BX22" s="19">
        <v>0</v>
      </c>
      <c r="BY22" s="19">
        <v>27628.162586537404</v>
      </c>
      <c r="BZ22" s="19">
        <v>0</v>
      </c>
      <c r="CA22" s="19">
        <v>0</v>
      </c>
      <c r="CB22" s="19">
        <v>0</v>
      </c>
      <c r="CC22" s="19">
        <v>0</v>
      </c>
      <c r="CD22" s="19">
        <v>835.83741346259501</v>
      </c>
      <c r="CE22" s="19">
        <v>0</v>
      </c>
      <c r="CF22" s="19">
        <v>835.83741346259501</v>
      </c>
      <c r="CG22" s="19">
        <v>28464</v>
      </c>
      <c r="CI22" s="19">
        <f t="shared" si="2"/>
        <v>0</v>
      </c>
      <c r="CJ22" s="19">
        <f t="shared" si="4"/>
        <v>0</v>
      </c>
      <c r="CK22" s="19">
        <f t="shared" si="5"/>
        <v>0</v>
      </c>
    </row>
    <row r="23" spans="1:89">
      <c r="A23" s="59" t="s">
        <v>794</v>
      </c>
      <c r="B23" s="60" t="s">
        <v>240</v>
      </c>
      <c r="C23">
        <f t="shared" si="3"/>
        <v>19</v>
      </c>
      <c r="D23" s="19">
        <v>0</v>
      </c>
      <c r="E23" s="19">
        <v>0</v>
      </c>
      <c r="F23" s="19">
        <v>0</v>
      </c>
      <c r="G23" s="19">
        <v>0</v>
      </c>
      <c r="H23" s="19">
        <v>0</v>
      </c>
      <c r="I23" s="19">
        <v>0</v>
      </c>
      <c r="J23" s="19">
        <v>0</v>
      </c>
      <c r="K23" s="19">
        <v>0</v>
      </c>
      <c r="L23" s="19">
        <v>0</v>
      </c>
      <c r="M23" s="19">
        <v>0</v>
      </c>
      <c r="N23" s="19">
        <v>0</v>
      </c>
      <c r="O23" s="19">
        <v>0</v>
      </c>
      <c r="P23" s="19">
        <v>0</v>
      </c>
      <c r="Q23" s="19">
        <v>0</v>
      </c>
      <c r="R23" s="19">
        <v>0</v>
      </c>
      <c r="S23" s="19">
        <v>0</v>
      </c>
      <c r="T23" s="19">
        <v>0</v>
      </c>
      <c r="U23" s="19">
        <v>0</v>
      </c>
      <c r="V23" s="19">
        <v>0</v>
      </c>
      <c r="W23" s="19">
        <v>0</v>
      </c>
      <c r="X23" s="19">
        <v>0</v>
      </c>
      <c r="Y23" s="19">
        <v>0</v>
      </c>
      <c r="Z23" s="19">
        <v>0</v>
      </c>
      <c r="AA23" s="19">
        <v>0</v>
      </c>
      <c r="AB23" s="19">
        <v>0</v>
      </c>
      <c r="AC23" s="19">
        <v>0</v>
      </c>
      <c r="AD23" s="19">
        <v>0</v>
      </c>
      <c r="AE23" s="19">
        <v>0</v>
      </c>
      <c r="AF23" s="19">
        <v>0</v>
      </c>
      <c r="AG23" s="19">
        <v>0</v>
      </c>
      <c r="AH23" s="19">
        <v>0</v>
      </c>
      <c r="AI23" s="19">
        <v>0</v>
      </c>
      <c r="AJ23" s="19">
        <v>0</v>
      </c>
      <c r="AK23" s="19">
        <v>0</v>
      </c>
      <c r="AL23" s="19">
        <v>0</v>
      </c>
      <c r="AM23" s="19">
        <v>0</v>
      </c>
      <c r="AN23" s="19">
        <v>0</v>
      </c>
      <c r="AO23" s="19">
        <v>0</v>
      </c>
      <c r="AP23" s="19">
        <v>0</v>
      </c>
      <c r="AQ23" s="19">
        <v>0</v>
      </c>
      <c r="AR23" s="19">
        <v>0</v>
      </c>
      <c r="AS23" s="19">
        <v>0</v>
      </c>
      <c r="AT23" s="19">
        <v>0</v>
      </c>
      <c r="AU23" s="19">
        <v>0</v>
      </c>
      <c r="AV23" s="19">
        <v>0</v>
      </c>
      <c r="AW23" s="19">
        <v>0</v>
      </c>
      <c r="AX23" s="19">
        <v>0</v>
      </c>
      <c r="AY23" s="19">
        <v>0</v>
      </c>
      <c r="AZ23" s="19">
        <v>0</v>
      </c>
      <c r="BA23" s="19">
        <v>0</v>
      </c>
      <c r="BB23" s="19">
        <v>0</v>
      </c>
      <c r="BC23" s="19">
        <v>0</v>
      </c>
      <c r="BD23" s="19">
        <v>0</v>
      </c>
      <c r="BE23" s="19">
        <v>0</v>
      </c>
      <c r="BF23" s="19">
        <v>0</v>
      </c>
      <c r="BG23" s="19">
        <v>0</v>
      </c>
      <c r="BH23" s="19">
        <v>0</v>
      </c>
      <c r="BI23" s="19">
        <v>0</v>
      </c>
      <c r="BJ23" s="19">
        <v>0</v>
      </c>
      <c r="BK23" s="19">
        <v>0</v>
      </c>
      <c r="BL23" s="19">
        <v>0</v>
      </c>
      <c r="BM23" s="19">
        <v>0</v>
      </c>
      <c r="BN23" s="19">
        <v>0</v>
      </c>
      <c r="BO23" s="19">
        <v>0</v>
      </c>
      <c r="BP23" s="19">
        <v>0</v>
      </c>
      <c r="BQ23" s="19">
        <v>0</v>
      </c>
      <c r="BR23" s="19">
        <v>0</v>
      </c>
      <c r="BS23" s="19">
        <v>0</v>
      </c>
      <c r="BT23" s="19">
        <v>0</v>
      </c>
      <c r="BU23" s="19">
        <v>0</v>
      </c>
      <c r="BV23" s="19">
        <v>0</v>
      </c>
      <c r="BW23" s="19">
        <v>0</v>
      </c>
      <c r="BX23" s="19">
        <v>0</v>
      </c>
      <c r="BY23" s="19">
        <v>0</v>
      </c>
      <c r="BZ23" s="19">
        <v>0</v>
      </c>
      <c r="CA23" s="19">
        <v>0</v>
      </c>
      <c r="CB23" s="19">
        <v>0</v>
      </c>
      <c r="CC23" s="19">
        <v>0</v>
      </c>
      <c r="CD23" s="19">
        <v>0</v>
      </c>
      <c r="CE23" s="19">
        <v>0</v>
      </c>
      <c r="CF23" s="19">
        <v>0</v>
      </c>
      <c r="CG23" s="19">
        <v>0</v>
      </c>
      <c r="CI23" s="19">
        <f t="shared" si="2"/>
        <v>0</v>
      </c>
      <c r="CJ23" s="19">
        <f t="shared" si="4"/>
        <v>0</v>
      </c>
      <c r="CK23" s="19">
        <f t="shared" si="5"/>
        <v>0</v>
      </c>
    </row>
    <row r="24" spans="1:89">
      <c r="A24" s="60" t="s">
        <v>795</v>
      </c>
      <c r="B24" s="60" t="s">
        <v>241</v>
      </c>
      <c r="C24">
        <f t="shared" si="3"/>
        <v>20</v>
      </c>
      <c r="D24" s="19">
        <v>0</v>
      </c>
      <c r="E24" s="19">
        <v>0</v>
      </c>
      <c r="F24" s="19">
        <v>0</v>
      </c>
      <c r="G24" s="19">
        <v>0</v>
      </c>
      <c r="H24" s="19">
        <v>34.455808168060258</v>
      </c>
      <c r="I24" s="19">
        <v>5.7908921290857576</v>
      </c>
      <c r="J24" s="19">
        <v>441.555524842789</v>
      </c>
      <c r="K24" s="19">
        <v>0</v>
      </c>
      <c r="L24" s="19">
        <v>0</v>
      </c>
      <c r="M24" s="19">
        <v>0</v>
      </c>
      <c r="N24" s="19">
        <v>0</v>
      </c>
      <c r="O24" s="19">
        <v>0</v>
      </c>
      <c r="P24" s="19">
        <v>0</v>
      </c>
      <c r="Q24" s="19">
        <v>0</v>
      </c>
      <c r="R24" s="19">
        <v>0</v>
      </c>
      <c r="S24" s="19">
        <v>0</v>
      </c>
      <c r="T24" s="19">
        <v>0</v>
      </c>
      <c r="U24" s="19">
        <v>0</v>
      </c>
      <c r="V24" s="19">
        <v>0</v>
      </c>
      <c r="W24" s="19">
        <v>0</v>
      </c>
      <c r="X24" s="19">
        <v>0</v>
      </c>
      <c r="Y24" s="19">
        <v>0</v>
      </c>
      <c r="Z24" s="19">
        <v>0</v>
      </c>
      <c r="AA24" s="19">
        <v>0</v>
      </c>
      <c r="AB24" s="19">
        <v>0</v>
      </c>
      <c r="AC24" s="19">
        <v>0</v>
      </c>
      <c r="AD24" s="19">
        <v>0</v>
      </c>
      <c r="AE24" s="19">
        <v>16.504042567894409</v>
      </c>
      <c r="AF24" s="19">
        <v>829.25575288508048</v>
      </c>
      <c r="AG24" s="19">
        <v>2857.5157210973671</v>
      </c>
      <c r="AH24" s="19">
        <v>0</v>
      </c>
      <c r="AI24" s="19">
        <v>0</v>
      </c>
      <c r="AJ24" s="19">
        <v>0</v>
      </c>
      <c r="AK24" s="19">
        <v>0</v>
      </c>
      <c r="AL24" s="19">
        <v>0</v>
      </c>
      <c r="AM24" s="19">
        <v>4.6327137032686059</v>
      </c>
      <c r="AN24" s="19">
        <v>0</v>
      </c>
      <c r="AO24" s="19">
        <v>0</v>
      </c>
      <c r="AP24" s="19">
        <v>0</v>
      </c>
      <c r="AQ24" s="19">
        <v>0</v>
      </c>
      <c r="AR24" s="19">
        <v>0</v>
      </c>
      <c r="AS24" s="19">
        <v>0</v>
      </c>
      <c r="AT24" s="19">
        <v>0</v>
      </c>
      <c r="AU24" s="19">
        <v>0</v>
      </c>
      <c r="AV24" s="19">
        <v>0</v>
      </c>
      <c r="AW24" s="19">
        <v>0</v>
      </c>
      <c r="AX24" s="19">
        <v>0</v>
      </c>
      <c r="AY24" s="19">
        <v>0</v>
      </c>
      <c r="AZ24" s="19">
        <v>0</v>
      </c>
      <c r="BA24" s="19">
        <v>0</v>
      </c>
      <c r="BB24" s="19">
        <v>0</v>
      </c>
      <c r="BC24" s="19">
        <v>0</v>
      </c>
      <c r="BD24" s="19">
        <v>0</v>
      </c>
      <c r="BE24" s="19">
        <v>0</v>
      </c>
      <c r="BF24" s="19">
        <v>0</v>
      </c>
      <c r="BG24" s="19">
        <v>0</v>
      </c>
      <c r="BH24" s="19">
        <v>0</v>
      </c>
      <c r="BI24" s="19">
        <v>0</v>
      </c>
      <c r="BJ24" s="19">
        <v>0</v>
      </c>
      <c r="BK24" s="19">
        <v>0</v>
      </c>
      <c r="BL24" s="19">
        <v>0.28954460645428787</v>
      </c>
      <c r="BM24" s="19">
        <v>0</v>
      </c>
      <c r="BN24" s="19">
        <v>0</v>
      </c>
      <c r="BO24" s="19">
        <v>0</v>
      </c>
      <c r="BP24" s="19">
        <v>0</v>
      </c>
      <c r="BQ24" s="19">
        <v>0</v>
      </c>
      <c r="BR24" s="19">
        <v>0</v>
      </c>
      <c r="BS24" s="19">
        <v>0</v>
      </c>
      <c r="BT24" s="19">
        <v>0</v>
      </c>
      <c r="BU24" s="19">
        <v>0</v>
      </c>
      <c r="BV24" s="19">
        <v>0</v>
      </c>
      <c r="BW24" s="19">
        <v>0</v>
      </c>
      <c r="BX24" s="19">
        <v>0</v>
      </c>
      <c r="BY24" s="19">
        <v>4190</v>
      </c>
      <c r="BZ24" s="19">
        <v>0</v>
      </c>
      <c r="CA24" s="19">
        <v>0</v>
      </c>
      <c r="CB24" s="19">
        <v>0</v>
      </c>
      <c r="CC24" s="19">
        <v>0</v>
      </c>
      <c r="CD24" s="19">
        <v>0</v>
      </c>
      <c r="CE24" s="19">
        <v>0</v>
      </c>
      <c r="CF24" s="19">
        <v>0</v>
      </c>
      <c r="CG24" s="19">
        <v>4190</v>
      </c>
      <c r="CI24" s="19">
        <f t="shared" si="2"/>
        <v>0</v>
      </c>
      <c r="CJ24" s="19">
        <f t="shared" si="4"/>
        <v>0</v>
      </c>
      <c r="CK24" s="19">
        <f t="shared" si="5"/>
        <v>0</v>
      </c>
    </row>
    <row r="25" spans="1:89">
      <c r="A25" s="59" t="s">
        <v>796</v>
      </c>
      <c r="B25" s="60" t="s">
        <v>242</v>
      </c>
      <c r="C25">
        <f t="shared" si="3"/>
        <v>21</v>
      </c>
      <c r="D25" s="19">
        <v>9.6721434639635215E-2</v>
      </c>
      <c r="E25" s="19">
        <v>28.919708957250926</v>
      </c>
      <c r="F25" s="19">
        <v>1.2090179329954402E-2</v>
      </c>
      <c r="G25" s="19">
        <v>0</v>
      </c>
      <c r="H25" s="19">
        <v>0</v>
      </c>
      <c r="I25" s="19">
        <v>0</v>
      </c>
      <c r="J25" s="19">
        <v>0</v>
      </c>
      <c r="K25" s="19">
        <v>67.269757791866297</v>
      </c>
      <c r="L25" s="19">
        <v>0</v>
      </c>
      <c r="M25" s="19">
        <v>7.9069772817901791</v>
      </c>
      <c r="N25" s="19">
        <v>0</v>
      </c>
      <c r="O25" s="19">
        <v>0</v>
      </c>
      <c r="P25" s="19">
        <v>0</v>
      </c>
      <c r="Q25" s="19">
        <v>0</v>
      </c>
      <c r="R25" s="19">
        <v>26.622574884559594</v>
      </c>
      <c r="S25" s="19">
        <v>0</v>
      </c>
      <c r="T25" s="19">
        <v>0</v>
      </c>
      <c r="U25" s="19">
        <v>0</v>
      </c>
      <c r="V25" s="19">
        <v>0</v>
      </c>
      <c r="W25" s="19">
        <v>0</v>
      </c>
      <c r="X25" s="19">
        <v>0</v>
      </c>
      <c r="Y25" s="19">
        <v>12.271532019903718</v>
      </c>
      <c r="Z25" s="19">
        <v>0</v>
      </c>
      <c r="AA25" s="19">
        <v>0</v>
      </c>
      <c r="AB25" s="19">
        <v>30.975039443343178</v>
      </c>
      <c r="AC25" s="19">
        <v>0</v>
      </c>
      <c r="AD25" s="19">
        <v>0</v>
      </c>
      <c r="AE25" s="19">
        <v>0</v>
      </c>
      <c r="AF25" s="19">
        <v>0</v>
      </c>
      <c r="AG25" s="19">
        <v>0</v>
      </c>
      <c r="AH25" s="19">
        <v>1.0276652430461242</v>
      </c>
      <c r="AI25" s="19">
        <v>0</v>
      </c>
      <c r="AJ25" s="19">
        <v>0</v>
      </c>
      <c r="AK25" s="19">
        <v>0</v>
      </c>
      <c r="AL25" s="19">
        <v>0</v>
      </c>
      <c r="AM25" s="19">
        <v>0</v>
      </c>
      <c r="AN25" s="19">
        <v>0</v>
      </c>
      <c r="AO25" s="19">
        <v>1.2090179329954402E-2</v>
      </c>
      <c r="AP25" s="19">
        <v>0</v>
      </c>
      <c r="AQ25" s="19">
        <v>0</v>
      </c>
      <c r="AR25" s="19">
        <v>0</v>
      </c>
      <c r="AS25" s="19">
        <v>0</v>
      </c>
      <c r="AT25" s="19">
        <v>0</v>
      </c>
      <c r="AU25" s="19">
        <v>0</v>
      </c>
      <c r="AV25" s="19">
        <v>0</v>
      </c>
      <c r="AW25" s="19">
        <v>0</v>
      </c>
      <c r="AX25" s="19">
        <v>0</v>
      </c>
      <c r="AY25" s="19">
        <v>0</v>
      </c>
      <c r="AZ25" s="19">
        <v>0</v>
      </c>
      <c r="BA25" s="19">
        <v>0</v>
      </c>
      <c r="BB25" s="19">
        <v>0</v>
      </c>
      <c r="BC25" s="19">
        <v>4.4854565314130834</v>
      </c>
      <c r="BD25" s="19">
        <v>205.93202452711333</v>
      </c>
      <c r="BE25" s="19">
        <v>0</v>
      </c>
      <c r="BF25" s="19">
        <v>0</v>
      </c>
      <c r="BG25" s="19">
        <v>0</v>
      </c>
      <c r="BH25" s="19">
        <v>0</v>
      </c>
      <c r="BI25" s="19">
        <v>0</v>
      </c>
      <c r="BJ25" s="19">
        <v>0</v>
      </c>
      <c r="BK25" s="19">
        <v>0</v>
      </c>
      <c r="BL25" s="19">
        <v>0</v>
      </c>
      <c r="BM25" s="19">
        <v>0</v>
      </c>
      <c r="BN25" s="19">
        <v>0</v>
      </c>
      <c r="BO25" s="19">
        <v>0</v>
      </c>
      <c r="BP25" s="19">
        <v>0</v>
      </c>
      <c r="BQ25" s="19">
        <v>20.589575398912348</v>
      </c>
      <c r="BR25" s="19">
        <v>13.794894615477974</v>
      </c>
      <c r="BS25" s="19">
        <v>2.3092242520212909</v>
      </c>
      <c r="BT25" s="19">
        <v>13.371738338929568</v>
      </c>
      <c r="BU25" s="19">
        <v>7.0606647286933706</v>
      </c>
      <c r="BV25" s="19">
        <v>4.8360717319817607E-2</v>
      </c>
      <c r="BW25" s="19">
        <v>1.656354568203753</v>
      </c>
      <c r="BX25" s="19">
        <v>0</v>
      </c>
      <c r="BY25" s="19">
        <v>444.3624510931441</v>
      </c>
      <c r="BZ25" s="19">
        <v>0</v>
      </c>
      <c r="CA25" s="19">
        <v>0</v>
      </c>
      <c r="CB25" s="19">
        <v>0</v>
      </c>
      <c r="CC25" s="19">
        <v>1647.637548906856</v>
      </c>
      <c r="CD25" s="19">
        <v>0</v>
      </c>
      <c r="CE25" s="19">
        <v>0</v>
      </c>
      <c r="CF25" s="19">
        <v>1647.637548906856</v>
      </c>
      <c r="CG25" s="19">
        <v>2092</v>
      </c>
      <c r="CI25" s="19">
        <f t="shared" si="2"/>
        <v>0</v>
      </c>
      <c r="CJ25" s="19">
        <f t="shared" si="4"/>
        <v>0</v>
      </c>
      <c r="CK25" s="19">
        <f t="shared" si="5"/>
        <v>0</v>
      </c>
    </row>
    <row r="26" spans="1:89">
      <c r="A26" s="59" t="s">
        <v>797</v>
      </c>
      <c r="B26" s="59" t="s">
        <v>243</v>
      </c>
      <c r="C26">
        <f t="shared" si="3"/>
        <v>22</v>
      </c>
      <c r="D26" s="19">
        <v>0</v>
      </c>
      <c r="E26" s="19">
        <v>0</v>
      </c>
      <c r="F26" s="19">
        <v>0</v>
      </c>
      <c r="G26" s="19">
        <v>0</v>
      </c>
      <c r="H26" s="19">
        <v>0</v>
      </c>
      <c r="I26" s="19">
        <v>0</v>
      </c>
      <c r="J26" s="19">
        <v>0</v>
      </c>
      <c r="K26" s="19">
        <v>0</v>
      </c>
      <c r="L26" s="19">
        <v>0</v>
      </c>
      <c r="M26" s="19">
        <v>0</v>
      </c>
      <c r="N26" s="19">
        <v>0</v>
      </c>
      <c r="O26" s="19">
        <v>0</v>
      </c>
      <c r="P26" s="19">
        <v>0</v>
      </c>
      <c r="Q26" s="19">
        <v>0</v>
      </c>
      <c r="R26" s="19">
        <v>0</v>
      </c>
      <c r="S26" s="19">
        <v>0</v>
      </c>
      <c r="T26" s="19">
        <v>0</v>
      </c>
      <c r="U26" s="19">
        <v>0</v>
      </c>
      <c r="V26" s="19">
        <v>0</v>
      </c>
      <c r="W26" s="19">
        <v>0</v>
      </c>
      <c r="X26" s="19">
        <v>0</v>
      </c>
      <c r="Y26" s="19">
        <v>0</v>
      </c>
      <c r="Z26" s="19">
        <v>0</v>
      </c>
      <c r="AA26" s="19">
        <v>0</v>
      </c>
      <c r="AB26" s="19">
        <v>0</v>
      </c>
      <c r="AC26" s="19">
        <v>0</v>
      </c>
      <c r="AD26" s="19">
        <v>0</v>
      </c>
      <c r="AE26" s="19">
        <v>0</v>
      </c>
      <c r="AF26" s="19">
        <v>0</v>
      </c>
      <c r="AG26" s="19">
        <v>0</v>
      </c>
      <c r="AH26" s="19">
        <v>0</v>
      </c>
      <c r="AI26" s="19">
        <v>0</v>
      </c>
      <c r="AJ26" s="19">
        <v>0</v>
      </c>
      <c r="AK26" s="19">
        <v>0</v>
      </c>
      <c r="AL26" s="19">
        <v>0</v>
      </c>
      <c r="AM26" s="19">
        <v>0</v>
      </c>
      <c r="AN26" s="19">
        <v>0</v>
      </c>
      <c r="AO26" s="19">
        <v>0</v>
      </c>
      <c r="AP26" s="19">
        <v>0</v>
      </c>
      <c r="AQ26" s="19">
        <v>0</v>
      </c>
      <c r="AR26" s="19">
        <v>0</v>
      </c>
      <c r="AS26" s="19">
        <v>0</v>
      </c>
      <c r="AT26" s="19">
        <v>0</v>
      </c>
      <c r="AU26" s="19">
        <v>0</v>
      </c>
      <c r="AV26" s="19">
        <v>0</v>
      </c>
      <c r="AW26" s="19">
        <v>0</v>
      </c>
      <c r="AX26" s="19">
        <v>0</v>
      </c>
      <c r="AY26" s="19">
        <v>0</v>
      </c>
      <c r="AZ26" s="19">
        <v>0</v>
      </c>
      <c r="BA26" s="19">
        <v>0</v>
      </c>
      <c r="BB26" s="19">
        <v>0</v>
      </c>
      <c r="BC26" s="19">
        <v>0</v>
      </c>
      <c r="BD26" s="19">
        <v>0</v>
      </c>
      <c r="BE26" s="19">
        <v>0</v>
      </c>
      <c r="BF26" s="19">
        <v>0</v>
      </c>
      <c r="BG26" s="19">
        <v>0</v>
      </c>
      <c r="BH26" s="19">
        <v>0</v>
      </c>
      <c r="BI26" s="19">
        <v>0</v>
      </c>
      <c r="BJ26" s="19">
        <v>0</v>
      </c>
      <c r="BK26" s="19">
        <v>0</v>
      </c>
      <c r="BL26" s="19">
        <v>0</v>
      </c>
      <c r="BM26" s="19">
        <v>0</v>
      </c>
      <c r="BN26" s="19">
        <v>0</v>
      </c>
      <c r="BO26" s="19">
        <v>0</v>
      </c>
      <c r="BP26" s="19">
        <v>0</v>
      </c>
      <c r="BQ26" s="19">
        <v>0</v>
      </c>
      <c r="BR26" s="19">
        <v>0</v>
      </c>
      <c r="BS26" s="19">
        <v>0</v>
      </c>
      <c r="BT26" s="19">
        <v>0</v>
      </c>
      <c r="BU26" s="19">
        <v>0</v>
      </c>
      <c r="BV26" s="19">
        <v>0</v>
      </c>
      <c r="BW26" s="19">
        <v>0</v>
      </c>
      <c r="BX26" s="19">
        <v>0</v>
      </c>
      <c r="BY26" s="19">
        <v>0</v>
      </c>
      <c r="BZ26" s="19">
        <v>0</v>
      </c>
      <c r="CA26" s="19">
        <v>0</v>
      </c>
      <c r="CB26" s="19">
        <v>0</v>
      </c>
      <c r="CC26" s="19">
        <v>0</v>
      </c>
      <c r="CD26" s="19">
        <v>0</v>
      </c>
      <c r="CE26" s="19">
        <v>0</v>
      </c>
      <c r="CF26" s="19">
        <v>0</v>
      </c>
      <c r="CG26" s="19">
        <v>0</v>
      </c>
      <c r="CI26" s="19">
        <f t="shared" si="2"/>
        <v>0</v>
      </c>
      <c r="CJ26" s="19">
        <f t="shared" si="4"/>
        <v>0</v>
      </c>
      <c r="CK26" s="19">
        <f t="shared" si="5"/>
        <v>0</v>
      </c>
    </row>
    <row r="27" spans="1:89">
      <c r="A27" s="59" t="s">
        <v>798</v>
      </c>
      <c r="B27" s="60" t="s">
        <v>244</v>
      </c>
      <c r="C27">
        <f t="shared" si="3"/>
        <v>23</v>
      </c>
      <c r="D27" s="19">
        <v>0</v>
      </c>
      <c r="E27" s="19">
        <v>0</v>
      </c>
      <c r="F27" s="19">
        <v>0</v>
      </c>
      <c r="G27" s="19">
        <v>0</v>
      </c>
      <c r="H27" s="19">
        <v>0</v>
      </c>
      <c r="I27" s="19">
        <v>0</v>
      </c>
      <c r="J27" s="19">
        <v>0</v>
      </c>
      <c r="K27" s="19">
        <v>3.3877527306530326</v>
      </c>
      <c r="L27" s="19">
        <v>0</v>
      </c>
      <c r="M27" s="19">
        <v>3.4975598419707182E-2</v>
      </c>
      <c r="N27" s="19">
        <v>0</v>
      </c>
      <c r="O27" s="19">
        <v>0</v>
      </c>
      <c r="P27" s="19">
        <v>0</v>
      </c>
      <c r="Q27" s="19">
        <v>0</v>
      </c>
      <c r="R27" s="19">
        <v>0</v>
      </c>
      <c r="S27" s="19">
        <v>0</v>
      </c>
      <c r="T27" s="19">
        <v>0</v>
      </c>
      <c r="U27" s="19">
        <v>0</v>
      </c>
      <c r="V27" s="19">
        <v>0</v>
      </c>
      <c r="W27" s="19">
        <v>0</v>
      </c>
      <c r="X27" s="19">
        <v>0</v>
      </c>
      <c r="Y27" s="19">
        <v>0</v>
      </c>
      <c r="Z27" s="19">
        <v>0</v>
      </c>
      <c r="AA27" s="19">
        <v>0</v>
      </c>
      <c r="AB27" s="19">
        <v>0</v>
      </c>
      <c r="AC27" s="19">
        <v>0</v>
      </c>
      <c r="AD27" s="19">
        <v>0</v>
      </c>
      <c r="AE27" s="19">
        <v>0</v>
      </c>
      <c r="AF27" s="19">
        <v>0</v>
      </c>
      <c r="AG27" s="19">
        <v>0</v>
      </c>
      <c r="AH27" s="19">
        <v>0</v>
      </c>
      <c r="AI27" s="19">
        <v>0</v>
      </c>
      <c r="AJ27" s="19">
        <v>0</v>
      </c>
      <c r="AK27" s="19">
        <v>0</v>
      </c>
      <c r="AL27" s="19">
        <v>0</v>
      </c>
      <c r="AM27" s="19">
        <v>0</v>
      </c>
      <c r="AN27" s="19">
        <v>0</v>
      </c>
      <c r="AO27" s="19">
        <v>0</v>
      </c>
      <c r="AP27" s="19">
        <v>0</v>
      </c>
      <c r="AQ27" s="19">
        <v>0</v>
      </c>
      <c r="AR27" s="19">
        <v>0</v>
      </c>
      <c r="AS27" s="19">
        <v>0</v>
      </c>
      <c r="AT27" s="19">
        <v>0</v>
      </c>
      <c r="AU27" s="19">
        <v>0</v>
      </c>
      <c r="AV27" s="19">
        <v>0</v>
      </c>
      <c r="AW27" s="19">
        <v>0</v>
      </c>
      <c r="AX27" s="19">
        <v>0.39855914478270976</v>
      </c>
      <c r="AY27" s="19">
        <v>0</v>
      </c>
      <c r="AZ27" s="19">
        <v>0</v>
      </c>
      <c r="BA27" s="19">
        <v>0</v>
      </c>
      <c r="BB27" s="19">
        <v>0</v>
      </c>
      <c r="BC27" s="19">
        <v>3.5788984429467811E-2</v>
      </c>
      <c r="BD27" s="19">
        <v>3.5618173367418078</v>
      </c>
      <c r="BE27" s="19">
        <v>0</v>
      </c>
      <c r="BF27" s="19">
        <v>0</v>
      </c>
      <c r="BG27" s="19">
        <v>0</v>
      </c>
      <c r="BH27" s="19">
        <v>0</v>
      </c>
      <c r="BI27" s="19">
        <v>0</v>
      </c>
      <c r="BJ27" s="19">
        <v>0</v>
      </c>
      <c r="BK27" s="19">
        <v>0</v>
      </c>
      <c r="BL27" s="19">
        <v>0</v>
      </c>
      <c r="BM27" s="19">
        <v>0</v>
      </c>
      <c r="BN27" s="19">
        <v>0</v>
      </c>
      <c r="BO27" s="19">
        <v>0</v>
      </c>
      <c r="BP27" s="19">
        <v>0</v>
      </c>
      <c r="BQ27" s="19">
        <v>0.28387171740646061</v>
      </c>
      <c r="BR27" s="19">
        <v>0.20497327445967931</v>
      </c>
      <c r="BS27" s="19">
        <v>3.5788984429467811E-2</v>
      </c>
      <c r="BT27" s="19">
        <v>0.2025331164303974</v>
      </c>
      <c r="BU27" s="19">
        <v>0.11550081338600976</v>
      </c>
      <c r="BV27" s="19">
        <v>0</v>
      </c>
      <c r="BW27" s="19">
        <v>3.4975598419707182E-2</v>
      </c>
      <c r="BX27" s="19">
        <v>0</v>
      </c>
      <c r="BY27" s="19">
        <v>8.2965372995584481</v>
      </c>
      <c r="BZ27" s="19">
        <v>0</v>
      </c>
      <c r="CA27" s="19">
        <v>0</v>
      </c>
      <c r="CB27" s="19">
        <v>0</v>
      </c>
      <c r="CC27" s="19">
        <v>33.703462700441548</v>
      </c>
      <c r="CD27" s="19">
        <v>0</v>
      </c>
      <c r="CE27" s="19">
        <v>0</v>
      </c>
      <c r="CF27" s="19">
        <v>33.703462700441548</v>
      </c>
      <c r="CG27" s="19">
        <v>42</v>
      </c>
      <c r="CI27" s="19">
        <f t="shared" si="2"/>
        <v>0</v>
      </c>
      <c r="CJ27" s="19">
        <f t="shared" si="4"/>
        <v>0</v>
      </c>
      <c r="CK27" s="19">
        <f t="shared" si="5"/>
        <v>0</v>
      </c>
    </row>
    <row r="28" spans="1:89">
      <c r="A28" s="59" t="s">
        <v>799</v>
      </c>
      <c r="B28" s="59" t="s">
        <v>245</v>
      </c>
      <c r="C28">
        <f t="shared" si="3"/>
        <v>24</v>
      </c>
      <c r="D28" s="19">
        <v>0</v>
      </c>
      <c r="E28" s="19">
        <v>0</v>
      </c>
      <c r="F28" s="19">
        <v>0</v>
      </c>
      <c r="G28" s="19">
        <v>0</v>
      </c>
      <c r="H28" s="19">
        <v>0</v>
      </c>
      <c r="I28" s="19">
        <v>0</v>
      </c>
      <c r="J28" s="19">
        <v>0</v>
      </c>
      <c r="K28" s="19">
        <v>0</v>
      </c>
      <c r="L28" s="19">
        <v>0</v>
      </c>
      <c r="M28" s="19">
        <v>6.6844212682745141</v>
      </c>
      <c r="N28" s="19">
        <v>0</v>
      </c>
      <c r="O28" s="19">
        <v>0</v>
      </c>
      <c r="P28" s="19">
        <v>0</v>
      </c>
      <c r="Q28" s="19">
        <v>0</v>
      </c>
      <c r="R28" s="19">
        <v>0</v>
      </c>
      <c r="S28" s="19">
        <v>0</v>
      </c>
      <c r="T28" s="19">
        <v>0</v>
      </c>
      <c r="U28" s="19">
        <v>0</v>
      </c>
      <c r="V28" s="19">
        <v>0</v>
      </c>
      <c r="W28" s="19">
        <v>0</v>
      </c>
      <c r="X28" s="19">
        <v>0</v>
      </c>
      <c r="Y28" s="19">
        <v>0</v>
      </c>
      <c r="Z28" s="19">
        <v>0</v>
      </c>
      <c r="AA28" s="19">
        <v>0</v>
      </c>
      <c r="AB28" s="19">
        <v>0</v>
      </c>
      <c r="AC28" s="19">
        <v>0</v>
      </c>
      <c r="AD28" s="19">
        <v>0</v>
      </c>
      <c r="AE28" s="19">
        <v>0</v>
      </c>
      <c r="AF28" s="19">
        <v>0</v>
      </c>
      <c r="AG28" s="19">
        <v>0</v>
      </c>
      <c r="AH28" s="19">
        <v>0</v>
      </c>
      <c r="AI28" s="19">
        <v>0</v>
      </c>
      <c r="AJ28" s="19">
        <v>0</v>
      </c>
      <c r="AK28" s="19">
        <v>0</v>
      </c>
      <c r="AL28" s="19">
        <v>0</v>
      </c>
      <c r="AM28" s="19">
        <v>0</v>
      </c>
      <c r="AN28" s="19">
        <v>0</v>
      </c>
      <c r="AO28" s="19">
        <v>0</v>
      </c>
      <c r="AP28" s="19">
        <v>0</v>
      </c>
      <c r="AQ28" s="19">
        <v>0</v>
      </c>
      <c r="AR28" s="19">
        <v>0</v>
      </c>
      <c r="AS28" s="19">
        <v>0</v>
      </c>
      <c r="AT28" s="19">
        <v>0</v>
      </c>
      <c r="AU28" s="19">
        <v>0</v>
      </c>
      <c r="AV28" s="19">
        <v>0</v>
      </c>
      <c r="AW28" s="19">
        <v>0</v>
      </c>
      <c r="AX28" s="19">
        <v>0</v>
      </c>
      <c r="AY28" s="19">
        <v>0</v>
      </c>
      <c r="AZ28" s="19">
        <v>0</v>
      </c>
      <c r="BA28" s="19">
        <v>0</v>
      </c>
      <c r="BB28" s="19">
        <v>0</v>
      </c>
      <c r="BC28" s="19">
        <v>4.4562808455163427</v>
      </c>
      <c r="BD28" s="19">
        <v>361.79430114535808</v>
      </c>
      <c r="BE28" s="19">
        <v>0</v>
      </c>
      <c r="BF28" s="19">
        <v>0</v>
      </c>
      <c r="BG28" s="19">
        <v>0</v>
      </c>
      <c r="BH28" s="19">
        <v>0</v>
      </c>
      <c r="BI28" s="19">
        <v>0</v>
      </c>
      <c r="BJ28" s="19">
        <v>0</v>
      </c>
      <c r="BK28" s="19">
        <v>0</v>
      </c>
      <c r="BL28" s="19">
        <v>0</v>
      </c>
      <c r="BM28" s="19">
        <v>0</v>
      </c>
      <c r="BN28" s="19">
        <v>0</v>
      </c>
      <c r="BO28" s="19">
        <v>0</v>
      </c>
      <c r="BP28" s="19">
        <v>0</v>
      </c>
      <c r="BQ28" s="19">
        <v>21.167334016202627</v>
      </c>
      <c r="BR28" s="19">
        <v>15.318465406462428</v>
      </c>
      <c r="BS28" s="19">
        <v>0.83555265853431426</v>
      </c>
      <c r="BT28" s="19">
        <v>15.875500512151969</v>
      </c>
      <c r="BU28" s="19">
        <v>3.3422106341372571</v>
      </c>
      <c r="BV28" s="19">
        <v>0</v>
      </c>
      <c r="BW28" s="19">
        <v>2.2281404227581714</v>
      </c>
      <c r="BX28" s="19">
        <v>0</v>
      </c>
      <c r="BY28" s="19">
        <v>431.70220690939567</v>
      </c>
      <c r="BZ28" s="19">
        <v>0</v>
      </c>
      <c r="CA28" s="19">
        <v>0</v>
      </c>
      <c r="CB28" s="19">
        <v>0</v>
      </c>
      <c r="CC28" s="19">
        <v>2559.2977930906045</v>
      </c>
      <c r="CD28" s="19">
        <v>0</v>
      </c>
      <c r="CE28" s="19">
        <v>0</v>
      </c>
      <c r="CF28" s="19">
        <v>2559.2977930906045</v>
      </c>
      <c r="CG28" s="19">
        <v>2991</v>
      </c>
      <c r="CI28" s="19">
        <f t="shared" si="2"/>
        <v>0</v>
      </c>
      <c r="CJ28" s="19">
        <f t="shared" si="4"/>
        <v>0</v>
      </c>
      <c r="CK28" s="19">
        <f t="shared" si="5"/>
        <v>0</v>
      </c>
    </row>
    <row r="29" spans="1:89">
      <c r="A29" s="60" t="s">
        <v>800</v>
      </c>
      <c r="B29" s="59" t="s">
        <v>246</v>
      </c>
      <c r="C29">
        <f t="shared" si="3"/>
        <v>25</v>
      </c>
      <c r="D29" s="19">
        <v>0</v>
      </c>
      <c r="E29" s="19">
        <v>0</v>
      </c>
      <c r="F29" s="19">
        <v>0</v>
      </c>
      <c r="G29" s="19">
        <v>0</v>
      </c>
      <c r="H29" s="19">
        <v>0</v>
      </c>
      <c r="I29" s="19">
        <v>0</v>
      </c>
      <c r="J29" s="19">
        <v>0</v>
      </c>
      <c r="K29" s="19">
        <v>0</v>
      </c>
      <c r="L29" s="19">
        <v>0</v>
      </c>
      <c r="M29" s="19">
        <v>0</v>
      </c>
      <c r="N29" s="19">
        <v>0</v>
      </c>
      <c r="O29" s="19">
        <v>0</v>
      </c>
      <c r="P29" s="19">
        <v>0</v>
      </c>
      <c r="Q29" s="19">
        <v>0</v>
      </c>
      <c r="R29" s="19">
        <v>0</v>
      </c>
      <c r="S29" s="19">
        <v>0</v>
      </c>
      <c r="T29" s="19">
        <v>0</v>
      </c>
      <c r="U29" s="19">
        <v>0</v>
      </c>
      <c r="V29" s="19">
        <v>0</v>
      </c>
      <c r="W29" s="19">
        <v>0</v>
      </c>
      <c r="X29" s="19">
        <v>0</v>
      </c>
      <c r="Y29" s="19">
        <v>0</v>
      </c>
      <c r="Z29" s="19">
        <v>0</v>
      </c>
      <c r="AA29" s="19">
        <v>0</v>
      </c>
      <c r="AB29" s="19">
        <v>0</v>
      </c>
      <c r="AC29" s="19">
        <v>0</v>
      </c>
      <c r="AD29" s="19">
        <v>0</v>
      </c>
      <c r="AE29" s="19">
        <v>0</v>
      </c>
      <c r="AF29" s="19">
        <v>0</v>
      </c>
      <c r="AG29" s="19">
        <v>0</v>
      </c>
      <c r="AH29" s="19">
        <v>0</v>
      </c>
      <c r="AI29" s="19">
        <v>0</v>
      </c>
      <c r="AJ29" s="19">
        <v>0</v>
      </c>
      <c r="AK29" s="19">
        <v>0</v>
      </c>
      <c r="AL29" s="19">
        <v>0</v>
      </c>
      <c r="AM29" s="19">
        <v>0</v>
      </c>
      <c r="AN29" s="19">
        <v>0</v>
      </c>
      <c r="AO29" s="19">
        <v>0</v>
      </c>
      <c r="AP29" s="19">
        <v>0</v>
      </c>
      <c r="AQ29" s="19">
        <v>0</v>
      </c>
      <c r="AR29" s="19">
        <v>0</v>
      </c>
      <c r="AS29" s="19">
        <v>0</v>
      </c>
      <c r="AT29" s="19">
        <v>0</v>
      </c>
      <c r="AU29" s="19">
        <v>0</v>
      </c>
      <c r="AV29" s="19">
        <v>0</v>
      </c>
      <c r="AW29" s="19">
        <v>0</v>
      </c>
      <c r="AX29" s="19">
        <v>0</v>
      </c>
      <c r="AY29" s="19">
        <v>0</v>
      </c>
      <c r="AZ29" s="19">
        <v>0</v>
      </c>
      <c r="BA29" s="19">
        <v>0</v>
      </c>
      <c r="BB29" s="19">
        <v>0</v>
      </c>
      <c r="BC29" s="19">
        <v>0</v>
      </c>
      <c r="BD29" s="19">
        <v>0</v>
      </c>
      <c r="BE29" s="19">
        <v>0</v>
      </c>
      <c r="BF29" s="19">
        <v>0</v>
      </c>
      <c r="BG29" s="19">
        <v>0</v>
      </c>
      <c r="BH29" s="19">
        <v>0</v>
      </c>
      <c r="BI29" s="19">
        <v>0</v>
      </c>
      <c r="BJ29" s="19">
        <v>0</v>
      </c>
      <c r="BK29" s="19">
        <v>0</v>
      </c>
      <c r="BL29" s="19">
        <v>0</v>
      </c>
      <c r="BM29" s="19">
        <v>0</v>
      </c>
      <c r="BN29" s="19">
        <v>0</v>
      </c>
      <c r="BO29" s="19">
        <v>0</v>
      </c>
      <c r="BP29" s="19">
        <v>0</v>
      </c>
      <c r="BQ29" s="19">
        <v>0</v>
      </c>
      <c r="BR29" s="19">
        <v>0</v>
      </c>
      <c r="BS29" s="19">
        <v>0</v>
      </c>
      <c r="BT29" s="19">
        <v>0</v>
      </c>
      <c r="BU29" s="19">
        <v>0</v>
      </c>
      <c r="BV29" s="19">
        <v>0</v>
      </c>
      <c r="BW29" s="19">
        <v>0</v>
      </c>
      <c r="BX29" s="19">
        <v>0</v>
      </c>
      <c r="BY29" s="19">
        <v>0</v>
      </c>
      <c r="BZ29" s="19">
        <v>0</v>
      </c>
      <c r="CA29" s="19">
        <v>0</v>
      </c>
      <c r="CB29" s="19">
        <v>0</v>
      </c>
      <c r="CC29" s="19">
        <v>0</v>
      </c>
      <c r="CD29" s="19">
        <v>0</v>
      </c>
      <c r="CE29" s="19">
        <v>0</v>
      </c>
      <c r="CF29" s="19">
        <v>0</v>
      </c>
      <c r="CG29" s="19">
        <v>0</v>
      </c>
      <c r="CI29" s="19">
        <f t="shared" si="2"/>
        <v>0</v>
      </c>
      <c r="CJ29" s="19">
        <f t="shared" si="4"/>
        <v>0</v>
      </c>
      <c r="CK29" s="19">
        <f t="shared" si="5"/>
        <v>0</v>
      </c>
    </row>
    <row r="30" spans="1:89">
      <c r="A30" s="60" t="s">
        <v>801</v>
      </c>
      <c r="B30" s="59" t="s">
        <v>247</v>
      </c>
      <c r="C30">
        <f t="shared" si="3"/>
        <v>26</v>
      </c>
      <c r="D30" s="19">
        <v>0</v>
      </c>
      <c r="E30" s="19">
        <v>0</v>
      </c>
      <c r="F30" s="19">
        <v>0</v>
      </c>
      <c r="G30" s="19">
        <v>0</v>
      </c>
      <c r="H30" s="19">
        <v>0</v>
      </c>
      <c r="I30" s="19">
        <v>0</v>
      </c>
      <c r="J30" s="19">
        <v>0</v>
      </c>
      <c r="K30" s="19">
        <v>163.08823396923353</v>
      </c>
      <c r="L30" s="19">
        <v>0</v>
      </c>
      <c r="M30" s="19">
        <v>51.002871686299244</v>
      </c>
      <c r="N30" s="19">
        <v>0</v>
      </c>
      <c r="O30" s="19">
        <v>0</v>
      </c>
      <c r="P30" s="19">
        <v>0</v>
      </c>
      <c r="Q30" s="19">
        <v>0</v>
      </c>
      <c r="R30" s="19">
        <v>0</v>
      </c>
      <c r="S30" s="19">
        <v>0</v>
      </c>
      <c r="T30" s="19">
        <v>0</v>
      </c>
      <c r="U30" s="19">
        <v>0</v>
      </c>
      <c r="V30" s="19">
        <v>0</v>
      </c>
      <c r="W30" s="19">
        <v>0</v>
      </c>
      <c r="X30" s="19">
        <v>0</v>
      </c>
      <c r="Y30" s="19">
        <v>0</v>
      </c>
      <c r="Z30" s="19">
        <v>0</v>
      </c>
      <c r="AA30" s="19">
        <v>0.47038221581567152</v>
      </c>
      <c r="AB30" s="19">
        <v>0</v>
      </c>
      <c r="AC30" s="19">
        <v>4.4798306268159192E-2</v>
      </c>
      <c r="AD30" s="19">
        <v>0</v>
      </c>
      <c r="AE30" s="19">
        <v>0</v>
      </c>
      <c r="AF30" s="19">
        <v>0</v>
      </c>
      <c r="AG30" s="19">
        <v>0</v>
      </c>
      <c r="AH30" s="19">
        <v>0</v>
      </c>
      <c r="AI30" s="19">
        <v>0</v>
      </c>
      <c r="AJ30" s="19">
        <v>0</v>
      </c>
      <c r="AK30" s="19">
        <v>0</v>
      </c>
      <c r="AL30" s="19">
        <v>0</v>
      </c>
      <c r="AM30" s="19">
        <v>0</v>
      </c>
      <c r="AN30" s="19">
        <v>0</v>
      </c>
      <c r="AO30" s="19">
        <v>0</v>
      </c>
      <c r="AP30" s="19">
        <v>0</v>
      </c>
      <c r="AQ30" s="19">
        <v>0</v>
      </c>
      <c r="AR30" s="19">
        <v>0</v>
      </c>
      <c r="AS30" s="19">
        <v>0</v>
      </c>
      <c r="AT30" s="19">
        <v>0</v>
      </c>
      <c r="AU30" s="19">
        <v>0</v>
      </c>
      <c r="AV30" s="19">
        <v>0</v>
      </c>
      <c r="AW30" s="19">
        <v>0</v>
      </c>
      <c r="AX30" s="19">
        <v>0.4255839095475123</v>
      </c>
      <c r="AY30" s="19">
        <v>0</v>
      </c>
      <c r="AZ30" s="19">
        <v>0</v>
      </c>
      <c r="BA30" s="19">
        <v>0</v>
      </c>
      <c r="BB30" s="19">
        <v>0</v>
      </c>
      <c r="BC30" s="19">
        <v>2.5535034572850739</v>
      </c>
      <c r="BD30" s="19">
        <v>46.007860537399488</v>
      </c>
      <c r="BE30" s="19">
        <v>0</v>
      </c>
      <c r="BF30" s="19">
        <v>0</v>
      </c>
      <c r="BG30" s="19">
        <v>0</v>
      </c>
      <c r="BH30" s="19">
        <v>0</v>
      </c>
      <c r="BI30" s="19">
        <v>0</v>
      </c>
      <c r="BJ30" s="19">
        <v>0</v>
      </c>
      <c r="BK30" s="19">
        <v>0</v>
      </c>
      <c r="BL30" s="19">
        <v>2.2399153134079596E-2</v>
      </c>
      <c r="BM30" s="19">
        <v>0</v>
      </c>
      <c r="BN30" s="19">
        <v>0</v>
      </c>
      <c r="BO30" s="19">
        <v>0</v>
      </c>
      <c r="BP30" s="19">
        <v>0</v>
      </c>
      <c r="BQ30" s="19">
        <v>5.5997882835198993</v>
      </c>
      <c r="BR30" s="19">
        <v>3.7406585733912925</v>
      </c>
      <c r="BS30" s="19">
        <v>0.51518052208383069</v>
      </c>
      <c r="BT30" s="19">
        <v>4.0318475641343268</v>
      </c>
      <c r="BU30" s="19">
        <v>2.463906844748756</v>
      </c>
      <c r="BV30" s="19">
        <v>0</v>
      </c>
      <c r="BW30" s="19">
        <v>1.231953422374378</v>
      </c>
      <c r="BX30" s="19">
        <v>0</v>
      </c>
      <c r="BY30" s="19">
        <v>281.19896844523527</v>
      </c>
      <c r="BZ30" s="19">
        <v>0</v>
      </c>
      <c r="CA30" s="19">
        <v>0</v>
      </c>
      <c r="CB30" s="19">
        <v>0</v>
      </c>
      <c r="CC30" s="19">
        <v>1707.8010315547649</v>
      </c>
      <c r="CD30" s="19">
        <v>0</v>
      </c>
      <c r="CE30" s="19">
        <v>0</v>
      </c>
      <c r="CF30" s="19">
        <v>1707.8010315547649</v>
      </c>
      <c r="CG30" s="19">
        <v>1989</v>
      </c>
      <c r="CI30" s="19">
        <f t="shared" si="2"/>
        <v>0</v>
      </c>
      <c r="CJ30" s="19">
        <f t="shared" si="4"/>
        <v>0</v>
      </c>
      <c r="CK30" s="19">
        <f t="shared" si="5"/>
        <v>0</v>
      </c>
    </row>
    <row r="31" spans="1:89">
      <c r="A31" s="59" t="s">
        <v>802</v>
      </c>
      <c r="B31" s="59" t="s">
        <v>248</v>
      </c>
      <c r="C31">
        <f t="shared" si="3"/>
        <v>27</v>
      </c>
      <c r="D31" s="19">
        <v>3.9283913262733235E-2</v>
      </c>
      <c r="E31" s="19">
        <v>0.17574382249117498</v>
      </c>
      <c r="F31" s="19">
        <v>2.0675743822491173E-3</v>
      </c>
      <c r="G31" s="19">
        <v>0</v>
      </c>
      <c r="H31" s="19">
        <v>0</v>
      </c>
      <c r="I31" s="19">
        <v>0</v>
      </c>
      <c r="J31" s="19">
        <v>0</v>
      </c>
      <c r="K31" s="19">
        <v>0.80842158345940485</v>
      </c>
      <c r="L31" s="19">
        <v>2.5596570852244076</v>
      </c>
      <c r="M31" s="19">
        <v>10.94160363086233</v>
      </c>
      <c r="N31" s="19">
        <v>2.2639939485627836</v>
      </c>
      <c r="O31" s="19">
        <v>0</v>
      </c>
      <c r="P31" s="19">
        <v>0</v>
      </c>
      <c r="Q31" s="19">
        <v>0</v>
      </c>
      <c r="R31" s="19">
        <v>0</v>
      </c>
      <c r="S31" s="19">
        <v>0</v>
      </c>
      <c r="T31" s="19">
        <v>0</v>
      </c>
      <c r="U31" s="19">
        <v>0</v>
      </c>
      <c r="V31" s="19">
        <v>0</v>
      </c>
      <c r="W31" s="19">
        <v>0</v>
      </c>
      <c r="X31" s="19">
        <v>0</v>
      </c>
      <c r="Y31" s="19">
        <v>1.6726676752395362</v>
      </c>
      <c r="Z31" s="19">
        <v>0</v>
      </c>
      <c r="AA31" s="19">
        <v>1.0441250630358043</v>
      </c>
      <c r="AB31" s="19">
        <v>0</v>
      </c>
      <c r="AC31" s="19">
        <v>2.0675743822491173E-3</v>
      </c>
      <c r="AD31" s="19">
        <v>0</v>
      </c>
      <c r="AE31" s="19">
        <v>0</v>
      </c>
      <c r="AF31" s="19">
        <v>0</v>
      </c>
      <c r="AG31" s="19">
        <v>0</v>
      </c>
      <c r="AH31" s="19">
        <v>0</v>
      </c>
      <c r="AI31" s="19">
        <v>0</v>
      </c>
      <c r="AJ31" s="19">
        <v>0</v>
      </c>
      <c r="AK31" s="19">
        <v>0</v>
      </c>
      <c r="AL31" s="19">
        <v>0</v>
      </c>
      <c r="AM31" s="19">
        <v>0</v>
      </c>
      <c r="AN31" s="19">
        <v>0</v>
      </c>
      <c r="AO31" s="19">
        <v>0</v>
      </c>
      <c r="AP31" s="19">
        <v>0</v>
      </c>
      <c r="AQ31" s="19">
        <v>0</v>
      </c>
      <c r="AR31" s="19">
        <v>0</v>
      </c>
      <c r="AS31" s="19">
        <v>0</v>
      </c>
      <c r="AT31" s="19">
        <v>0</v>
      </c>
      <c r="AU31" s="19">
        <v>0</v>
      </c>
      <c r="AV31" s="19">
        <v>0</v>
      </c>
      <c r="AW31" s="19">
        <v>0</v>
      </c>
      <c r="AX31" s="19">
        <v>2.6878466969238526E-2</v>
      </c>
      <c r="AY31" s="19">
        <v>0</v>
      </c>
      <c r="AZ31" s="19">
        <v>0</v>
      </c>
      <c r="BA31" s="19">
        <v>0</v>
      </c>
      <c r="BB31" s="19">
        <v>0</v>
      </c>
      <c r="BC31" s="19">
        <v>6.2027231467473524E-3</v>
      </c>
      <c r="BD31" s="19">
        <v>2.609278870398386</v>
      </c>
      <c r="BE31" s="19">
        <v>0</v>
      </c>
      <c r="BF31" s="19">
        <v>0</v>
      </c>
      <c r="BG31" s="19">
        <v>0</v>
      </c>
      <c r="BH31" s="19">
        <v>0</v>
      </c>
      <c r="BI31" s="19">
        <v>6.2027231467473524E-3</v>
      </c>
      <c r="BJ31" s="19">
        <v>0</v>
      </c>
      <c r="BK31" s="19">
        <v>0</v>
      </c>
      <c r="BL31" s="19">
        <v>4.1351487644982346E-3</v>
      </c>
      <c r="BM31" s="19">
        <v>0</v>
      </c>
      <c r="BN31" s="19">
        <v>0</v>
      </c>
      <c r="BO31" s="19">
        <v>2.0675743822491173E-3</v>
      </c>
      <c r="BP31" s="19">
        <v>0</v>
      </c>
      <c r="BQ31" s="19">
        <v>0.28532526475037823</v>
      </c>
      <c r="BR31" s="19">
        <v>0.20675743822491174</v>
      </c>
      <c r="BS31" s="19">
        <v>1.4473020675743822E-2</v>
      </c>
      <c r="BT31" s="19">
        <v>0.20468986384266263</v>
      </c>
      <c r="BU31" s="19">
        <v>5.9959657085224403E-2</v>
      </c>
      <c r="BV31" s="19">
        <v>0</v>
      </c>
      <c r="BW31" s="19">
        <v>1.4473020675743822E-2</v>
      </c>
      <c r="BX31" s="19">
        <v>0</v>
      </c>
      <c r="BY31" s="19">
        <v>22.950075642965206</v>
      </c>
      <c r="BZ31" s="19">
        <v>0</v>
      </c>
      <c r="CA31" s="19">
        <v>0</v>
      </c>
      <c r="CB31" s="19">
        <v>0</v>
      </c>
      <c r="CC31" s="19">
        <v>18.049924357034797</v>
      </c>
      <c r="CD31" s="19">
        <v>0</v>
      </c>
      <c r="CE31" s="19">
        <v>0</v>
      </c>
      <c r="CF31" s="19">
        <v>18.049924357034797</v>
      </c>
      <c r="CG31" s="19">
        <v>41</v>
      </c>
      <c r="CI31" s="19">
        <f t="shared" si="2"/>
        <v>0</v>
      </c>
      <c r="CJ31" s="19">
        <f t="shared" si="4"/>
        <v>0</v>
      </c>
      <c r="CK31" s="19">
        <f t="shared" si="5"/>
        <v>0</v>
      </c>
    </row>
    <row r="32" spans="1:89">
      <c r="A32" s="60" t="s">
        <v>803</v>
      </c>
      <c r="B32" s="60" t="s">
        <v>249</v>
      </c>
      <c r="C32">
        <f t="shared" si="3"/>
        <v>28</v>
      </c>
      <c r="D32" s="19">
        <v>0</v>
      </c>
      <c r="E32" s="19">
        <v>0</v>
      </c>
      <c r="F32" s="19">
        <v>0</v>
      </c>
      <c r="G32" s="19">
        <v>0</v>
      </c>
      <c r="H32" s="19">
        <v>0</v>
      </c>
      <c r="I32" s="19">
        <v>0</v>
      </c>
      <c r="J32" s="19">
        <v>0</v>
      </c>
      <c r="K32" s="19">
        <v>14.369741352446246</v>
      </c>
      <c r="L32" s="19">
        <v>0</v>
      </c>
      <c r="M32" s="19">
        <v>246.14521657837335</v>
      </c>
      <c r="N32" s="19">
        <v>53.421626674976629</v>
      </c>
      <c r="O32" s="19">
        <v>0</v>
      </c>
      <c r="P32" s="19">
        <v>0</v>
      </c>
      <c r="Q32" s="19">
        <v>0</v>
      </c>
      <c r="R32" s="19">
        <v>0</v>
      </c>
      <c r="S32" s="19">
        <v>0</v>
      </c>
      <c r="T32" s="19">
        <v>0</v>
      </c>
      <c r="U32" s="19">
        <v>0</v>
      </c>
      <c r="V32" s="19">
        <v>0</v>
      </c>
      <c r="W32" s="19">
        <v>0</v>
      </c>
      <c r="X32" s="19">
        <v>0</v>
      </c>
      <c r="Y32" s="19">
        <v>0</v>
      </c>
      <c r="Z32" s="19">
        <v>0</v>
      </c>
      <c r="AA32" s="19">
        <v>0</v>
      </c>
      <c r="AB32" s="19">
        <v>0</v>
      </c>
      <c r="AC32" s="19">
        <v>0</v>
      </c>
      <c r="AD32" s="19">
        <v>0</v>
      </c>
      <c r="AE32" s="19">
        <v>0</v>
      </c>
      <c r="AF32" s="19">
        <v>0</v>
      </c>
      <c r="AG32" s="19">
        <v>0</v>
      </c>
      <c r="AH32" s="19">
        <v>0</v>
      </c>
      <c r="AI32" s="19">
        <v>0</v>
      </c>
      <c r="AJ32" s="19">
        <v>0</v>
      </c>
      <c r="AK32" s="19">
        <v>0</v>
      </c>
      <c r="AL32" s="19">
        <v>0</v>
      </c>
      <c r="AM32" s="19">
        <v>0</v>
      </c>
      <c r="AN32" s="19">
        <v>0</v>
      </c>
      <c r="AO32" s="19">
        <v>0</v>
      </c>
      <c r="AP32" s="19">
        <v>0</v>
      </c>
      <c r="AQ32" s="19">
        <v>0</v>
      </c>
      <c r="AR32" s="19">
        <v>0</v>
      </c>
      <c r="AS32" s="19">
        <v>0</v>
      </c>
      <c r="AT32" s="19">
        <v>0</v>
      </c>
      <c r="AU32" s="19">
        <v>0</v>
      </c>
      <c r="AV32" s="19">
        <v>0</v>
      </c>
      <c r="AW32" s="19">
        <v>0</v>
      </c>
      <c r="AX32" s="19">
        <v>0</v>
      </c>
      <c r="AY32" s="19">
        <v>0.76075101277656598</v>
      </c>
      <c r="AZ32" s="19">
        <v>0</v>
      </c>
      <c r="BA32" s="19">
        <v>0</v>
      </c>
      <c r="BB32" s="19">
        <v>0</v>
      </c>
      <c r="BC32" s="19">
        <v>0.16905578061701465</v>
      </c>
      <c r="BD32" s="19">
        <v>197.96431910252414</v>
      </c>
      <c r="BE32" s="19">
        <v>0</v>
      </c>
      <c r="BF32" s="19">
        <v>0</v>
      </c>
      <c r="BG32" s="19">
        <v>0</v>
      </c>
      <c r="BH32" s="19">
        <v>0</v>
      </c>
      <c r="BI32" s="19">
        <v>0</v>
      </c>
      <c r="BJ32" s="19">
        <v>0</v>
      </c>
      <c r="BK32" s="19">
        <v>0</v>
      </c>
      <c r="BL32" s="19">
        <v>0.16905578061701465</v>
      </c>
      <c r="BM32" s="19">
        <v>0</v>
      </c>
      <c r="BN32" s="19">
        <v>0</v>
      </c>
      <c r="BO32" s="19">
        <v>0</v>
      </c>
      <c r="BP32" s="19">
        <v>0</v>
      </c>
      <c r="BQ32" s="19">
        <v>50.547678404487378</v>
      </c>
      <c r="BR32" s="19">
        <v>33.811156123402931</v>
      </c>
      <c r="BS32" s="19">
        <v>4.141866625116859</v>
      </c>
      <c r="BT32" s="19">
        <v>32.796821439700842</v>
      </c>
      <c r="BU32" s="19">
        <v>10.73504206918043</v>
      </c>
      <c r="BV32" s="19">
        <v>0</v>
      </c>
      <c r="BW32" s="19">
        <v>0.92980679339358052</v>
      </c>
      <c r="BX32" s="19">
        <v>0</v>
      </c>
      <c r="BY32" s="19">
        <v>645.96213773761292</v>
      </c>
      <c r="BZ32" s="19">
        <v>0</v>
      </c>
      <c r="CA32" s="19">
        <v>0</v>
      </c>
      <c r="CB32" s="19">
        <v>0</v>
      </c>
      <c r="CC32" s="19">
        <v>2609.0378622623871</v>
      </c>
      <c r="CD32" s="19">
        <v>0</v>
      </c>
      <c r="CE32" s="19">
        <v>0</v>
      </c>
      <c r="CF32" s="19">
        <v>2609.0378622623871</v>
      </c>
      <c r="CG32" s="19">
        <v>3255</v>
      </c>
      <c r="CI32" s="19">
        <f t="shared" si="2"/>
        <v>0</v>
      </c>
      <c r="CJ32" s="19">
        <f t="shared" si="4"/>
        <v>0</v>
      </c>
      <c r="CK32" s="19">
        <f t="shared" si="5"/>
        <v>0</v>
      </c>
    </row>
    <row r="33" spans="1:89">
      <c r="A33" s="59" t="s">
        <v>804</v>
      </c>
      <c r="B33" s="59" t="s">
        <v>250</v>
      </c>
      <c r="C33">
        <f t="shared" si="3"/>
        <v>29</v>
      </c>
      <c r="D33" s="19">
        <v>28.240422602657731</v>
      </c>
      <c r="E33" s="19">
        <v>159.9128456841853</v>
      </c>
      <c r="F33" s="19">
        <v>0.34864719262540406</v>
      </c>
      <c r="G33" s="19">
        <v>0</v>
      </c>
      <c r="H33" s="19">
        <v>0</v>
      </c>
      <c r="I33" s="19">
        <v>0</v>
      </c>
      <c r="J33" s="19">
        <v>0</v>
      </c>
      <c r="K33" s="19">
        <v>553.41931042739134</v>
      </c>
      <c r="L33" s="19">
        <v>0</v>
      </c>
      <c r="M33" s="19">
        <v>1180.4031784987428</v>
      </c>
      <c r="N33" s="19">
        <v>0</v>
      </c>
      <c r="O33" s="19">
        <v>0</v>
      </c>
      <c r="P33" s="19">
        <v>0</v>
      </c>
      <c r="Q33" s="19">
        <v>0</v>
      </c>
      <c r="R33" s="19">
        <v>0</v>
      </c>
      <c r="S33" s="19">
        <v>0</v>
      </c>
      <c r="T33" s="19">
        <v>0</v>
      </c>
      <c r="U33" s="19">
        <v>0</v>
      </c>
      <c r="V33" s="19">
        <v>0</v>
      </c>
      <c r="W33" s="19">
        <v>0</v>
      </c>
      <c r="X33" s="19">
        <v>0</v>
      </c>
      <c r="Y33" s="19">
        <v>246.66788878247337</v>
      </c>
      <c r="Z33" s="19">
        <v>0.11621573087513468</v>
      </c>
      <c r="AA33" s="19">
        <v>5.9270022746318691</v>
      </c>
      <c r="AB33" s="19">
        <v>62.640278941697595</v>
      </c>
      <c r="AC33" s="19">
        <v>0</v>
      </c>
      <c r="AD33" s="19">
        <v>0</v>
      </c>
      <c r="AE33" s="19">
        <v>0</v>
      </c>
      <c r="AF33" s="19">
        <v>0</v>
      </c>
      <c r="AG33" s="19">
        <v>0</v>
      </c>
      <c r="AH33" s="19">
        <v>0</v>
      </c>
      <c r="AI33" s="19">
        <v>0</v>
      </c>
      <c r="AJ33" s="19">
        <v>0</v>
      </c>
      <c r="AK33" s="19">
        <v>0</v>
      </c>
      <c r="AL33" s="19">
        <v>0</v>
      </c>
      <c r="AM33" s="19">
        <v>0</v>
      </c>
      <c r="AN33" s="19">
        <v>0</v>
      </c>
      <c r="AO33" s="19">
        <v>0.40675505806297141</v>
      </c>
      <c r="AP33" s="19">
        <v>0</v>
      </c>
      <c r="AQ33" s="19">
        <v>0</v>
      </c>
      <c r="AR33" s="19">
        <v>0</v>
      </c>
      <c r="AS33" s="19">
        <v>0</v>
      </c>
      <c r="AT33" s="19">
        <v>0</v>
      </c>
      <c r="AU33" s="19">
        <v>0</v>
      </c>
      <c r="AV33" s="19">
        <v>0</v>
      </c>
      <c r="AW33" s="19">
        <v>0</v>
      </c>
      <c r="AX33" s="19">
        <v>29.635011373159344</v>
      </c>
      <c r="AY33" s="19">
        <v>0</v>
      </c>
      <c r="AZ33" s="19">
        <v>0</v>
      </c>
      <c r="BA33" s="19">
        <v>0</v>
      </c>
      <c r="BB33" s="19">
        <v>0</v>
      </c>
      <c r="BC33" s="19">
        <v>0.2905393271878367</v>
      </c>
      <c r="BD33" s="19">
        <v>206.28292230336407</v>
      </c>
      <c r="BE33" s="19">
        <v>0</v>
      </c>
      <c r="BF33" s="19">
        <v>0</v>
      </c>
      <c r="BG33" s="19">
        <v>0</v>
      </c>
      <c r="BH33" s="19">
        <v>0</v>
      </c>
      <c r="BI33" s="19">
        <v>0</v>
      </c>
      <c r="BJ33" s="19">
        <v>0</v>
      </c>
      <c r="BK33" s="19">
        <v>0</v>
      </c>
      <c r="BL33" s="19">
        <v>5.8107865437567338E-2</v>
      </c>
      <c r="BM33" s="19">
        <v>0</v>
      </c>
      <c r="BN33" s="19">
        <v>0</v>
      </c>
      <c r="BO33" s="19">
        <v>0</v>
      </c>
      <c r="BP33" s="19">
        <v>0</v>
      </c>
      <c r="BQ33" s="19">
        <v>9.9364449898240146</v>
      </c>
      <c r="BR33" s="19">
        <v>7.0891595833832159</v>
      </c>
      <c r="BS33" s="19">
        <v>0.522970788938106</v>
      </c>
      <c r="BT33" s="19">
        <v>7.3796989105710527</v>
      </c>
      <c r="BU33" s="19">
        <v>1.9175595594397223</v>
      </c>
      <c r="BV33" s="19">
        <v>0</v>
      </c>
      <c r="BW33" s="19">
        <v>0.69729438525080811</v>
      </c>
      <c r="BX33" s="19">
        <v>0</v>
      </c>
      <c r="BY33" s="19">
        <v>2501.8922542798991</v>
      </c>
      <c r="BZ33" s="19">
        <v>0</v>
      </c>
      <c r="CA33" s="19">
        <v>0</v>
      </c>
      <c r="CB33" s="19">
        <v>0</v>
      </c>
      <c r="CC33" s="19">
        <v>1381.1077457201004</v>
      </c>
      <c r="CD33" s="19">
        <v>0</v>
      </c>
      <c r="CE33" s="19">
        <v>0</v>
      </c>
      <c r="CF33" s="19">
        <v>1381.1077457201004</v>
      </c>
      <c r="CG33" s="19">
        <v>3883</v>
      </c>
      <c r="CI33" s="19">
        <f t="shared" si="2"/>
        <v>0</v>
      </c>
      <c r="CJ33" s="19">
        <f t="shared" si="4"/>
        <v>0</v>
      </c>
      <c r="CK33" s="19">
        <f t="shared" si="5"/>
        <v>0</v>
      </c>
    </row>
    <row r="34" spans="1:89">
      <c r="A34" s="60" t="s">
        <v>805</v>
      </c>
      <c r="B34" s="60" t="s">
        <v>251</v>
      </c>
      <c r="C34">
        <f t="shared" si="3"/>
        <v>30</v>
      </c>
      <c r="D34" s="19">
        <v>0</v>
      </c>
      <c r="E34" s="19">
        <v>0</v>
      </c>
      <c r="F34" s="19">
        <v>0</v>
      </c>
      <c r="G34" s="19">
        <v>0</v>
      </c>
      <c r="H34" s="19">
        <v>0</v>
      </c>
      <c r="I34" s="19">
        <v>0</v>
      </c>
      <c r="J34" s="19">
        <v>0</v>
      </c>
      <c r="K34" s="19">
        <v>0</v>
      </c>
      <c r="L34" s="19">
        <v>0</v>
      </c>
      <c r="M34" s="19">
        <v>3.38562874251497</v>
      </c>
      <c r="N34" s="19">
        <v>0</v>
      </c>
      <c r="O34" s="19">
        <v>0</v>
      </c>
      <c r="P34" s="19">
        <v>0</v>
      </c>
      <c r="Q34" s="19">
        <v>0</v>
      </c>
      <c r="R34" s="19">
        <v>0</v>
      </c>
      <c r="S34" s="19">
        <v>0</v>
      </c>
      <c r="T34" s="19">
        <v>0</v>
      </c>
      <c r="U34" s="19">
        <v>0</v>
      </c>
      <c r="V34" s="19">
        <v>0</v>
      </c>
      <c r="W34" s="19">
        <v>0</v>
      </c>
      <c r="X34" s="19">
        <v>0</v>
      </c>
      <c r="Y34" s="19">
        <v>0</v>
      </c>
      <c r="Z34" s="19">
        <v>0</v>
      </c>
      <c r="AA34" s="19">
        <v>0</v>
      </c>
      <c r="AB34" s="19">
        <v>0</v>
      </c>
      <c r="AC34" s="19">
        <v>0</v>
      </c>
      <c r="AD34" s="19">
        <v>0</v>
      </c>
      <c r="AE34" s="19">
        <v>0</v>
      </c>
      <c r="AF34" s="19">
        <v>0</v>
      </c>
      <c r="AG34" s="19">
        <v>0</v>
      </c>
      <c r="AH34" s="19">
        <v>0</v>
      </c>
      <c r="AI34" s="19">
        <v>0</v>
      </c>
      <c r="AJ34" s="19">
        <v>0</v>
      </c>
      <c r="AK34" s="19">
        <v>0</v>
      </c>
      <c r="AL34" s="19">
        <v>0</v>
      </c>
      <c r="AM34" s="19">
        <v>0</v>
      </c>
      <c r="AN34" s="19">
        <v>0</v>
      </c>
      <c r="AO34" s="19">
        <v>0</v>
      </c>
      <c r="AP34" s="19">
        <v>0</v>
      </c>
      <c r="AQ34" s="19">
        <v>0</v>
      </c>
      <c r="AR34" s="19">
        <v>0</v>
      </c>
      <c r="AS34" s="19">
        <v>0</v>
      </c>
      <c r="AT34" s="19">
        <v>0</v>
      </c>
      <c r="AU34" s="19">
        <v>0</v>
      </c>
      <c r="AV34" s="19">
        <v>0</v>
      </c>
      <c r="AW34" s="19">
        <v>1.2531223267750213</v>
      </c>
      <c r="AX34" s="19">
        <v>0.32976903336184776</v>
      </c>
      <c r="AY34" s="19">
        <v>0</v>
      </c>
      <c r="AZ34" s="19">
        <v>0</v>
      </c>
      <c r="BA34" s="19">
        <v>0.4177074422583405</v>
      </c>
      <c r="BB34" s="19">
        <v>0</v>
      </c>
      <c r="BC34" s="19">
        <v>1.0772455089820359</v>
      </c>
      <c r="BD34" s="19">
        <v>32.74606501283148</v>
      </c>
      <c r="BE34" s="19">
        <v>0</v>
      </c>
      <c r="BF34" s="19">
        <v>0</v>
      </c>
      <c r="BG34" s="19">
        <v>0</v>
      </c>
      <c r="BH34" s="19">
        <v>0</v>
      </c>
      <c r="BI34" s="19">
        <v>2.2204448246364414</v>
      </c>
      <c r="BJ34" s="19">
        <v>0.20885372112917025</v>
      </c>
      <c r="BK34" s="19">
        <v>0.19786142001710863</v>
      </c>
      <c r="BL34" s="19">
        <v>0</v>
      </c>
      <c r="BM34" s="19">
        <v>0</v>
      </c>
      <c r="BN34" s="19">
        <v>0</v>
      </c>
      <c r="BO34" s="19">
        <v>1.0992301112061592E-2</v>
      </c>
      <c r="BP34" s="19">
        <v>0</v>
      </c>
      <c r="BQ34" s="19">
        <v>1.4070145423438838</v>
      </c>
      <c r="BR34" s="19">
        <v>1.0332763045337896</v>
      </c>
      <c r="BS34" s="19">
        <v>0.14289991445680067</v>
      </c>
      <c r="BT34" s="19">
        <v>0.92335329341317363</v>
      </c>
      <c r="BU34" s="19">
        <v>0.84640718562874251</v>
      </c>
      <c r="BV34" s="19">
        <v>0</v>
      </c>
      <c r="BW34" s="19">
        <v>0.19786142001710863</v>
      </c>
      <c r="BX34" s="19">
        <v>0</v>
      </c>
      <c r="BY34" s="19">
        <v>46.398502994011977</v>
      </c>
      <c r="BZ34" s="19">
        <v>0</v>
      </c>
      <c r="CA34" s="19">
        <v>0</v>
      </c>
      <c r="CB34" s="19">
        <v>0</v>
      </c>
      <c r="CC34" s="19">
        <v>210.60149700598802</v>
      </c>
      <c r="CD34" s="19">
        <v>0</v>
      </c>
      <c r="CE34" s="19">
        <v>0</v>
      </c>
      <c r="CF34" s="19">
        <v>210.60149700598802</v>
      </c>
      <c r="CG34" s="19">
        <v>257</v>
      </c>
      <c r="CI34" s="19">
        <f t="shared" si="2"/>
        <v>0</v>
      </c>
      <c r="CJ34" s="19">
        <f t="shared" si="4"/>
        <v>0</v>
      </c>
      <c r="CK34" s="19">
        <f t="shared" si="5"/>
        <v>0</v>
      </c>
    </row>
    <row r="35" spans="1:89">
      <c r="A35" s="60" t="s">
        <v>806</v>
      </c>
      <c r="B35" s="59" t="s">
        <v>252</v>
      </c>
      <c r="C35">
        <f t="shared" si="3"/>
        <v>31</v>
      </c>
      <c r="D35" s="19">
        <v>0.52009210428582042</v>
      </c>
      <c r="E35" s="19">
        <v>1.3002302607145508</v>
      </c>
      <c r="F35" s="19">
        <v>0</v>
      </c>
      <c r="G35" s="19">
        <v>0</v>
      </c>
      <c r="H35" s="19">
        <v>0</v>
      </c>
      <c r="I35" s="19">
        <v>0</v>
      </c>
      <c r="J35" s="19">
        <v>0</v>
      </c>
      <c r="K35" s="19">
        <v>0</v>
      </c>
      <c r="L35" s="19">
        <v>0</v>
      </c>
      <c r="M35" s="19">
        <v>11.644284334843645</v>
      </c>
      <c r="N35" s="19">
        <v>0</v>
      </c>
      <c r="O35" s="19">
        <v>0</v>
      </c>
      <c r="P35" s="19">
        <v>0</v>
      </c>
      <c r="Q35" s="19">
        <v>0</v>
      </c>
      <c r="R35" s="19">
        <v>0</v>
      </c>
      <c r="S35" s="19">
        <v>0</v>
      </c>
      <c r="T35" s="19">
        <v>0</v>
      </c>
      <c r="U35" s="19">
        <v>0</v>
      </c>
      <c r="V35" s="19">
        <v>0</v>
      </c>
      <c r="W35" s="19">
        <v>0</v>
      </c>
      <c r="X35" s="19">
        <v>0</v>
      </c>
      <c r="Y35" s="19">
        <v>0</v>
      </c>
      <c r="Z35" s="19">
        <v>0</v>
      </c>
      <c r="AA35" s="19">
        <v>0</v>
      </c>
      <c r="AB35" s="19">
        <v>0</v>
      </c>
      <c r="AC35" s="19">
        <v>0</v>
      </c>
      <c r="AD35" s="19">
        <v>0</v>
      </c>
      <c r="AE35" s="19">
        <v>0</v>
      </c>
      <c r="AF35" s="19">
        <v>0</v>
      </c>
      <c r="AG35" s="19">
        <v>0</v>
      </c>
      <c r="AH35" s="19">
        <v>0</v>
      </c>
      <c r="AI35" s="19">
        <v>0</v>
      </c>
      <c r="AJ35" s="19">
        <v>0</v>
      </c>
      <c r="AK35" s="19">
        <v>0</v>
      </c>
      <c r="AL35" s="19">
        <v>0</v>
      </c>
      <c r="AM35" s="19">
        <v>0</v>
      </c>
      <c r="AN35" s="19">
        <v>0</v>
      </c>
      <c r="AO35" s="19">
        <v>0</v>
      </c>
      <c r="AP35" s="19">
        <v>0</v>
      </c>
      <c r="AQ35" s="19">
        <v>0</v>
      </c>
      <c r="AR35" s="19">
        <v>0</v>
      </c>
      <c r="AS35" s="19">
        <v>0</v>
      </c>
      <c r="AT35" s="19">
        <v>0</v>
      </c>
      <c r="AU35" s="19">
        <v>0</v>
      </c>
      <c r="AV35" s="19">
        <v>0</v>
      </c>
      <c r="AW35" s="19">
        <v>0</v>
      </c>
      <c r="AX35" s="19">
        <v>0</v>
      </c>
      <c r="AY35" s="19">
        <v>0</v>
      </c>
      <c r="AZ35" s="19">
        <v>0</v>
      </c>
      <c r="BA35" s="19">
        <v>0</v>
      </c>
      <c r="BB35" s="19">
        <v>0</v>
      </c>
      <c r="BC35" s="19">
        <v>0.23115204634925351</v>
      </c>
      <c r="BD35" s="19">
        <v>42.069672435564136</v>
      </c>
      <c r="BE35" s="19">
        <v>0</v>
      </c>
      <c r="BF35" s="19">
        <v>0</v>
      </c>
      <c r="BG35" s="19">
        <v>0</v>
      </c>
      <c r="BH35" s="19">
        <v>0</v>
      </c>
      <c r="BI35" s="19">
        <v>0</v>
      </c>
      <c r="BJ35" s="19">
        <v>0</v>
      </c>
      <c r="BK35" s="19">
        <v>0</v>
      </c>
      <c r="BL35" s="19">
        <v>0</v>
      </c>
      <c r="BM35" s="19">
        <v>0</v>
      </c>
      <c r="BN35" s="19">
        <v>0</v>
      </c>
      <c r="BO35" s="19">
        <v>0</v>
      </c>
      <c r="BP35" s="19">
        <v>0</v>
      </c>
      <c r="BQ35" s="19">
        <v>12.395528485478719</v>
      </c>
      <c r="BR35" s="19">
        <v>8.3214736685731268</v>
      </c>
      <c r="BS35" s="19">
        <v>0.72235014484141724</v>
      </c>
      <c r="BT35" s="19">
        <v>8.0036396048429026</v>
      </c>
      <c r="BU35" s="19">
        <v>2.3404144692861921</v>
      </c>
      <c r="BV35" s="19">
        <v>0</v>
      </c>
      <c r="BW35" s="19">
        <v>0.57788011587313382</v>
      </c>
      <c r="BX35" s="19">
        <v>0</v>
      </c>
      <c r="BY35" s="19">
        <v>88.126717670652894</v>
      </c>
      <c r="BZ35" s="19">
        <v>0</v>
      </c>
      <c r="CA35" s="19">
        <v>0</v>
      </c>
      <c r="CB35" s="19">
        <v>0</v>
      </c>
      <c r="CC35" s="19">
        <v>689.87328232934703</v>
      </c>
      <c r="CD35" s="19">
        <v>0</v>
      </c>
      <c r="CE35" s="19">
        <v>0</v>
      </c>
      <c r="CF35" s="19">
        <v>689.87328232934703</v>
      </c>
      <c r="CG35" s="19">
        <v>778</v>
      </c>
      <c r="CI35" s="19">
        <f t="shared" si="2"/>
        <v>0</v>
      </c>
      <c r="CJ35" s="19">
        <f t="shared" si="4"/>
        <v>0</v>
      </c>
      <c r="CK35" s="19">
        <f t="shared" si="5"/>
        <v>0</v>
      </c>
    </row>
    <row r="36" spans="1:89">
      <c r="A36" s="59" t="s">
        <v>807</v>
      </c>
      <c r="B36" s="59" t="s">
        <v>253</v>
      </c>
      <c r="C36">
        <f t="shared" si="3"/>
        <v>32</v>
      </c>
      <c r="D36" s="19">
        <v>0.28782881759795492</v>
      </c>
      <c r="E36" s="19">
        <v>7.0805889129096906</v>
      </c>
      <c r="F36" s="19">
        <v>1.4391440879897743E-2</v>
      </c>
      <c r="G36" s="19">
        <v>0.48930898991652333</v>
      </c>
      <c r="H36" s="19">
        <v>0</v>
      </c>
      <c r="I36" s="19">
        <v>8.6348645279386474E-2</v>
      </c>
      <c r="J36" s="19">
        <v>0</v>
      </c>
      <c r="K36" s="19">
        <v>72.115510249167599</v>
      </c>
      <c r="L36" s="19">
        <v>0</v>
      </c>
      <c r="M36" s="19">
        <v>180.26718846159915</v>
      </c>
      <c r="N36" s="19">
        <v>32.611005033848286</v>
      </c>
      <c r="O36" s="19">
        <v>0</v>
      </c>
      <c r="P36" s="19">
        <v>0</v>
      </c>
      <c r="Q36" s="19">
        <v>0</v>
      </c>
      <c r="R36" s="19">
        <v>0</v>
      </c>
      <c r="S36" s="19">
        <v>0</v>
      </c>
      <c r="T36" s="19">
        <v>13.542345867983778</v>
      </c>
      <c r="U36" s="19">
        <v>0</v>
      </c>
      <c r="V36" s="19">
        <v>0</v>
      </c>
      <c r="W36" s="19">
        <v>0</v>
      </c>
      <c r="X36" s="19">
        <v>0</v>
      </c>
      <c r="Y36" s="19">
        <v>0</v>
      </c>
      <c r="Z36" s="19">
        <v>0</v>
      </c>
      <c r="AA36" s="19">
        <v>7.6994208707452936</v>
      </c>
      <c r="AB36" s="19">
        <v>0</v>
      </c>
      <c r="AC36" s="19">
        <v>0</v>
      </c>
      <c r="AD36" s="19">
        <v>0</v>
      </c>
      <c r="AE36" s="19">
        <v>0</v>
      </c>
      <c r="AF36" s="19">
        <v>0</v>
      </c>
      <c r="AG36" s="19">
        <v>0</v>
      </c>
      <c r="AH36" s="19">
        <v>0</v>
      </c>
      <c r="AI36" s="19">
        <v>0</v>
      </c>
      <c r="AJ36" s="19">
        <v>0</v>
      </c>
      <c r="AK36" s="19">
        <v>0</v>
      </c>
      <c r="AL36" s="19">
        <v>0</v>
      </c>
      <c r="AM36" s="19">
        <v>0</v>
      </c>
      <c r="AN36" s="19">
        <v>0</v>
      </c>
      <c r="AO36" s="19">
        <v>0</v>
      </c>
      <c r="AP36" s="19">
        <v>0</v>
      </c>
      <c r="AQ36" s="19">
        <v>0</v>
      </c>
      <c r="AR36" s="19">
        <v>0</v>
      </c>
      <c r="AS36" s="19">
        <v>0</v>
      </c>
      <c r="AT36" s="19">
        <v>0</v>
      </c>
      <c r="AU36" s="19">
        <v>0</v>
      </c>
      <c r="AV36" s="19">
        <v>0</v>
      </c>
      <c r="AW36" s="19">
        <v>0</v>
      </c>
      <c r="AX36" s="19">
        <v>60.458443136450427</v>
      </c>
      <c r="AY36" s="19">
        <v>0</v>
      </c>
      <c r="AZ36" s="19">
        <v>0</v>
      </c>
      <c r="BA36" s="19">
        <v>0</v>
      </c>
      <c r="BB36" s="19">
        <v>0</v>
      </c>
      <c r="BC36" s="19">
        <v>4.3174322639693237E-2</v>
      </c>
      <c r="BD36" s="19">
        <v>45.620867589275854</v>
      </c>
      <c r="BE36" s="19">
        <v>0</v>
      </c>
      <c r="BF36" s="19">
        <v>0</v>
      </c>
      <c r="BG36" s="19">
        <v>0</v>
      </c>
      <c r="BH36" s="19">
        <v>0</v>
      </c>
      <c r="BI36" s="19">
        <v>0</v>
      </c>
      <c r="BJ36" s="19">
        <v>0</v>
      </c>
      <c r="BK36" s="19">
        <v>0</v>
      </c>
      <c r="BL36" s="19">
        <v>4.3174322639693237E-2</v>
      </c>
      <c r="BM36" s="19">
        <v>0</v>
      </c>
      <c r="BN36" s="19">
        <v>0</v>
      </c>
      <c r="BO36" s="19">
        <v>0</v>
      </c>
      <c r="BP36" s="19">
        <v>0</v>
      </c>
      <c r="BQ36" s="19">
        <v>1.8277129917470136</v>
      </c>
      <c r="BR36" s="19">
        <v>1.3096211200706946</v>
      </c>
      <c r="BS36" s="19">
        <v>7.1957204399488731E-2</v>
      </c>
      <c r="BT36" s="19">
        <v>0.93544365719335332</v>
      </c>
      <c r="BU36" s="19">
        <v>0.38856890375723913</v>
      </c>
      <c r="BV36" s="19">
        <v>0</v>
      </c>
      <c r="BW36" s="19">
        <v>0.80592068927427374</v>
      </c>
      <c r="BX36" s="19">
        <v>0</v>
      </c>
      <c r="BY36" s="19">
        <v>425.69882122737528</v>
      </c>
      <c r="BZ36" s="19">
        <v>0</v>
      </c>
      <c r="CA36" s="19">
        <v>0</v>
      </c>
      <c r="CB36" s="19">
        <v>0</v>
      </c>
      <c r="CC36" s="19">
        <v>486.30117877262472</v>
      </c>
      <c r="CD36" s="19">
        <v>0</v>
      </c>
      <c r="CE36" s="19">
        <v>0</v>
      </c>
      <c r="CF36" s="19">
        <v>486.30117877262472</v>
      </c>
      <c r="CG36" s="19">
        <v>912</v>
      </c>
      <c r="CI36" s="19">
        <f t="shared" si="2"/>
        <v>0</v>
      </c>
      <c r="CJ36" s="19">
        <f t="shared" si="4"/>
        <v>0</v>
      </c>
      <c r="CK36" s="19">
        <f t="shared" si="5"/>
        <v>0</v>
      </c>
    </row>
    <row r="37" spans="1:89">
      <c r="A37" s="59" t="s">
        <v>808</v>
      </c>
      <c r="B37" s="59" t="s">
        <v>254</v>
      </c>
      <c r="C37">
        <f t="shared" si="3"/>
        <v>33</v>
      </c>
      <c r="D37" s="19">
        <v>26.804033485540334</v>
      </c>
      <c r="E37" s="19">
        <v>306.66286149162863</v>
      </c>
      <c r="F37" s="19">
        <v>24.872907153729074</v>
      </c>
      <c r="G37" s="19">
        <v>0</v>
      </c>
      <c r="H37" s="19">
        <v>0</v>
      </c>
      <c r="I37" s="19">
        <v>0</v>
      </c>
      <c r="J37" s="19">
        <v>0</v>
      </c>
      <c r="K37" s="19">
        <v>322.30498477929984</v>
      </c>
      <c r="L37" s="19">
        <v>0</v>
      </c>
      <c r="M37" s="19">
        <v>24.370814307458144</v>
      </c>
      <c r="N37" s="19">
        <v>0</v>
      </c>
      <c r="O37" s="19">
        <v>0</v>
      </c>
      <c r="P37" s="19">
        <v>0</v>
      </c>
      <c r="Q37" s="19">
        <v>0</v>
      </c>
      <c r="R37" s="19">
        <v>0</v>
      </c>
      <c r="S37" s="19">
        <v>0</v>
      </c>
      <c r="T37" s="19">
        <v>0</v>
      </c>
      <c r="U37" s="19">
        <v>0</v>
      </c>
      <c r="V37" s="19">
        <v>0</v>
      </c>
      <c r="W37" s="19">
        <v>0</v>
      </c>
      <c r="X37" s="19">
        <v>0</v>
      </c>
      <c r="Y37" s="19">
        <v>0</v>
      </c>
      <c r="Z37" s="19">
        <v>0</v>
      </c>
      <c r="AA37" s="19">
        <v>0</v>
      </c>
      <c r="AB37" s="19">
        <v>0</v>
      </c>
      <c r="AC37" s="19">
        <v>0</v>
      </c>
      <c r="AD37" s="19">
        <v>0</v>
      </c>
      <c r="AE37" s="19">
        <v>0</v>
      </c>
      <c r="AF37" s="19">
        <v>0</v>
      </c>
      <c r="AG37" s="19">
        <v>0</v>
      </c>
      <c r="AH37" s="19">
        <v>0</v>
      </c>
      <c r="AI37" s="19">
        <v>0</v>
      </c>
      <c r="AJ37" s="19">
        <v>0</v>
      </c>
      <c r="AK37" s="19">
        <v>0</v>
      </c>
      <c r="AL37" s="19">
        <v>0</v>
      </c>
      <c r="AM37" s="19">
        <v>0</v>
      </c>
      <c r="AN37" s="19">
        <v>0</v>
      </c>
      <c r="AO37" s="19">
        <v>0</v>
      </c>
      <c r="AP37" s="19">
        <v>0</v>
      </c>
      <c r="AQ37" s="19">
        <v>0</v>
      </c>
      <c r="AR37" s="19">
        <v>0</v>
      </c>
      <c r="AS37" s="19">
        <v>0</v>
      </c>
      <c r="AT37" s="19">
        <v>0</v>
      </c>
      <c r="AU37" s="19">
        <v>0</v>
      </c>
      <c r="AV37" s="19">
        <v>0</v>
      </c>
      <c r="AW37" s="19">
        <v>0</v>
      </c>
      <c r="AX37" s="19">
        <v>0</v>
      </c>
      <c r="AY37" s="19">
        <v>0</v>
      </c>
      <c r="AZ37" s="19">
        <v>0</v>
      </c>
      <c r="BA37" s="19">
        <v>0</v>
      </c>
      <c r="BB37" s="19">
        <v>0</v>
      </c>
      <c r="BC37" s="19">
        <v>0</v>
      </c>
      <c r="BD37" s="19">
        <v>0</v>
      </c>
      <c r="BE37" s="19">
        <v>0</v>
      </c>
      <c r="BF37" s="19">
        <v>0</v>
      </c>
      <c r="BG37" s="19">
        <v>0</v>
      </c>
      <c r="BH37" s="19">
        <v>0</v>
      </c>
      <c r="BI37" s="19">
        <v>0</v>
      </c>
      <c r="BJ37" s="19">
        <v>0</v>
      </c>
      <c r="BK37" s="19">
        <v>0</v>
      </c>
      <c r="BL37" s="19">
        <v>0</v>
      </c>
      <c r="BM37" s="19">
        <v>0.65658295281582957</v>
      </c>
      <c r="BN37" s="19">
        <v>0</v>
      </c>
      <c r="BO37" s="19">
        <v>0</v>
      </c>
      <c r="BP37" s="19">
        <v>0</v>
      </c>
      <c r="BQ37" s="19">
        <v>1.6993911719939117</v>
      </c>
      <c r="BR37" s="19">
        <v>1.3131659056316591</v>
      </c>
      <c r="BS37" s="19">
        <v>0</v>
      </c>
      <c r="BT37" s="19">
        <v>0.13517884322678844</v>
      </c>
      <c r="BU37" s="19">
        <v>0.19311263318112631</v>
      </c>
      <c r="BV37" s="19">
        <v>0.73382800608828003</v>
      </c>
      <c r="BW37" s="19">
        <v>16.356640030441401</v>
      </c>
      <c r="BX37" s="19">
        <v>0</v>
      </c>
      <c r="BY37" s="19">
        <v>726.10350076103498</v>
      </c>
      <c r="BZ37" s="19">
        <v>0</v>
      </c>
      <c r="CA37" s="19">
        <v>0</v>
      </c>
      <c r="CB37" s="19">
        <v>0</v>
      </c>
      <c r="CC37" s="19">
        <v>288.89649923896496</v>
      </c>
      <c r="CD37" s="19">
        <v>0</v>
      </c>
      <c r="CE37" s="19">
        <v>0</v>
      </c>
      <c r="CF37" s="19">
        <v>288.89649923896496</v>
      </c>
      <c r="CG37" s="19">
        <v>1015</v>
      </c>
      <c r="CI37" s="19">
        <f t="shared" ref="CI37:CI68" si="6">SUM(D37:BX37)-BY37</f>
        <v>0</v>
      </c>
      <c r="CJ37" s="19">
        <f t="shared" si="4"/>
        <v>0</v>
      </c>
      <c r="CK37" s="19">
        <f t="shared" si="5"/>
        <v>0</v>
      </c>
    </row>
    <row r="38" spans="1:89">
      <c r="A38" s="60" t="s">
        <v>809</v>
      </c>
      <c r="B38" s="59" t="s">
        <v>59</v>
      </c>
      <c r="C38">
        <f t="shared" si="3"/>
        <v>34</v>
      </c>
      <c r="D38" s="19">
        <v>0.31484646131016492</v>
      </c>
      <c r="E38" s="19">
        <v>2.8706589119456214</v>
      </c>
      <c r="F38" s="19">
        <v>9.260190038534262E-2</v>
      </c>
      <c r="G38" s="19">
        <v>0</v>
      </c>
      <c r="H38" s="19">
        <v>0</v>
      </c>
      <c r="I38" s="19">
        <v>0</v>
      </c>
      <c r="J38" s="19">
        <v>0</v>
      </c>
      <c r="K38" s="19">
        <v>75.748354515210266</v>
      </c>
      <c r="L38" s="19">
        <v>0</v>
      </c>
      <c r="M38" s="19">
        <v>155.88603910868576</v>
      </c>
      <c r="N38" s="19">
        <v>6.5747349273593265</v>
      </c>
      <c r="O38" s="19">
        <v>0</v>
      </c>
      <c r="P38" s="19">
        <v>0</v>
      </c>
      <c r="Q38" s="19">
        <v>0</v>
      </c>
      <c r="R38" s="19">
        <v>0</v>
      </c>
      <c r="S38" s="19">
        <v>0</v>
      </c>
      <c r="T38" s="19">
        <v>0</v>
      </c>
      <c r="U38" s="19">
        <v>0</v>
      </c>
      <c r="V38" s="19">
        <v>0</v>
      </c>
      <c r="W38" s="19">
        <v>0</v>
      </c>
      <c r="X38" s="19">
        <v>0</v>
      </c>
      <c r="Y38" s="19">
        <v>0</v>
      </c>
      <c r="Z38" s="19">
        <v>0</v>
      </c>
      <c r="AA38" s="19">
        <v>0.40744836169550752</v>
      </c>
      <c r="AB38" s="19">
        <v>0</v>
      </c>
      <c r="AC38" s="19">
        <v>0.12964266053947965</v>
      </c>
      <c r="AD38" s="19">
        <v>0</v>
      </c>
      <c r="AE38" s="19">
        <v>0</v>
      </c>
      <c r="AF38" s="19">
        <v>0</v>
      </c>
      <c r="AG38" s="19">
        <v>0</v>
      </c>
      <c r="AH38" s="19">
        <v>0</v>
      </c>
      <c r="AI38" s="19">
        <v>0</v>
      </c>
      <c r="AJ38" s="19">
        <v>0</v>
      </c>
      <c r="AK38" s="19">
        <v>0</v>
      </c>
      <c r="AL38" s="19">
        <v>0</v>
      </c>
      <c r="AM38" s="19">
        <v>3.7040760154137049E-2</v>
      </c>
      <c r="AN38" s="19">
        <v>0</v>
      </c>
      <c r="AO38" s="19">
        <v>0</v>
      </c>
      <c r="AP38" s="19">
        <v>0</v>
      </c>
      <c r="AQ38" s="19">
        <v>0</v>
      </c>
      <c r="AR38" s="19">
        <v>0</v>
      </c>
      <c r="AS38" s="19">
        <v>0</v>
      </c>
      <c r="AT38" s="19">
        <v>0</v>
      </c>
      <c r="AU38" s="19">
        <v>0</v>
      </c>
      <c r="AV38" s="19">
        <v>0</v>
      </c>
      <c r="AW38" s="19">
        <v>0</v>
      </c>
      <c r="AX38" s="19">
        <v>7.2599889902108616</v>
      </c>
      <c r="AY38" s="19">
        <v>5.556114023120557E-2</v>
      </c>
      <c r="AZ38" s="19">
        <v>0</v>
      </c>
      <c r="BA38" s="19">
        <v>0</v>
      </c>
      <c r="BB38" s="19">
        <v>0.48152988200378166</v>
      </c>
      <c r="BC38" s="19">
        <v>5.982082764893133</v>
      </c>
      <c r="BD38" s="19">
        <v>130.86500562456618</v>
      </c>
      <c r="BE38" s="19">
        <v>0</v>
      </c>
      <c r="BF38" s="19">
        <v>0</v>
      </c>
      <c r="BG38" s="19">
        <v>0.42596874177257604</v>
      </c>
      <c r="BH38" s="19">
        <v>0</v>
      </c>
      <c r="BI38" s="19">
        <v>3.7040760154137049E-2</v>
      </c>
      <c r="BJ38" s="19">
        <v>0</v>
      </c>
      <c r="BK38" s="19">
        <v>0.44448912184964456</v>
      </c>
      <c r="BL38" s="19">
        <v>9.260190038534262E-2</v>
      </c>
      <c r="BM38" s="19">
        <v>0.46300950192671309</v>
      </c>
      <c r="BN38" s="19">
        <v>0</v>
      </c>
      <c r="BO38" s="19">
        <v>0</v>
      </c>
      <c r="BP38" s="19">
        <v>0</v>
      </c>
      <c r="BQ38" s="19">
        <v>21.687365070247242</v>
      </c>
      <c r="BR38" s="19">
        <v>20.779866446470884</v>
      </c>
      <c r="BS38" s="19">
        <v>3.2410665134869916</v>
      </c>
      <c r="BT38" s="19">
        <v>39.281726143462336</v>
      </c>
      <c r="BU38" s="19">
        <v>13.390234795720543</v>
      </c>
      <c r="BV38" s="19">
        <v>0.12964266053947965</v>
      </c>
      <c r="BW38" s="19">
        <v>0.83341710346808351</v>
      </c>
      <c r="BX38" s="19">
        <v>0</v>
      </c>
      <c r="BY38" s="19">
        <v>487.51196476867483</v>
      </c>
      <c r="BZ38" s="19">
        <v>0</v>
      </c>
      <c r="CA38" s="19">
        <v>0</v>
      </c>
      <c r="CB38" s="19">
        <v>0</v>
      </c>
      <c r="CC38" s="19">
        <v>3381.4880352313253</v>
      </c>
      <c r="CD38" s="19">
        <v>0</v>
      </c>
      <c r="CE38" s="19">
        <v>0</v>
      </c>
      <c r="CF38" s="19">
        <v>3381.4880352313253</v>
      </c>
      <c r="CG38" s="19">
        <v>3869</v>
      </c>
      <c r="CI38" s="19">
        <f t="shared" si="6"/>
        <v>0</v>
      </c>
      <c r="CJ38" s="19">
        <f t="shared" si="4"/>
        <v>0</v>
      </c>
      <c r="CK38" s="19">
        <f t="shared" si="5"/>
        <v>0</v>
      </c>
    </row>
    <row r="39" spans="1:89">
      <c r="A39" s="60" t="s">
        <v>810</v>
      </c>
      <c r="B39" s="59" t="s">
        <v>255</v>
      </c>
      <c r="C39">
        <f t="shared" si="3"/>
        <v>35</v>
      </c>
      <c r="D39" s="19">
        <v>0</v>
      </c>
      <c r="E39" s="19">
        <v>0</v>
      </c>
      <c r="F39" s="19">
        <v>0</v>
      </c>
      <c r="G39" s="19">
        <v>0</v>
      </c>
      <c r="H39" s="19">
        <v>0</v>
      </c>
      <c r="I39" s="19">
        <v>0</v>
      </c>
      <c r="J39" s="19">
        <v>0</v>
      </c>
      <c r="K39" s="19">
        <v>44.469164617457864</v>
      </c>
      <c r="L39" s="19">
        <v>0</v>
      </c>
      <c r="M39" s="19">
        <v>0.19278539574042428</v>
      </c>
      <c r="N39" s="19">
        <v>832.83290959863291</v>
      </c>
      <c r="O39" s="19">
        <v>0</v>
      </c>
      <c r="P39" s="19">
        <v>0</v>
      </c>
      <c r="Q39" s="19">
        <v>0</v>
      </c>
      <c r="R39" s="19">
        <v>0</v>
      </c>
      <c r="S39" s="19">
        <v>0</v>
      </c>
      <c r="T39" s="19">
        <v>0</v>
      </c>
      <c r="U39" s="19">
        <v>0</v>
      </c>
      <c r="V39" s="19">
        <v>0</v>
      </c>
      <c r="W39" s="19">
        <v>0</v>
      </c>
      <c r="X39" s="19">
        <v>0</v>
      </c>
      <c r="Y39" s="19">
        <v>0</v>
      </c>
      <c r="Z39" s="19">
        <v>0</v>
      </c>
      <c r="AA39" s="19">
        <v>0</v>
      </c>
      <c r="AB39" s="19">
        <v>0</v>
      </c>
      <c r="AC39" s="19">
        <v>0</v>
      </c>
      <c r="AD39" s="19">
        <v>0</v>
      </c>
      <c r="AE39" s="19">
        <v>0</v>
      </c>
      <c r="AF39" s="19">
        <v>0</v>
      </c>
      <c r="AG39" s="19">
        <v>0</v>
      </c>
      <c r="AH39" s="19">
        <v>0</v>
      </c>
      <c r="AI39" s="19">
        <v>0</v>
      </c>
      <c r="AJ39" s="19">
        <v>0</v>
      </c>
      <c r="AK39" s="19">
        <v>0</v>
      </c>
      <c r="AL39" s="19">
        <v>0</v>
      </c>
      <c r="AM39" s="19">
        <v>0</v>
      </c>
      <c r="AN39" s="19">
        <v>0</v>
      </c>
      <c r="AO39" s="19">
        <v>0</v>
      </c>
      <c r="AP39" s="19">
        <v>0</v>
      </c>
      <c r="AQ39" s="19">
        <v>0</v>
      </c>
      <c r="AR39" s="19">
        <v>0</v>
      </c>
      <c r="AS39" s="19">
        <v>0</v>
      </c>
      <c r="AT39" s="19">
        <v>0</v>
      </c>
      <c r="AU39" s="19">
        <v>0</v>
      </c>
      <c r="AV39" s="19">
        <v>0</v>
      </c>
      <c r="AW39" s="19">
        <v>6.426179858014143E-2</v>
      </c>
      <c r="AX39" s="19">
        <v>0.83540338154183857</v>
      </c>
      <c r="AY39" s="19">
        <v>0.57835618722127291</v>
      </c>
      <c r="AZ39" s="19">
        <v>0</v>
      </c>
      <c r="BA39" s="19">
        <v>0.89966518012198005</v>
      </c>
      <c r="BB39" s="19">
        <v>0</v>
      </c>
      <c r="BC39" s="19">
        <v>56.164811959043611</v>
      </c>
      <c r="BD39" s="19">
        <v>3264.8206768640853</v>
      </c>
      <c r="BE39" s="19">
        <v>0</v>
      </c>
      <c r="BF39" s="19">
        <v>0</v>
      </c>
      <c r="BG39" s="19">
        <v>0</v>
      </c>
      <c r="BH39" s="19">
        <v>0</v>
      </c>
      <c r="BI39" s="19">
        <v>10.860243960043901</v>
      </c>
      <c r="BJ39" s="19">
        <v>0</v>
      </c>
      <c r="BK39" s="19">
        <v>0.12852359716028286</v>
      </c>
      <c r="BL39" s="19">
        <v>0</v>
      </c>
      <c r="BM39" s="19">
        <v>0</v>
      </c>
      <c r="BN39" s="19">
        <v>0</v>
      </c>
      <c r="BO39" s="19">
        <v>6.426179858014143E-2</v>
      </c>
      <c r="BP39" s="19">
        <v>0</v>
      </c>
      <c r="BQ39" s="19">
        <v>9.89631698134178</v>
      </c>
      <c r="BR39" s="19">
        <v>7.1973214409758404</v>
      </c>
      <c r="BS39" s="19">
        <v>0.89966518012198005</v>
      </c>
      <c r="BT39" s="19">
        <v>7.1973214409758404</v>
      </c>
      <c r="BU39" s="19">
        <v>19.535586768362993</v>
      </c>
      <c r="BV39" s="19">
        <v>2.6989955403659405</v>
      </c>
      <c r="BW39" s="19">
        <v>1.1567123744425458</v>
      </c>
      <c r="BX39" s="19">
        <v>0</v>
      </c>
      <c r="BY39" s="19">
        <v>4260.4929840647965</v>
      </c>
      <c r="BZ39" s="19">
        <v>0</v>
      </c>
      <c r="CA39" s="19">
        <v>0</v>
      </c>
      <c r="CB39" s="19">
        <v>0</v>
      </c>
      <c r="CC39" s="19">
        <v>4990.5070159352026</v>
      </c>
      <c r="CD39" s="19">
        <v>0</v>
      </c>
      <c r="CE39" s="19">
        <v>0</v>
      </c>
      <c r="CF39" s="19">
        <v>4990.5070159352026</v>
      </c>
      <c r="CG39" s="19">
        <v>9251</v>
      </c>
      <c r="CI39" s="19">
        <f t="shared" si="6"/>
        <v>0</v>
      </c>
      <c r="CJ39" s="19">
        <f t="shared" si="4"/>
        <v>0</v>
      </c>
      <c r="CK39" s="19">
        <f t="shared" si="5"/>
        <v>0</v>
      </c>
    </row>
    <row r="40" spans="1:89">
      <c r="A40" s="59" t="s">
        <v>811</v>
      </c>
      <c r="B40" s="59" t="s">
        <v>256</v>
      </c>
      <c r="C40">
        <f t="shared" si="3"/>
        <v>36</v>
      </c>
      <c r="D40" s="19">
        <v>0</v>
      </c>
      <c r="E40" s="19">
        <v>0</v>
      </c>
      <c r="F40" s="19">
        <v>0</v>
      </c>
      <c r="G40" s="19">
        <v>0</v>
      </c>
      <c r="H40" s="19">
        <v>0</v>
      </c>
      <c r="I40" s="19">
        <v>0</v>
      </c>
      <c r="J40" s="19">
        <v>0</v>
      </c>
      <c r="K40" s="19">
        <v>0</v>
      </c>
      <c r="L40" s="19">
        <v>0</v>
      </c>
      <c r="M40" s="19">
        <v>0</v>
      </c>
      <c r="N40" s="19">
        <v>0</v>
      </c>
      <c r="O40" s="19">
        <v>333.77808505408063</v>
      </c>
      <c r="P40" s="19">
        <v>0</v>
      </c>
      <c r="Q40" s="19">
        <v>0</v>
      </c>
      <c r="R40" s="19">
        <v>0</v>
      </c>
      <c r="S40" s="19">
        <v>0</v>
      </c>
      <c r="T40" s="19">
        <v>0</v>
      </c>
      <c r="U40" s="19">
        <v>0</v>
      </c>
      <c r="V40" s="19">
        <v>0</v>
      </c>
      <c r="W40" s="19">
        <v>0</v>
      </c>
      <c r="X40" s="19">
        <v>0</v>
      </c>
      <c r="Y40" s="19">
        <v>0</v>
      </c>
      <c r="Z40" s="19">
        <v>0</v>
      </c>
      <c r="AA40" s="19">
        <v>0</v>
      </c>
      <c r="AB40" s="19">
        <v>0</v>
      </c>
      <c r="AC40" s="19">
        <v>0</v>
      </c>
      <c r="AD40" s="19">
        <v>0</v>
      </c>
      <c r="AE40" s="19">
        <v>0</v>
      </c>
      <c r="AF40" s="19">
        <v>0</v>
      </c>
      <c r="AG40" s="19">
        <v>0</v>
      </c>
      <c r="AH40" s="19">
        <v>0</v>
      </c>
      <c r="AI40" s="19">
        <v>0</v>
      </c>
      <c r="AJ40" s="19">
        <v>0</v>
      </c>
      <c r="AK40" s="19">
        <v>0</v>
      </c>
      <c r="AL40" s="19">
        <v>0</v>
      </c>
      <c r="AM40" s="19">
        <v>0</v>
      </c>
      <c r="AN40" s="19">
        <v>0</v>
      </c>
      <c r="AO40" s="19">
        <v>0</v>
      </c>
      <c r="AP40" s="19">
        <v>0</v>
      </c>
      <c r="AQ40" s="19">
        <v>0</v>
      </c>
      <c r="AR40" s="19">
        <v>0</v>
      </c>
      <c r="AS40" s="19">
        <v>0</v>
      </c>
      <c r="AT40" s="19">
        <v>0</v>
      </c>
      <c r="AU40" s="19">
        <v>0</v>
      </c>
      <c r="AV40" s="19">
        <v>0</v>
      </c>
      <c r="AW40" s="19">
        <v>0</v>
      </c>
      <c r="AX40" s="19">
        <v>0</v>
      </c>
      <c r="AY40" s="19">
        <v>0</v>
      </c>
      <c r="AZ40" s="19">
        <v>0</v>
      </c>
      <c r="BA40" s="19">
        <v>0</v>
      </c>
      <c r="BB40" s="19">
        <v>0</v>
      </c>
      <c r="BC40" s="19">
        <v>0</v>
      </c>
      <c r="BD40" s="19">
        <v>0</v>
      </c>
      <c r="BE40" s="19">
        <v>0</v>
      </c>
      <c r="BF40" s="19">
        <v>0</v>
      </c>
      <c r="BG40" s="19">
        <v>0</v>
      </c>
      <c r="BH40" s="19">
        <v>0</v>
      </c>
      <c r="BI40" s="19">
        <v>0</v>
      </c>
      <c r="BJ40" s="19">
        <v>0</v>
      </c>
      <c r="BK40" s="19">
        <v>0</v>
      </c>
      <c r="BL40" s="19">
        <v>0</v>
      </c>
      <c r="BM40" s="19">
        <v>0</v>
      </c>
      <c r="BN40" s="19">
        <v>0</v>
      </c>
      <c r="BO40" s="19">
        <v>0</v>
      </c>
      <c r="BP40" s="19">
        <v>0</v>
      </c>
      <c r="BQ40" s="19">
        <v>0</v>
      </c>
      <c r="BR40" s="19">
        <v>0</v>
      </c>
      <c r="BS40" s="19">
        <v>0</v>
      </c>
      <c r="BT40" s="19">
        <v>0</v>
      </c>
      <c r="BU40" s="19">
        <v>0</v>
      </c>
      <c r="BV40" s="19">
        <v>0</v>
      </c>
      <c r="BW40" s="19">
        <v>0</v>
      </c>
      <c r="BX40" s="19">
        <v>0</v>
      </c>
      <c r="BY40" s="19">
        <v>333.77808505408063</v>
      </c>
      <c r="BZ40" s="19">
        <v>0</v>
      </c>
      <c r="CA40" s="19">
        <v>0</v>
      </c>
      <c r="CB40" s="19">
        <v>0</v>
      </c>
      <c r="CC40" s="19">
        <v>8703.2219149459197</v>
      </c>
      <c r="CD40" s="19">
        <v>0</v>
      </c>
      <c r="CE40" s="19">
        <v>0</v>
      </c>
      <c r="CF40" s="19">
        <v>8703.2219149459197</v>
      </c>
      <c r="CG40" s="19">
        <v>9037</v>
      </c>
      <c r="CI40" s="19">
        <f t="shared" si="6"/>
        <v>0</v>
      </c>
      <c r="CJ40" s="19">
        <f t="shared" si="4"/>
        <v>0</v>
      </c>
      <c r="CK40" s="19">
        <f t="shared" si="5"/>
        <v>0</v>
      </c>
    </row>
    <row r="41" spans="1:89">
      <c r="A41" s="59" t="s">
        <v>812</v>
      </c>
      <c r="B41" s="59" t="s">
        <v>257</v>
      </c>
      <c r="C41">
        <f t="shared" si="3"/>
        <v>37</v>
      </c>
      <c r="D41" s="19">
        <v>19.264402899656616</v>
      </c>
      <c r="E41" s="19">
        <v>0.37046928653185807</v>
      </c>
      <c r="F41" s="19">
        <v>0</v>
      </c>
      <c r="G41" s="19">
        <v>0</v>
      </c>
      <c r="H41" s="19">
        <v>0</v>
      </c>
      <c r="I41" s="19">
        <v>0</v>
      </c>
      <c r="J41" s="19">
        <v>0</v>
      </c>
      <c r="K41" s="19">
        <v>0</v>
      </c>
      <c r="L41" s="19">
        <v>0</v>
      </c>
      <c r="M41" s="19">
        <v>0</v>
      </c>
      <c r="N41" s="19">
        <v>0</v>
      </c>
      <c r="O41" s="19">
        <v>0</v>
      </c>
      <c r="P41" s="19">
        <v>1043.9824494467762</v>
      </c>
      <c r="Q41" s="19">
        <v>814.66196108355587</v>
      </c>
      <c r="R41" s="19">
        <v>8.0268345415235913</v>
      </c>
      <c r="S41" s="19">
        <v>0</v>
      </c>
      <c r="T41" s="19">
        <v>0</v>
      </c>
      <c r="U41" s="19">
        <v>0</v>
      </c>
      <c r="V41" s="19">
        <v>0</v>
      </c>
      <c r="W41" s="19">
        <v>0</v>
      </c>
      <c r="X41" s="19">
        <v>0</v>
      </c>
      <c r="Y41" s="19">
        <v>0</v>
      </c>
      <c r="Z41" s="19">
        <v>0</v>
      </c>
      <c r="AA41" s="19">
        <v>0</v>
      </c>
      <c r="AB41" s="19">
        <v>0</v>
      </c>
      <c r="AC41" s="19">
        <v>20.252320997074907</v>
      </c>
      <c r="AD41" s="19">
        <v>9.7556912120055959</v>
      </c>
      <c r="AE41" s="19">
        <v>0</v>
      </c>
      <c r="AF41" s="19">
        <v>0</v>
      </c>
      <c r="AG41" s="19">
        <v>0</v>
      </c>
      <c r="AH41" s="19">
        <v>2.8402645300775786</v>
      </c>
      <c r="AI41" s="19">
        <v>0</v>
      </c>
      <c r="AJ41" s="19">
        <v>0</v>
      </c>
      <c r="AK41" s="19">
        <v>0</v>
      </c>
      <c r="AL41" s="19">
        <v>0</v>
      </c>
      <c r="AM41" s="19">
        <v>0</v>
      </c>
      <c r="AN41" s="19">
        <v>0.12348976217728604</v>
      </c>
      <c r="AO41" s="19">
        <v>10.990588833778455</v>
      </c>
      <c r="AP41" s="19">
        <v>0</v>
      </c>
      <c r="AQ41" s="19">
        <v>0</v>
      </c>
      <c r="AR41" s="19">
        <v>0</v>
      </c>
      <c r="AS41" s="19">
        <v>0</v>
      </c>
      <c r="AT41" s="19">
        <v>0</v>
      </c>
      <c r="AU41" s="19">
        <v>0</v>
      </c>
      <c r="AV41" s="19">
        <v>0</v>
      </c>
      <c r="AW41" s="19">
        <v>0</v>
      </c>
      <c r="AX41" s="19">
        <v>0</v>
      </c>
      <c r="AY41" s="19">
        <v>0</v>
      </c>
      <c r="AZ41" s="19">
        <v>0</v>
      </c>
      <c r="BA41" s="19">
        <v>0</v>
      </c>
      <c r="BB41" s="19">
        <v>0</v>
      </c>
      <c r="BC41" s="19">
        <v>0</v>
      </c>
      <c r="BD41" s="19">
        <v>0</v>
      </c>
      <c r="BE41" s="19">
        <v>0</v>
      </c>
      <c r="BF41" s="19">
        <v>0</v>
      </c>
      <c r="BG41" s="19">
        <v>0</v>
      </c>
      <c r="BH41" s="19">
        <v>0</v>
      </c>
      <c r="BI41" s="19">
        <v>0</v>
      </c>
      <c r="BJ41" s="19">
        <v>0</v>
      </c>
      <c r="BK41" s="19">
        <v>0</v>
      </c>
      <c r="BL41" s="19">
        <v>0.24697952435457207</v>
      </c>
      <c r="BM41" s="19">
        <v>0</v>
      </c>
      <c r="BN41" s="19">
        <v>0</v>
      </c>
      <c r="BO41" s="19">
        <v>0</v>
      </c>
      <c r="BP41" s="19">
        <v>0</v>
      </c>
      <c r="BQ41" s="19">
        <v>0</v>
      </c>
      <c r="BR41" s="19">
        <v>0</v>
      </c>
      <c r="BS41" s="19">
        <v>0</v>
      </c>
      <c r="BT41" s="19">
        <v>0</v>
      </c>
      <c r="BU41" s="19">
        <v>0</v>
      </c>
      <c r="BV41" s="19">
        <v>0</v>
      </c>
      <c r="BW41" s="19">
        <v>0</v>
      </c>
      <c r="BX41" s="19">
        <v>0</v>
      </c>
      <c r="BY41" s="19">
        <v>1930.5154521175123</v>
      </c>
      <c r="BZ41" s="19">
        <v>0</v>
      </c>
      <c r="CA41" s="19">
        <v>0</v>
      </c>
      <c r="CB41" s="19">
        <v>0</v>
      </c>
      <c r="CC41" s="19">
        <v>11.4845478824876</v>
      </c>
      <c r="CD41" s="19">
        <v>0</v>
      </c>
      <c r="CE41" s="19">
        <v>0</v>
      </c>
      <c r="CF41" s="19">
        <v>11.4845478824876</v>
      </c>
      <c r="CG41" s="19">
        <v>1942</v>
      </c>
      <c r="CI41" s="19">
        <f t="shared" si="6"/>
        <v>0</v>
      </c>
      <c r="CJ41" s="19">
        <f t="shared" si="4"/>
        <v>0</v>
      </c>
      <c r="CK41" s="19">
        <f t="shared" si="5"/>
        <v>0</v>
      </c>
    </row>
    <row r="42" spans="1:89">
      <c r="A42" s="59" t="s">
        <v>813</v>
      </c>
      <c r="B42" s="59" t="s">
        <v>258</v>
      </c>
      <c r="C42">
        <f t="shared" si="3"/>
        <v>38</v>
      </c>
      <c r="D42" s="19">
        <v>68.048980630387078</v>
      </c>
      <c r="E42" s="19">
        <v>0</v>
      </c>
      <c r="F42" s="19">
        <v>0</v>
      </c>
      <c r="G42" s="19">
        <v>18.791768709646639</v>
      </c>
      <c r="H42" s="19">
        <v>0</v>
      </c>
      <c r="I42" s="19">
        <v>0</v>
      </c>
      <c r="J42" s="19">
        <v>0.1423618841639897</v>
      </c>
      <c r="K42" s="19">
        <v>0</v>
      </c>
      <c r="L42" s="19">
        <v>6.1215610190515566</v>
      </c>
      <c r="M42" s="19">
        <v>22.350815813746383</v>
      </c>
      <c r="N42" s="19">
        <v>0</v>
      </c>
      <c r="O42" s="19">
        <v>0</v>
      </c>
      <c r="P42" s="19">
        <v>551.08285359880415</v>
      </c>
      <c r="Q42" s="19">
        <v>2478.2356795267328</v>
      </c>
      <c r="R42" s="19">
        <v>494.42282370153623</v>
      </c>
      <c r="S42" s="19">
        <v>0</v>
      </c>
      <c r="T42" s="19">
        <v>0</v>
      </c>
      <c r="U42" s="19">
        <v>0</v>
      </c>
      <c r="V42" s="19">
        <v>0</v>
      </c>
      <c r="W42" s="19">
        <v>0</v>
      </c>
      <c r="X42" s="19">
        <v>0</v>
      </c>
      <c r="Y42" s="19">
        <v>0</v>
      </c>
      <c r="Z42" s="19">
        <v>0</v>
      </c>
      <c r="AA42" s="19">
        <v>1.9930663782958558</v>
      </c>
      <c r="AB42" s="19">
        <v>0</v>
      </c>
      <c r="AC42" s="19">
        <v>3.701408988263732</v>
      </c>
      <c r="AD42" s="19">
        <v>3.1319614516077734</v>
      </c>
      <c r="AE42" s="19">
        <v>0.85417130498393823</v>
      </c>
      <c r="AF42" s="19">
        <v>0</v>
      </c>
      <c r="AG42" s="19">
        <v>0</v>
      </c>
      <c r="AH42" s="19">
        <v>7.2604560923634738</v>
      </c>
      <c r="AI42" s="19">
        <v>0</v>
      </c>
      <c r="AJ42" s="19">
        <v>0.42708565249196911</v>
      </c>
      <c r="AK42" s="19">
        <v>0</v>
      </c>
      <c r="AL42" s="19">
        <v>0</v>
      </c>
      <c r="AM42" s="19">
        <v>348.64425431761077</v>
      </c>
      <c r="AN42" s="19">
        <v>9.6806081231513001</v>
      </c>
      <c r="AO42" s="19">
        <v>221.65745364333193</v>
      </c>
      <c r="AP42" s="19">
        <v>0</v>
      </c>
      <c r="AQ42" s="19">
        <v>0</v>
      </c>
      <c r="AR42" s="19">
        <v>0</v>
      </c>
      <c r="AS42" s="19">
        <v>0</v>
      </c>
      <c r="AT42" s="19">
        <v>0</v>
      </c>
      <c r="AU42" s="19">
        <v>0</v>
      </c>
      <c r="AV42" s="19">
        <v>0</v>
      </c>
      <c r="AW42" s="19">
        <v>0</v>
      </c>
      <c r="AX42" s="19">
        <v>0.71180942081994847</v>
      </c>
      <c r="AY42" s="19">
        <v>0</v>
      </c>
      <c r="AZ42" s="19">
        <v>0</v>
      </c>
      <c r="BA42" s="19">
        <v>0</v>
      </c>
      <c r="BB42" s="19">
        <v>0</v>
      </c>
      <c r="BC42" s="19">
        <v>0</v>
      </c>
      <c r="BD42" s="19">
        <v>0</v>
      </c>
      <c r="BE42" s="19">
        <v>0</v>
      </c>
      <c r="BF42" s="19">
        <v>0.99653318914792788</v>
      </c>
      <c r="BG42" s="19">
        <v>0</v>
      </c>
      <c r="BH42" s="19">
        <v>0</v>
      </c>
      <c r="BI42" s="19">
        <v>0</v>
      </c>
      <c r="BJ42" s="19">
        <v>0</v>
      </c>
      <c r="BK42" s="19">
        <v>0</v>
      </c>
      <c r="BL42" s="19">
        <v>0</v>
      </c>
      <c r="BM42" s="19">
        <v>0</v>
      </c>
      <c r="BN42" s="19">
        <v>0</v>
      </c>
      <c r="BO42" s="19">
        <v>0</v>
      </c>
      <c r="BP42" s="19">
        <v>0</v>
      </c>
      <c r="BQ42" s="19">
        <v>0.71180942081994847</v>
      </c>
      <c r="BR42" s="19">
        <v>0</v>
      </c>
      <c r="BS42" s="19">
        <v>0</v>
      </c>
      <c r="BT42" s="19">
        <v>0</v>
      </c>
      <c r="BU42" s="19">
        <v>0</v>
      </c>
      <c r="BV42" s="19">
        <v>0</v>
      </c>
      <c r="BW42" s="19">
        <v>9.2535224706593286</v>
      </c>
      <c r="BX42" s="19">
        <v>0</v>
      </c>
      <c r="BY42" s="19">
        <v>4248.2209853376162</v>
      </c>
      <c r="BZ42" s="19">
        <v>0</v>
      </c>
      <c r="CA42" s="19">
        <v>0</v>
      </c>
      <c r="CB42" s="19">
        <v>0</v>
      </c>
      <c r="CC42" s="19">
        <v>227.7790146623835</v>
      </c>
      <c r="CD42" s="19">
        <v>0</v>
      </c>
      <c r="CE42" s="19">
        <v>0</v>
      </c>
      <c r="CF42" s="19">
        <v>227.7790146623835</v>
      </c>
      <c r="CG42" s="19">
        <v>4476</v>
      </c>
      <c r="CI42" s="19">
        <f t="shared" si="6"/>
        <v>0</v>
      </c>
      <c r="CJ42" s="19">
        <f t="shared" si="4"/>
        <v>0</v>
      </c>
      <c r="CK42" s="19">
        <f t="shared" si="5"/>
        <v>0</v>
      </c>
    </row>
    <row r="43" spans="1:89">
      <c r="A43" s="59" t="s">
        <v>814</v>
      </c>
      <c r="B43" s="59" t="s">
        <v>259</v>
      </c>
      <c r="C43">
        <f t="shared" si="3"/>
        <v>39</v>
      </c>
      <c r="D43" s="19">
        <v>67.732660371214592</v>
      </c>
      <c r="E43" s="19">
        <v>1.3336951409240567</v>
      </c>
      <c r="F43" s="19">
        <v>0.28579181591229785</v>
      </c>
      <c r="G43" s="19">
        <v>15.242230181989218</v>
      </c>
      <c r="H43" s="19">
        <v>25.81652737074424</v>
      </c>
      <c r="I43" s="19">
        <v>0</v>
      </c>
      <c r="J43" s="19">
        <v>0.66684757046202836</v>
      </c>
      <c r="K43" s="19">
        <v>0</v>
      </c>
      <c r="L43" s="19">
        <v>10.193241434205291</v>
      </c>
      <c r="M43" s="19">
        <v>25.340207677557075</v>
      </c>
      <c r="N43" s="19">
        <v>0</v>
      </c>
      <c r="O43" s="19">
        <v>0</v>
      </c>
      <c r="P43" s="19">
        <v>432.87933716849375</v>
      </c>
      <c r="Q43" s="19">
        <v>83.546474185028401</v>
      </c>
      <c r="R43" s="19">
        <v>149.46911972213178</v>
      </c>
      <c r="S43" s="19">
        <v>0</v>
      </c>
      <c r="T43" s="19">
        <v>19.529107420673686</v>
      </c>
      <c r="U43" s="19">
        <v>0</v>
      </c>
      <c r="V43" s="19">
        <v>0</v>
      </c>
      <c r="W43" s="19">
        <v>0</v>
      </c>
      <c r="X43" s="19">
        <v>0</v>
      </c>
      <c r="Y43" s="19">
        <v>0</v>
      </c>
      <c r="Z43" s="19">
        <v>0</v>
      </c>
      <c r="AA43" s="19">
        <v>3.8105575454973044</v>
      </c>
      <c r="AB43" s="19">
        <v>0</v>
      </c>
      <c r="AC43" s="19">
        <v>9.5263938637432613E-2</v>
      </c>
      <c r="AD43" s="19">
        <v>82.974890553203807</v>
      </c>
      <c r="AE43" s="19">
        <v>1.7147508954737871</v>
      </c>
      <c r="AF43" s="19">
        <v>0</v>
      </c>
      <c r="AG43" s="19">
        <v>0</v>
      </c>
      <c r="AH43" s="19">
        <v>0.19052787727486523</v>
      </c>
      <c r="AI43" s="19">
        <v>0</v>
      </c>
      <c r="AJ43" s="19">
        <v>0.7621115090994609</v>
      </c>
      <c r="AK43" s="19">
        <v>0.7621115090994609</v>
      </c>
      <c r="AL43" s="19">
        <v>0.57158363182459571</v>
      </c>
      <c r="AM43" s="19">
        <v>0</v>
      </c>
      <c r="AN43" s="19">
        <v>7.4305872137197433</v>
      </c>
      <c r="AO43" s="19">
        <v>56.682043489272409</v>
      </c>
      <c r="AP43" s="19">
        <v>9.5263938637432613E-2</v>
      </c>
      <c r="AQ43" s="19">
        <v>3.0938500739609007</v>
      </c>
      <c r="AR43" s="19">
        <v>0.5053832202981271</v>
      </c>
      <c r="AS43" s="19">
        <v>0.36208821795057788</v>
      </c>
      <c r="AT43" s="19">
        <v>0.42081966511229474</v>
      </c>
      <c r="AU43" s="19">
        <v>1.4289590795614893</v>
      </c>
      <c r="AV43" s="19">
        <v>86.785448098701124</v>
      </c>
      <c r="AW43" s="19">
        <v>0.19052787727486523</v>
      </c>
      <c r="AX43" s="19">
        <v>19.433843482036252</v>
      </c>
      <c r="AY43" s="19">
        <v>7.3353232750823114</v>
      </c>
      <c r="AZ43" s="19">
        <v>2.000542711386085</v>
      </c>
      <c r="BA43" s="19">
        <v>0</v>
      </c>
      <c r="BB43" s="19">
        <v>0</v>
      </c>
      <c r="BC43" s="19">
        <v>49.060928398277788</v>
      </c>
      <c r="BD43" s="19">
        <v>35.628713050399796</v>
      </c>
      <c r="BE43" s="19">
        <v>0</v>
      </c>
      <c r="BF43" s="19">
        <v>0</v>
      </c>
      <c r="BG43" s="19">
        <v>0</v>
      </c>
      <c r="BH43" s="19">
        <v>0</v>
      </c>
      <c r="BI43" s="19">
        <v>0</v>
      </c>
      <c r="BJ43" s="19">
        <v>0</v>
      </c>
      <c r="BK43" s="19">
        <v>0</v>
      </c>
      <c r="BL43" s="19">
        <v>0.28579181591229785</v>
      </c>
      <c r="BM43" s="19">
        <v>0</v>
      </c>
      <c r="BN43" s="19">
        <v>0</v>
      </c>
      <c r="BO43" s="19">
        <v>1.5242230181989218</v>
      </c>
      <c r="BP43" s="19">
        <v>0</v>
      </c>
      <c r="BQ43" s="19">
        <v>7.8116429682694744</v>
      </c>
      <c r="BR43" s="19">
        <v>6.8590035818951485</v>
      </c>
      <c r="BS43" s="19">
        <v>0</v>
      </c>
      <c r="BT43" s="19">
        <v>3.4295017909475742</v>
      </c>
      <c r="BU43" s="19">
        <v>2.0958066500235177</v>
      </c>
      <c r="BV43" s="19">
        <v>0</v>
      </c>
      <c r="BW43" s="19">
        <v>143.46749158797351</v>
      </c>
      <c r="BX43" s="19">
        <v>0</v>
      </c>
      <c r="BY43" s="19">
        <v>1358.8448207243387</v>
      </c>
      <c r="BZ43" s="19">
        <v>0</v>
      </c>
      <c r="CA43" s="19">
        <v>0</v>
      </c>
      <c r="CB43" s="19">
        <v>0</v>
      </c>
      <c r="CC43" s="19">
        <v>3907.1551792756613</v>
      </c>
      <c r="CD43" s="19">
        <v>0</v>
      </c>
      <c r="CE43" s="19">
        <v>0</v>
      </c>
      <c r="CF43" s="19">
        <v>3907.1551792756613</v>
      </c>
      <c r="CG43" s="19">
        <v>5266</v>
      </c>
      <c r="CI43" s="19">
        <f t="shared" si="6"/>
        <v>0</v>
      </c>
      <c r="CJ43" s="19">
        <f t="shared" si="4"/>
        <v>0</v>
      </c>
      <c r="CK43" s="19">
        <f t="shared" si="5"/>
        <v>0</v>
      </c>
    </row>
    <row r="44" spans="1:89">
      <c r="A44" s="59" t="s">
        <v>815</v>
      </c>
      <c r="B44" s="60" t="s">
        <v>260</v>
      </c>
      <c r="C44">
        <f t="shared" si="3"/>
        <v>40</v>
      </c>
      <c r="D44" s="19">
        <v>0.14409740464432069</v>
      </c>
      <c r="E44" s="19">
        <v>0.14409740464432069</v>
      </c>
      <c r="F44" s="19">
        <v>1.2968766417988862</v>
      </c>
      <c r="G44" s="19">
        <v>0.28819480928864138</v>
      </c>
      <c r="H44" s="19">
        <v>14.121545655143427</v>
      </c>
      <c r="I44" s="19">
        <v>0</v>
      </c>
      <c r="J44" s="19">
        <v>0</v>
      </c>
      <c r="K44" s="19">
        <v>0.72048702322160341</v>
      </c>
      <c r="L44" s="19">
        <v>0</v>
      </c>
      <c r="M44" s="19">
        <v>0.79253572554376384</v>
      </c>
      <c r="N44" s="19">
        <v>0</v>
      </c>
      <c r="O44" s="19">
        <v>0</v>
      </c>
      <c r="P44" s="19">
        <v>1.0086818325102449</v>
      </c>
      <c r="Q44" s="19">
        <v>241.65134758852582</v>
      </c>
      <c r="R44" s="19">
        <v>0</v>
      </c>
      <c r="S44" s="19">
        <v>0</v>
      </c>
      <c r="T44" s="19">
        <v>0</v>
      </c>
      <c r="U44" s="19">
        <v>0</v>
      </c>
      <c r="V44" s="19">
        <v>0</v>
      </c>
      <c r="W44" s="19">
        <v>0</v>
      </c>
      <c r="X44" s="19">
        <v>0</v>
      </c>
      <c r="Y44" s="19">
        <v>0</v>
      </c>
      <c r="Z44" s="19">
        <v>0</v>
      </c>
      <c r="AA44" s="19">
        <v>1.0807305348324052</v>
      </c>
      <c r="AB44" s="19">
        <v>0</v>
      </c>
      <c r="AC44" s="19">
        <v>0</v>
      </c>
      <c r="AD44" s="19">
        <v>0</v>
      </c>
      <c r="AE44" s="19">
        <v>1.5850714510875277</v>
      </c>
      <c r="AF44" s="19">
        <v>0.64843832089944309</v>
      </c>
      <c r="AG44" s="19">
        <v>0</v>
      </c>
      <c r="AH44" s="19">
        <v>5.0434091625512236</v>
      </c>
      <c r="AI44" s="19">
        <v>0</v>
      </c>
      <c r="AJ44" s="19">
        <v>0.14409740464432069</v>
      </c>
      <c r="AK44" s="19">
        <v>0.14409740464432069</v>
      </c>
      <c r="AL44" s="19">
        <v>0</v>
      </c>
      <c r="AM44" s="19">
        <v>0</v>
      </c>
      <c r="AN44" s="19">
        <v>0</v>
      </c>
      <c r="AO44" s="19">
        <v>0</v>
      </c>
      <c r="AP44" s="19">
        <v>7.2048702322160346E-2</v>
      </c>
      <c r="AQ44" s="19">
        <v>11.445152414623225</v>
      </c>
      <c r="AR44" s="19">
        <v>1.8695760446788443</v>
      </c>
      <c r="AS44" s="19">
        <v>1.3394814690157641</v>
      </c>
      <c r="AT44" s="19">
        <v>1.5567480941682454</v>
      </c>
      <c r="AU44" s="19">
        <v>14.697935273720711</v>
      </c>
      <c r="AV44" s="19">
        <v>4.6111169486182622</v>
      </c>
      <c r="AW44" s="19">
        <v>7.2048702322160346E-2</v>
      </c>
      <c r="AX44" s="19">
        <v>48.632874067458232</v>
      </c>
      <c r="AY44" s="19">
        <v>26.946214668487968</v>
      </c>
      <c r="AZ44" s="19">
        <v>1.0086818325102449</v>
      </c>
      <c r="BA44" s="19">
        <v>20.750026268782179</v>
      </c>
      <c r="BB44" s="19">
        <v>13.184912524955344</v>
      </c>
      <c r="BC44" s="19">
        <v>12.60852290637806</v>
      </c>
      <c r="BD44" s="19">
        <v>30.116357570663023</v>
      </c>
      <c r="BE44" s="19">
        <v>0</v>
      </c>
      <c r="BF44" s="19">
        <v>17.363737259640644</v>
      </c>
      <c r="BG44" s="19">
        <v>4.6831656509404223</v>
      </c>
      <c r="BH44" s="19">
        <v>0</v>
      </c>
      <c r="BI44" s="19">
        <v>75.146796522013247</v>
      </c>
      <c r="BJ44" s="19">
        <v>4.5390682462961021</v>
      </c>
      <c r="BK44" s="19">
        <v>1.0086818325102449</v>
      </c>
      <c r="BL44" s="19">
        <v>19.885441840916258</v>
      </c>
      <c r="BM44" s="19">
        <v>4.5390682462961021</v>
      </c>
      <c r="BN44" s="19">
        <v>0</v>
      </c>
      <c r="BO44" s="19">
        <v>19.885441840916258</v>
      </c>
      <c r="BP44" s="19">
        <v>26.730068561521492</v>
      </c>
      <c r="BQ44" s="19">
        <v>84.296981716927604</v>
      </c>
      <c r="BR44" s="19">
        <v>74.354260796469475</v>
      </c>
      <c r="BS44" s="19">
        <v>0</v>
      </c>
      <c r="BT44" s="19">
        <v>5.475701376484186</v>
      </c>
      <c r="BU44" s="19">
        <v>4.9713604602290644</v>
      </c>
      <c r="BV44" s="19">
        <v>15.994811915519596</v>
      </c>
      <c r="BW44" s="19">
        <v>127.23800830093518</v>
      </c>
      <c r="BX44" s="19">
        <v>0</v>
      </c>
      <c r="BY44" s="19">
        <v>943.83800042030055</v>
      </c>
      <c r="BZ44" s="19">
        <v>0</v>
      </c>
      <c r="CA44" s="19">
        <v>0</v>
      </c>
      <c r="CB44" s="19">
        <v>0</v>
      </c>
      <c r="CC44" s="19">
        <v>10027.161999579699</v>
      </c>
      <c r="CD44" s="19">
        <v>0</v>
      </c>
      <c r="CE44" s="19">
        <v>0</v>
      </c>
      <c r="CF44" s="19">
        <v>10027.161999579699</v>
      </c>
      <c r="CG44" s="19">
        <v>10971</v>
      </c>
      <c r="CI44" s="19">
        <f t="shared" si="6"/>
        <v>0</v>
      </c>
      <c r="CJ44" s="19">
        <f t="shared" si="4"/>
        <v>0</v>
      </c>
      <c r="CK44" s="19">
        <f t="shared" si="5"/>
        <v>0</v>
      </c>
    </row>
    <row r="45" spans="1:89">
      <c r="A45" s="59" t="s">
        <v>816</v>
      </c>
      <c r="B45" s="59" t="s">
        <v>261</v>
      </c>
      <c r="C45">
        <f t="shared" si="3"/>
        <v>41</v>
      </c>
      <c r="D45" s="19">
        <v>9.7019106852692327E-2</v>
      </c>
      <c r="E45" s="19">
        <v>4.8509553426346164E-2</v>
      </c>
      <c r="F45" s="19">
        <v>0</v>
      </c>
      <c r="G45" s="19">
        <v>0</v>
      </c>
      <c r="H45" s="19">
        <v>0.58211464111615396</v>
      </c>
      <c r="I45" s="19">
        <v>0</v>
      </c>
      <c r="J45" s="19">
        <v>0</v>
      </c>
      <c r="K45" s="19">
        <v>0.29105732055807698</v>
      </c>
      <c r="L45" s="19">
        <v>0</v>
      </c>
      <c r="M45" s="19">
        <v>0.48509553426346169</v>
      </c>
      <c r="N45" s="19">
        <v>0</v>
      </c>
      <c r="O45" s="19">
        <v>0</v>
      </c>
      <c r="P45" s="19">
        <v>0</v>
      </c>
      <c r="Q45" s="19">
        <v>0</v>
      </c>
      <c r="R45" s="19">
        <v>411.79759903625256</v>
      </c>
      <c r="S45" s="19">
        <v>0</v>
      </c>
      <c r="T45" s="19">
        <v>5.9666750714405783</v>
      </c>
      <c r="U45" s="19">
        <v>0</v>
      </c>
      <c r="V45" s="19">
        <v>0</v>
      </c>
      <c r="W45" s="19">
        <v>0</v>
      </c>
      <c r="X45" s="19">
        <v>0</v>
      </c>
      <c r="Y45" s="19">
        <v>0</v>
      </c>
      <c r="Z45" s="19">
        <v>0</v>
      </c>
      <c r="AA45" s="19">
        <v>0.14552866027903849</v>
      </c>
      <c r="AB45" s="19">
        <v>0</v>
      </c>
      <c r="AC45" s="19">
        <v>0</v>
      </c>
      <c r="AD45" s="19">
        <v>0</v>
      </c>
      <c r="AE45" s="19">
        <v>0</v>
      </c>
      <c r="AF45" s="19">
        <v>0</v>
      </c>
      <c r="AG45" s="19">
        <v>0</v>
      </c>
      <c r="AH45" s="19">
        <v>1.8918725836275003</v>
      </c>
      <c r="AI45" s="19">
        <v>0</v>
      </c>
      <c r="AJ45" s="19">
        <v>0</v>
      </c>
      <c r="AK45" s="19">
        <v>0</v>
      </c>
      <c r="AL45" s="19">
        <v>9.7019106852692327E-2</v>
      </c>
      <c r="AM45" s="19">
        <v>0.38807642741076931</v>
      </c>
      <c r="AN45" s="19">
        <v>0</v>
      </c>
      <c r="AO45" s="19">
        <v>3.0561018658598083</v>
      </c>
      <c r="AP45" s="19">
        <v>0</v>
      </c>
      <c r="AQ45" s="19">
        <v>8.5963461981513838</v>
      </c>
      <c r="AR45" s="19">
        <v>1.4042209611202421</v>
      </c>
      <c r="AS45" s="19">
        <v>1.0060719173084911</v>
      </c>
      <c r="AT45" s="19">
        <v>1.1692588334327705</v>
      </c>
      <c r="AU45" s="19">
        <v>0</v>
      </c>
      <c r="AV45" s="19">
        <v>1.9888916904801928</v>
      </c>
      <c r="AW45" s="19">
        <v>0</v>
      </c>
      <c r="AX45" s="19">
        <v>0</v>
      </c>
      <c r="AY45" s="19">
        <v>0</v>
      </c>
      <c r="AZ45" s="19">
        <v>0</v>
      </c>
      <c r="BA45" s="19">
        <v>0</v>
      </c>
      <c r="BB45" s="19">
        <v>0</v>
      </c>
      <c r="BC45" s="19">
        <v>4.8509553426346164E-2</v>
      </c>
      <c r="BD45" s="19">
        <v>0</v>
      </c>
      <c r="BE45" s="19">
        <v>0</v>
      </c>
      <c r="BF45" s="19">
        <v>2.1344203507592314</v>
      </c>
      <c r="BG45" s="19">
        <v>0</v>
      </c>
      <c r="BH45" s="19">
        <v>0.19403821370538465</v>
      </c>
      <c r="BI45" s="19">
        <v>0</v>
      </c>
      <c r="BJ45" s="19">
        <v>0</v>
      </c>
      <c r="BK45" s="19">
        <v>0</v>
      </c>
      <c r="BL45" s="19">
        <v>0</v>
      </c>
      <c r="BM45" s="19">
        <v>0</v>
      </c>
      <c r="BN45" s="19">
        <v>0</v>
      </c>
      <c r="BO45" s="19">
        <v>0.29105732055807698</v>
      </c>
      <c r="BP45" s="19">
        <v>4.8509553426346166</v>
      </c>
      <c r="BQ45" s="19">
        <v>1.8433630302011543</v>
      </c>
      <c r="BR45" s="19">
        <v>4.8509553426346164E-2</v>
      </c>
      <c r="BS45" s="19">
        <v>0</v>
      </c>
      <c r="BT45" s="19">
        <v>4.8509553426346164E-2</v>
      </c>
      <c r="BU45" s="19">
        <v>0</v>
      </c>
      <c r="BV45" s="19">
        <v>0</v>
      </c>
      <c r="BW45" s="19">
        <v>0</v>
      </c>
      <c r="BX45" s="19">
        <v>0</v>
      </c>
      <c r="BY45" s="19">
        <v>448.47082142657024</v>
      </c>
      <c r="BZ45" s="19">
        <v>0</v>
      </c>
      <c r="CA45" s="19">
        <v>0</v>
      </c>
      <c r="CB45" s="19">
        <v>0</v>
      </c>
      <c r="CC45" s="19">
        <v>3014.5291785734298</v>
      </c>
      <c r="CD45" s="19">
        <v>0</v>
      </c>
      <c r="CE45" s="19">
        <v>0</v>
      </c>
      <c r="CF45" s="19">
        <v>3014.5291785734298</v>
      </c>
      <c r="CG45" s="19">
        <v>3463</v>
      </c>
      <c r="CI45" s="19">
        <f t="shared" si="6"/>
        <v>0</v>
      </c>
      <c r="CJ45" s="19">
        <f t="shared" si="4"/>
        <v>0</v>
      </c>
      <c r="CK45" s="19">
        <f t="shared" si="5"/>
        <v>0</v>
      </c>
    </row>
    <row r="46" spans="1:89">
      <c r="A46" s="59" t="s">
        <v>817</v>
      </c>
      <c r="B46" s="59" t="s">
        <v>262</v>
      </c>
      <c r="C46">
        <f t="shared" si="3"/>
        <v>42</v>
      </c>
      <c r="D46" s="19">
        <v>10.545303834096938</v>
      </c>
      <c r="E46" s="19">
        <v>7.4870388232457197</v>
      </c>
      <c r="F46" s="19">
        <v>0.49490595611285271</v>
      </c>
      <c r="G46" s="19">
        <v>8.8829274174101761E-2</v>
      </c>
      <c r="H46" s="19">
        <v>0</v>
      </c>
      <c r="I46" s="19">
        <v>0</v>
      </c>
      <c r="J46" s="19">
        <v>0</v>
      </c>
      <c r="K46" s="19">
        <v>0.90098263805160361</v>
      </c>
      <c r="L46" s="19">
        <v>0</v>
      </c>
      <c r="M46" s="19">
        <v>7.245930793344586</v>
      </c>
      <c r="N46" s="19">
        <v>1.6116168314444177</v>
      </c>
      <c r="O46" s="19">
        <v>0</v>
      </c>
      <c r="P46" s="19">
        <v>0.54566554135519652</v>
      </c>
      <c r="Q46" s="19">
        <v>0</v>
      </c>
      <c r="R46" s="19">
        <v>0</v>
      </c>
      <c r="S46" s="19">
        <v>65.365655895828311</v>
      </c>
      <c r="T46" s="19">
        <v>10.075777670605257</v>
      </c>
      <c r="U46" s="19">
        <v>0</v>
      </c>
      <c r="V46" s="19">
        <v>0</v>
      </c>
      <c r="W46" s="19">
        <v>0</v>
      </c>
      <c r="X46" s="19">
        <v>0</v>
      </c>
      <c r="Y46" s="19">
        <v>0</v>
      </c>
      <c r="Z46" s="19">
        <v>0.41876657824933688</v>
      </c>
      <c r="AA46" s="19">
        <v>0.88829274174101758</v>
      </c>
      <c r="AB46" s="19">
        <v>0</v>
      </c>
      <c r="AC46" s="19">
        <v>0</v>
      </c>
      <c r="AD46" s="19">
        <v>0</v>
      </c>
      <c r="AE46" s="19">
        <v>0.6725645044610562</v>
      </c>
      <c r="AF46" s="19">
        <v>0.32993730407523508</v>
      </c>
      <c r="AG46" s="19">
        <v>0</v>
      </c>
      <c r="AH46" s="19">
        <v>4.4033940197733301</v>
      </c>
      <c r="AI46" s="19">
        <v>0</v>
      </c>
      <c r="AJ46" s="19">
        <v>6.3449481552929829E-2</v>
      </c>
      <c r="AK46" s="19">
        <v>4.8348504943332529</v>
      </c>
      <c r="AL46" s="19">
        <v>2.512599469496021</v>
      </c>
      <c r="AM46" s="19">
        <v>1.6750663129973475</v>
      </c>
      <c r="AN46" s="19">
        <v>2.0811429949360982</v>
      </c>
      <c r="AO46" s="19">
        <v>94.565107306486624</v>
      </c>
      <c r="AP46" s="19">
        <v>0</v>
      </c>
      <c r="AQ46" s="19">
        <v>5.3217861360312062</v>
      </c>
      <c r="AR46" s="19">
        <v>0.86931860008397011</v>
      </c>
      <c r="AS46" s="19">
        <v>0.62283433658523935</v>
      </c>
      <c r="AT46" s="19">
        <v>0.72385933578764872</v>
      </c>
      <c r="AU46" s="19">
        <v>8.8829274174101761E-2</v>
      </c>
      <c r="AV46" s="19">
        <v>96.493971545695686</v>
      </c>
      <c r="AW46" s="19">
        <v>0</v>
      </c>
      <c r="AX46" s="19">
        <v>43.539034241620449</v>
      </c>
      <c r="AY46" s="19">
        <v>0</v>
      </c>
      <c r="AZ46" s="19">
        <v>0</v>
      </c>
      <c r="BA46" s="19">
        <v>0</v>
      </c>
      <c r="BB46" s="19">
        <v>1.8146551724137931</v>
      </c>
      <c r="BC46" s="19">
        <v>0</v>
      </c>
      <c r="BD46" s="19">
        <v>0</v>
      </c>
      <c r="BE46" s="19">
        <v>0</v>
      </c>
      <c r="BF46" s="19">
        <v>2.1192126838678562</v>
      </c>
      <c r="BG46" s="19">
        <v>0</v>
      </c>
      <c r="BH46" s="19">
        <v>0</v>
      </c>
      <c r="BI46" s="19">
        <v>0</v>
      </c>
      <c r="BJ46" s="19">
        <v>8.1215336387750181</v>
      </c>
      <c r="BK46" s="19">
        <v>0</v>
      </c>
      <c r="BL46" s="19">
        <v>0</v>
      </c>
      <c r="BM46" s="19">
        <v>0</v>
      </c>
      <c r="BN46" s="19">
        <v>0</v>
      </c>
      <c r="BO46" s="19">
        <v>2.3476308174584037</v>
      </c>
      <c r="BP46" s="19">
        <v>0</v>
      </c>
      <c r="BQ46" s="19">
        <v>1.3451290089221124</v>
      </c>
      <c r="BR46" s="19">
        <v>0.41876657824933688</v>
      </c>
      <c r="BS46" s="19">
        <v>0</v>
      </c>
      <c r="BT46" s="19">
        <v>3.8069688931757897E-2</v>
      </c>
      <c r="BU46" s="19">
        <v>0</v>
      </c>
      <c r="BV46" s="19">
        <v>0</v>
      </c>
      <c r="BW46" s="19">
        <v>3.9592476489028217</v>
      </c>
      <c r="BX46" s="19">
        <v>0</v>
      </c>
      <c r="BY46" s="19">
        <v>384.63075717386062</v>
      </c>
      <c r="BZ46" s="19">
        <v>0</v>
      </c>
      <c r="CA46" s="19">
        <v>0</v>
      </c>
      <c r="CB46" s="19">
        <v>0</v>
      </c>
      <c r="CC46" s="19">
        <v>35.201772365565468</v>
      </c>
      <c r="CD46" s="19">
        <v>1.167470460573909</v>
      </c>
      <c r="CE46" s="19">
        <v>0</v>
      </c>
      <c r="CF46" s="19">
        <v>36.369242826139377</v>
      </c>
      <c r="CG46" s="19">
        <v>421</v>
      </c>
      <c r="CI46" s="19">
        <f t="shared" si="6"/>
        <v>0</v>
      </c>
      <c r="CJ46" s="19">
        <f t="shared" si="4"/>
        <v>0</v>
      </c>
      <c r="CK46" s="19">
        <f t="shared" si="5"/>
        <v>0</v>
      </c>
    </row>
    <row r="47" spans="1:89">
      <c r="A47" s="60" t="s">
        <v>818</v>
      </c>
      <c r="B47" s="59" t="s">
        <v>263</v>
      </c>
      <c r="C47">
        <f t="shared" si="3"/>
        <v>43</v>
      </c>
      <c r="D47" s="19">
        <v>0</v>
      </c>
      <c r="E47" s="19">
        <v>0</v>
      </c>
      <c r="F47" s="19">
        <v>0</v>
      </c>
      <c r="G47" s="19">
        <v>0</v>
      </c>
      <c r="H47" s="19">
        <v>0</v>
      </c>
      <c r="I47" s="19">
        <v>0</v>
      </c>
      <c r="J47" s="19">
        <v>0</v>
      </c>
      <c r="K47" s="19">
        <v>0</v>
      </c>
      <c r="L47" s="19">
        <v>0</v>
      </c>
      <c r="M47" s="19">
        <v>0</v>
      </c>
      <c r="N47" s="19">
        <v>0</v>
      </c>
      <c r="O47" s="19">
        <v>0</v>
      </c>
      <c r="P47" s="19">
        <v>0</v>
      </c>
      <c r="Q47" s="19">
        <v>0</v>
      </c>
      <c r="R47" s="19">
        <v>0</v>
      </c>
      <c r="S47" s="19">
        <v>0</v>
      </c>
      <c r="T47" s="19">
        <v>673.58528308626535</v>
      </c>
      <c r="U47" s="19">
        <v>0</v>
      </c>
      <c r="V47" s="19">
        <v>0</v>
      </c>
      <c r="W47" s="19">
        <v>0</v>
      </c>
      <c r="X47" s="19">
        <v>0</v>
      </c>
      <c r="Y47" s="19">
        <v>0</v>
      </c>
      <c r="Z47" s="19">
        <v>2.4147169137345954</v>
      </c>
      <c r="AA47" s="19">
        <v>0</v>
      </c>
      <c r="AB47" s="19">
        <v>0</v>
      </c>
      <c r="AC47" s="19">
        <v>0</v>
      </c>
      <c r="AD47" s="19">
        <v>0</v>
      </c>
      <c r="AE47" s="19">
        <v>0</v>
      </c>
      <c r="AF47" s="19">
        <v>0</v>
      </c>
      <c r="AG47" s="19">
        <v>0</v>
      </c>
      <c r="AH47" s="19">
        <v>0</v>
      </c>
      <c r="AI47" s="19">
        <v>0</v>
      </c>
      <c r="AJ47" s="19">
        <v>0</v>
      </c>
      <c r="AK47" s="19">
        <v>0</v>
      </c>
      <c r="AL47" s="19">
        <v>0</v>
      </c>
      <c r="AM47" s="19">
        <v>0</v>
      </c>
      <c r="AN47" s="19">
        <v>0</v>
      </c>
      <c r="AO47" s="19">
        <v>0</v>
      </c>
      <c r="AP47" s="19">
        <v>0</v>
      </c>
      <c r="AQ47" s="19">
        <v>0</v>
      </c>
      <c r="AR47" s="19">
        <v>0</v>
      </c>
      <c r="AS47" s="19">
        <v>0</v>
      </c>
      <c r="AT47" s="19">
        <v>0</v>
      </c>
      <c r="AU47" s="19">
        <v>0</v>
      </c>
      <c r="AV47" s="19">
        <v>0</v>
      </c>
      <c r="AW47" s="19">
        <v>0</v>
      </c>
      <c r="AX47" s="19">
        <v>0</v>
      </c>
      <c r="AY47" s="19">
        <v>0</v>
      </c>
      <c r="AZ47" s="19">
        <v>0</v>
      </c>
      <c r="BA47" s="19">
        <v>0</v>
      </c>
      <c r="BB47" s="19">
        <v>0</v>
      </c>
      <c r="BC47" s="19">
        <v>0</v>
      </c>
      <c r="BD47" s="19">
        <v>0</v>
      </c>
      <c r="BE47" s="19">
        <v>0</v>
      </c>
      <c r="BF47" s="19">
        <v>0</v>
      </c>
      <c r="BG47" s="19">
        <v>0</v>
      </c>
      <c r="BH47" s="19">
        <v>0</v>
      </c>
      <c r="BI47" s="19">
        <v>0</v>
      </c>
      <c r="BJ47" s="19">
        <v>0</v>
      </c>
      <c r="BK47" s="19">
        <v>0</v>
      </c>
      <c r="BL47" s="19">
        <v>0</v>
      </c>
      <c r="BM47" s="19">
        <v>0</v>
      </c>
      <c r="BN47" s="19">
        <v>0</v>
      </c>
      <c r="BO47" s="19">
        <v>0</v>
      </c>
      <c r="BP47" s="19">
        <v>0</v>
      </c>
      <c r="BQ47" s="19">
        <v>0</v>
      </c>
      <c r="BR47" s="19">
        <v>0</v>
      </c>
      <c r="BS47" s="19">
        <v>0</v>
      </c>
      <c r="BT47" s="19">
        <v>0</v>
      </c>
      <c r="BU47" s="19">
        <v>0</v>
      </c>
      <c r="BV47" s="19">
        <v>0</v>
      </c>
      <c r="BW47" s="19">
        <v>0</v>
      </c>
      <c r="BX47" s="19">
        <v>0</v>
      </c>
      <c r="BY47" s="19">
        <v>676</v>
      </c>
      <c r="BZ47" s="19">
        <v>0</v>
      </c>
      <c r="CA47" s="19">
        <v>0</v>
      </c>
      <c r="CB47" s="19">
        <v>0</v>
      </c>
      <c r="CC47" s="19">
        <v>0</v>
      </c>
      <c r="CD47" s="19">
        <v>0</v>
      </c>
      <c r="CE47" s="19">
        <v>0</v>
      </c>
      <c r="CF47" s="19">
        <v>0</v>
      </c>
      <c r="CG47" s="19">
        <v>676</v>
      </c>
      <c r="CI47" s="19">
        <f t="shared" si="6"/>
        <v>0</v>
      </c>
      <c r="CJ47" s="19">
        <f t="shared" si="4"/>
        <v>0</v>
      </c>
      <c r="CK47" s="19">
        <f t="shared" si="5"/>
        <v>0</v>
      </c>
    </row>
    <row r="48" spans="1:89">
      <c r="A48" s="59" t="s">
        <v>819</v>
      </c>
      <c r="B48" s="59" t="s">
        <v>264</v>
      </c>
      <c r="C48">
        <f t="shared" si="3"/>
        <v>44</v>
      </c>
      <c r="D48" s="19">
        <v>28.363236955521153</v>
      </c>
      <c r="E48" s="19">
        <v>9.5312774593079208</v>
      </c>
      <c r="F48" s="19">
        <v>1.1914096824134901</v>
      </c>
      <c r="G48" s="19">
        <v>0.15373028160174065</v>
      </c>
      <c r="H48" s="19">
        <v>3.1514707728356832</v>
      </c>
      <c r="I48" s="19">
        <v>6.6104021088748484</v>
      </c>
      <c r="J48" s="19">
        <v>1.0761119712121845</v>
      </c>
      <c r="K48" s="19">
        <v>173.40775764676346</v>
      </c>
      <c r="L48" s="19">
        <v>0.84551654880957361</v>
      </c>
      <c r="M48" s="19">
        <v>209.41907611197121</v>
      </c>
      <c r="N48" s="19">
        <v>12.336855098539688</v>
      </c>
      <c r="O48" s="19">
        <v>31.284112305954224</v>
      </c>
      <c r="P48" s="19">
        <v>31.360977446755093</v>
      </c>
      <c r="Q48" s="19">
        <v>17.678982384200175</v>
      </c>
      <c r="R48" s="19">
        <v>35.24266705719905</v>
      </c>
      <c r="S48" s="19">
        <v>58.840265283066238</v>
      </c>
      <c r="T48" s="19">
        <v>469.06952173731111</v>
      </c>
      <c r="U48" s="19">
        <v>62.990982886313226</v>
      </c>
      <c r="V48" s="19">
        <v>8.5728089798684461</v>
      </c>
      <c r="W48" s="19">
        <v>0.22002646554249128</v>
      </c>
      <c r="X48" s="19">
        <v>8.2231762887133072E-3</v>
      </c>
      <c r="Y48" s="19">
        <v>3.1130382024352485</v>
      </c>
      <c r="Z48" s="19">
        <v>3.5357964768400354</v>
      </c>
      <c r="AA48" s="19">
        <v>11.529771120130549</v>
      </c>
      <c r="AB48" s="19">
        <v>87.049771956985651</v>
      </c>
      <c r="AC48" s="19">
        <v>51.922402610987909</v>
      </c>
      <c r="AD48" s="19">
        <v>123.52228126699863</v>
      </c>
      <c r="AE48" s="19">
        <v>86.127390267375205</v>
      </c>
      <c r="AF48" s="19">
        <v>1.6526005272187121</v>
      </c>
      <c r="AG48" s="19">
        <v>0.61492112640696261</v>
      </c>
      <c r="AH48" s="19">
        <v>69.908845558391562</v>
      </c>
      <c r="AI48" s="19">
        <v>40.738524624461277</v>
      </c>
      <c r="AJ48" s="19">
        <v>21.099481149838905</v>
      </c>
      <c r="AK48" s="19">
        <v>6.8794301016778947</v>
      </c>
      <c r="AL48" s="19">
        <v>16.372274990585378</v>
      </c>
      <c r="AM48" s="19">
        <v>40.930687476463447</v>
      </c>
      <c r="AN48" s="19">
        <v>2.6518473576300265</v>
      </c>
      <c r="AO48" s="19">
        <v>49.885476379764839</v>
      </c>
      <c r="AP48" s="19">
        <v>0.84551654880957361</v>
      </c>
      <c r="AQ48" s="19">
        <v>2.6591228772686404</v>
      </c>
      <c r="AR48" s="19">
        <v>0.43437013777527683</v>
      </c>
      <c r="AS48" s="19">
        <v>0.31120999431919577</v>
      </c>
      <c r="AT48" s="19">
        <v>0.36168888987953351</v>
      </c>
      <c r="AU48" s="19">
        <v>2.9977404912339427</v>
      </c>
      <c r="AV48" s="19">
        <v>15.334595589773631</v>
      </c>
      <c r="AW48" s="19">
        <v>33.436336248378595</v>
      </c>
      <c r="AX48" s="19">
        <v>311.38068538432572</v>
      </c>
      <c r="AY48" s="19">
        <v>9.2622494665048745</v>
      </c>
      <c r="AZ48" s="19">
        <v>2.498117076028286</v>
      </c>
      <c r="BA48" s="19">
        <v>0.84551654880957361</v>
      </c>
      <c r="BB48" s="19">
        <v>15.949516716180595</v>
      </c>
      <c r="BC48" s="19">
        <v>9.9540357337127077</v>
      </c>
      <c r="BD48" s="19">
        <v>73.329344324030302</v>
      </c>
      <c r="BE48" s="19">
        <v>44.54334909410435</v>
      </c>
      <c r="BF48" s="19">
        <v>6.7256998200761542</v>
      </c>
      <c r="BG48" s="19">
        <v>1.7294656680195823</v>
      </c>
      <c r="BH48" s="19">
        <v>31.975898573162056</v>
      </c>
      <c r="BI48" s="19">
        <v>78.556173898489476</v>
      </c>
      <c r="BJ48" s="19">
        <v>15.795786434578853</v>
      </c>
      <c r="BK48" s="19">
        <v>85.281873718565635</v>
      </c>
      <c r="BL48" s="19">
        <v>21.406941713042386</v>
      </c>
      <c r="BM48" s="19">
        <v>28.132641533118541</v>
      </c>
      <c r="BN48" s="19">
        <v>25.442361605088077</v>
      </c>
      <c r="BO48" s="19">
        <v>109.07163479643501</v>
      </c>
      <c r="BP48" s="19">
        <v>1.9600610904221933</v>
      </c>
      <c r="BQ48" s="19">
        <v>47.425791874136991</v>
      </c>
      <c r="BR48" s="19">
        <v>37.663918992426467</v>
      </c>
      <c r="BS48" s="19">
        <v>26.018850161094605</v>
      </c>
      <c r="BT48" s="19">
        <v>6.9947278128792005</v>
      </c>
      <c r="BU48" s="19">
        <v>47.079898740533075</v>
      </c>
      <c r="BV48" s="19">
        <v>1.5373028160174067</v>
      </c>
      <c r="BW48" s="19">
        <v>30.553893468345954</v>
      </c>
      <c r="BX48" s="19">
        <v>0</v>
      </c>
      <c r="BY48" s="19">
        <v>2906.3862713921085</v>
      </c>
      <c r="BZ48" s="19">
        <v>0</v>
      </c>
      <c r="CA48" s="19">
        <v>0</v>
      </c>
      <c r="CB48" s="19">
        <v>0</v>
      </c>
      <c r="CC48" s="19">
        <v>767.61372860789152</v>
      </c>
      <c r="CD48" s="19">
        <v>0</v>
      </c>
      <c r="CE48" s="19">
        <v>0</v>
      </c>
      <c r="CF48" s="19">
        <v>767.61372860789152</v>
      </c>
      <c r="CG48" s="19">
        <v>3674</v>
      </c>
      <c r="CI48" s="19">
        <f t="shared" si="6"/>
        <v>0</v>
      </c>
      <c r="CJ48" s="19">
        <f t="shared" si="4"/>
        <v>0</v>
      </c>
      <c r="CK48" s="19">
        <f t="shared" si="5"/>
        <v>0</v>
      </c>
    </row>
    <row r="49" spans="1:89">
      <c r="A49" s="60" t="s">
        <v>820</v>
      </c>
      <c r="B49" s="59" t="s">
        <v>265</v>
      </c>
      <c r="C49">
        <f t="shared" si="3"/>
        <v>45</v>
      </c>
      <c r="D49" s="19">
        <v>9.5290730553699035E-2</v>
      </c>
      <c r="E49" s="19">
        <v>0</v>
      </c>
      <c r="F49" s="19">
        <v>3.465117474679965E-2</v>
      </c>
      <c r="G49" s="19">
        <v>0</v>
      </c>
      <c r="H49" s="19">
        <v>4.3313968433499564E-2</v>
      </c>
      <c r="I49" s="19">
        <v>0.22523263585419773</v>
      </c>
      <c r="J49" s="19">
        <v>6.0639555806899392E-2</v>
      </c>
      <c r="K49" s="19">
        <v>0.82296540023649167</v>
      </c>
      <c r="L49" s="19">
        <v>0.17325587373399826</v>
      </c>
      <c r="M49" s="19">
        <v>1.1261631792709887</v>
      </c>
      <c r="N49" s="19">
        <v>3.7509896663410625</v>
      </c>
      <c r="O49" s="19">
        <v>0</v>
      </c>
      <c r="P49" s="19">
        <v>0.16459308004729833</v>
      </c>
      <c r="Q49" s="19">
        <v>0.14726749267389852</v>
      </c>
      <c r="R49" s="19">
        <v>6.93023494935993E-2</v>
      </c>
      <c r="S49" s="19">
        <v>0.32052336640789675</v>
      </c>
      <c r="T49" s="19">
        <v>2.1137216595547788</v>
      </c>
      <c r="U49" s="19">
        <v>17.169657087039226</v>
      </c>
      <c r="V49" s="19">
        <v>6.7505038837018277E-2</v>
      </c>
      <c r="W49" s="19">
        <v>1.7325587373399826E-3</v>
      </c>
      <c r="X49" s="19">
        <v>6.4751919241032473E-5</v>
      </c>
      <c r="Y49" s="19">
        <v>0.1386046989871986</v>
      </c>
      <c r="Z49" s="19">
        <v>8.6627936866999124E-3</v>
      </c>
      <c r="AA49" s="19">
        <v>0.32918616009459667</v>
      </c>
      <c r="AB49" s="19">
        <v>0</v>
      </c>
      <c r="AC49" s="19">
        <v>0.1386046989871986</v>
      </c>
      <c r="AD49" s="19">
        <v>0.35517454115469638</v>
      </c>
      <c r="AE49" s="19">
        <v>0.11261631792709886</v>
      </c>
      <c r="AF49" s="19">
        <v>0.25988381060099741</v>
      </c>
      <c r="AG49" s="19">
        <v>1.7325587373399825E-2</v>
      </c>
      <c r="AH49" s="19">
        <v>0.29453498534779704</v>
      </c>
      <c r="AI49" s="19">
        <v>3.2138964577656677</v>
      </c>
      <c r="AJ49" s="19">
        <v>0.12127911161379878</v>
      </c>
      <c r="AK49" s="19">
        <v>0.25988381060099741</v>
      </c>
      <c r="AL49" s="19">
        <v>0.33784895378129659</v>
      </c>
      <c r="AM49" s="19">
        <v>0.29453498534779704</v>
      </c>
      <c r="AN49" s="19">
        <v>6.93023494935993E-2</v>
      </c>
      <c r="AO49" s="19">
        <v>0.38982571590149606</v>
      </c>
      <c r="AP49" s="19">
        <v>0</v>
      </c>
      <c r="AQ49" s="19">
        <v>0.29968634199264038</v>
      </c>
      <c r="AR49" s="19">
        <v>4.8954036225066444E-2</v>
      </c>
      <c r="AS49" s="19">
        <v>3.5073740136773661E-2</v>
      </c>
      <c r="AT49" s="19">
        <v>4.0762772293815218E-2</v>
      </c>
      <c r="AU49" s="19">
        <v>0.1386046989871986</v>
      </c>
      <c r="AV49" s="19">
        <v>0.45912806539509537</v>
      </c>
      <c r="AW49" s="19">
        <v>1.4206981646187855</v>
      </c>
      <c r="AX49" s="19">
        <v>112.26980617963088</v>
      </c>
      <c r="AY49" s="19">
        <v>0.79697701917639197</v>
      </c>
      <c r="AZ49" s="19">
        <v>8.6627936866999124E-3</v>
      </c>
      <c r="BA49" s="19">
        <v>0.57174438332219424</v>
      </c>
      <c r="BB49" s="19">
        <v>0.76232584442959228</v>
      </c>
      <c r="BC49" s="19">
        <v>2.5988381060099739E-2</v>
      </c>
      <c r="BD49" s="19">
        <v>0.92691892447689073</v>
      </c>
      <c r="BE49" s="19">
        <v>20.600123386972392</v>
      </c>
      <c r="BF49" s="19">
        <v>3.6210477610405634</v>
      </c>
      <c r="BG49" s="19">
        <v>10.317387280859595</v>
      </c>
      <c r="BH49" s="19">
        <v>9.1045961647216078</v>
      </c>
      <c r="BI49" s="19">
        <v>24.662973626034649</v>
      </c>
      <c r="BJ49" s="19">
        <v>5.4488972289342454</v>
      </c>
      <c r="BK49" s="19">
        <v>8.9140147036142103</v>
      </c>
      <c r="BL49" s="19">
        <v>3.7856408410878615</v>
      </c>
      <c r="BM49" s="19">
        <v>36.479024214693332</v>
      </c>
      <c r="BN49" s="19">
        <v>0.89226774973009093</v>
      </c>
      <c r="BO49" s="19">
        <v>21.84756567785718</v>
      </c>
      <c r="BP49" s="19">
        <v>1.7325587373399825E-2</v>
      </c>
      <c r="BQ49" s="19">
        <v>17.914657344095421</v>
      </c>
      <c r="BR49" s="19">
        <v>3.6470361421006632</v>
      </c>
      <c r="BS49" s="19">
        <v>0.16459308004729833</v>
      </c>
      <c r="BT49" s="19">
        <v>1.2994190530049869</v>
      </c>
      <c r="BU49" s="19">
        <v>0.37250012852809627</v>
      </c>
      <c r="BV49" s="19">
        <v>5.3362809110071456</v>
      </c>
      <c r="BW49" s="19">
        <v>5.5355251658012445</v>
      </c>
      <c r="BX49" s="19">
        <v>0</v>
      </c>
      <c r="BY49" s="19">
        <v>330.49424194128841</v>
      </c>
      <c r="BZ49" s="19">
        <v>0</v>
      </c>
      <c r="CA49" s="19">
        <v>0</v>
      </c>
      <c r="CB49" s="19">
        <v>0</v>
      </c>
      <c r="CC49" s="19">
        <v>6.5057580587116339</v>
      </c>
      <c r="CD49" s="19">
        <v>0</v>
      </c>
      <c r="CE49" s="19">
        <v>0</v>
      </c>
      <c r="CF49" s="19">
        <v>6.5057580587116339</v>
      </c>
      <c r="CG49" s="19">
        <v>337</v>
      </c>
      <c r="CI49" s="19">
        <f t="shared" si="6"/>
        <v>0</v>
      </c>
      <c r="CJ49" s="19">
        <f t="shared" si="4"/>
        <v>0</v>
      </c>
      <c r="CK49" s="19">
        <f t="shared" si="5"/>
        <v>0</v>
      </c>
    </row>
    <row r="50" spans="1:89">
      <c r="A50" s="59" t="s">
        <v>821</v>
      </c>
      <c r="B50" s="59" t="s">
        <v>266</v>
      </c>
      <c r="C50">
        <f t="shared" si="3"/>
        <v>46</v>
      </c>
      <c r="D50" s="19">
        <v>0</v>
      </c>
      <c r="E50" s="19">
        <v>0</v>
      </c>
      <c r="F50" s="19">
        <v>0</v>
      </c>
      <c r="G50" s="19">
        <v>0</v>
      </c>
      <c r="H50" s="19">
        <v>1198.4669898953282</v>
      </c>
      <c r="I50" s="19">
        <v>0</v>
      </c>
      <c r="J50" s="19">
        <v>0</v>
      </c>
      <c r="K50" s="19">
        <v>0</v>
      </c>
      <c r="L50" s="19">
        <v>0</v>
      </c>
      <c r="M50" s="19">
        <v>0</v>
      </c>
      <c r="N50" s="19">
        <v>0</v>
      </c>
      <c r="O50" s="19">
        <v>0</v>
      </c>
      <c r="P50" s="19">
        <v>0</v>
      </c>
      <c r="Q50" s="19">
        <v>0</v>
      </c>
      <c r="R50" s="19">
        <v>0</v>
      </c>
      <c r="S50" s="19">
        <v>0</v>
      </c>
      <c r="T50" s="19">
        <v>0</v>
      </c>
      <c r="U50" s="19">
        <v>0</v>
      </c>
      <c r="V50" s="19">
        <v>0</v>
      </c>
      <c r="W50" s="19">
        <v>0</v>
      </c>
      <c r="X50" s="19">
        <v>0</v>
      </c>
      <c r="Y50" s="19">
        <v>0</v>
      </c>
      <c r="Z50" s="19">
        <v>0</v>
      </c>
      <c r="AA50" s="19">
        <v>0</v>
      </c>
      <c r="AB50" s="19">
        <v>0</v>
      </c>
      <c r="AC50" s="19">
        <v>0</v>
      </c>
      <c r="AD50" s="19">
        <v>0</v>
      </c>
      <c r="AE50" s="19">
        <v>0</v>
      </c>
      <c r="AF50" s="19">
        <v>0</v>
      </c>
      <c r="AG50" s="19">
        <v>0</v>
      </c>
      <c r="AH50" s="19">
        <v>0</v>
      </c>
      <c r="AI50" s="19">
        <v>0</v>
      </c>
      <c r="AJ50" s="19">
        <v>0</v>
      </c>
      <c r="AK50" s="19">
        <v>0</v>
      </c>
      <c r="AL50" s="19">
        <v>0</v>
      </c>
      <c r="AM50" s="19">
        <v>0</v>
      </c>
      <c r="AN50" s="19">
        <v>0</v>
      </c>
      <c r="AO50" s="19">
        <v>0</v>
      </c>
      <c r="AP50" s="19">
        <v>0</v>
      </c>
      <c r="AQ50" s="19">
        <v>0</v>
      </c>
      <c r="AR50" s="19">
        <v>0</v>
      </c>
      <c r="AS50" s="19">
        <v>0</v>
      </c>
      <c r="AT50" s="19">
        <v>0</v>
      </c>
      <c r="AU50" s="19">
        <v>0</v>
      </c>
      <c r="AV50" s="19">
        <v>0</v>
      </c>
      <c r="AW50" s="19">
        <v>0</v>
      </c>
      <c r="AX50" s="19">
        <v>0</v>
      </c>
      <c r="AY50" s="19">
        <v>0</v>
      </c>
      <c r="AZ50" s="19">
        <v>0</v>
      </c>
      <c r="BA50" s="19">
        <v>3909.483664869274</v>
      </c>
      <c r="BB50" s="19">
        <v>0</v>
      </c>
      <c r="BC50" s="19">
        <v>0</v>
      </c>
      <c r="BD50" s="19">
        <v>0</v>
      </c>
      <c r="BE50" s="19">
        <v>0</v>
      </c>
      <c r="BF50" s="19">
        <v>0</v>
      </c>
      <c r="BG50" s="19">
        <v>0</v>
      </c>
      <c r="BH50" s="19">
        <v>0</v>
      </c>
      <c r="BI50" s="19">
        <v>0</v>
      </c>
      <c r="BJ50" s="19">
        <v>0</v>
      </c>
      <c r="BK50" s="19">
        <v>0</v>
      </c>
      <c r="BL50" s="19">
        <v>0</v>
      </c>
      <c r="BM50" s="19">
        <v>0</v>
      </c>
      <c r="BN50" s="19">
        <v>0</v>
      </c>
      <c r="BO50" s="19">
        <v>0</v>
      </c>
      <c r="BP50" s="19">
        <v>0</v>
      </c>
      <c r="BQ50" s="19">
        <v>133.62612714667634</v>
      </c>
      <c r="BR50" s="19">
        <v>0</v>
      </c>
      <c r="BS50" s="19">
        <v>0</v>
      </c>
      <c r="BT50" s="19">
        <v>0</v>
      </c>
      <c r="BU50" s="19">
        <v>0</v>
      </c>
      <c r="BV50" s="19">
        <v>0</v>
      </c>
      <c r="BW50" s="19">
        <v>0</v>
      </c>
      <c r="BX50" s="19">
        <v>0</v>
      </c>
      <c r="BY50" s="19">
        <v>5241.576781911278</v>
      </c>
      <c r="BZ50" s="19">
        <v>0</v>
      </c>
      <c r="CA50" s="19">
        <v>0</v>
      </c>
      <c r="CB50" s="19">
        <v>0</v>
      </c>
      <c r="CC50" s="19">
        <v>169.42321808872174</v>
      </c>
      <c r="CD50" s="19">
        <v>0</v>
      </c>
      <c r="CE50" s="19">
        <v>0</v>
      </c>
      <c r="CF50" s="19">
        <v>169.42321808872174</v>
      </c>
      <c r="CG50" s="19">
        <v>5411</v>
      </c>
      <c r="CI50" s="19">
        <f t="shared" si="6"/>
        <v>0</v>
      </c>
      <c r="CJ50" s="19">
        <f t="shared" si="4"/>
        <v>0</v>
      </c>
      <c r="CK50" s="19">
        <f t="shared" si="5"/>
        <v>0</v>
      </c>
    </row>
    <row r="51" spans="1:89">
      <c r="A51" s="59" t="s">
        <v>822</v>
      </c>
      <c r="B51" s="60" t="s">
        <v>267</v>
      </c>
      <c r="C51">
        <f t="shared" si="3"/>
        <v>47</v>
      </c>
      <c r="D51" s="19">
        <v>0</v>
      </c>
      <c r="E51" s="19">
        <v>0</v>
      </c>
      <c r="F51" s="19">
        <v>0</v>
      </c>
      <c r="G51" s="19">
        <v>0</v>
      </c>
      <c r="H51" s="19">
        <v>0</v>
      </c>
      <c r="I51" s="19">
        <v>0</v>
      </c>
      <c r="J51" s="19">
        <v>0</v>
      </c>
      <c r="K51" s="19">
        <v>0</v>
      </c>
      <c r="L51" s="19">
        <v>0</v>
      </c>
      <c r="M51" s="19">
        <v>0</v>
      </c>
      <c r="N51" s="19">
        <v>0</v>
      </c>
      <c r="O51" s="19">
        <v>0</v>
      </c>
      <c r="P51" s="19">
        <v>0</v>
      </c>
      <c r="Q51" s="19">
        <v>0</v>
      </c>
      <c r="R51" s="19">
        <v>0</v>
      </c>
      <c r="S51" s="19">
        <v>0</v>
      </c>
      <c r="T51" s="19">
        <v>0</v>
      </c>
      <c r="U51" s="19">
        <v>0</v>
      </c>
      <c r="V51" s="19">
        <v>0</v>
      </c>
      <c r="W51" s="19">
        <v>0</v>
      </c>
      <c r="X51" s="19">
        <v>0</v>
      </c>
      <c r="Y51" s="19">
        <v>0</v>
      </c>
      <c r="Z51" s="19">
        <v>0</v>
      </c>
      <c r="AA51" s="19">
        <v>0</v>
      </c>
      <c r="AB51" s="19">
        <v>0</v>
      </c>
      <c r="AC51" s="19">
        <v>0</v>
      </c>
      <c r="AD51" s="19">
        <v>0</v>
      </c>
      <c r="AE51" s="19">
        <v>0</v>
      </c>
      <c r="AF51" s="19">
        <v>0</v>
      </c>
      <c r="AG51" s="19">
        <v>0</v>
      </c>
      <c r="AH51" s="19">
        <v>0</v>
      </c>
      <c r="AI51" s="19">
        <v>0</v>
      </c>
      <c r="AJ51" s="19">
        <v>0</v>
      </c>
      <c r="AK51" s="19">
        <v>0</v>
      </c>
      <c r="AL51" s="19">
        <v>0</v>
      </c>
      <c r="AM51" s="19">
        <v>0</v>
      </c>
      <c r="AN51" s="19">
        <v>0</v>
      </c>
      <c r="AO51" s="19">
        <v>0</v>
      </c>
      <c r="AP51" s="19">
        <v>0</v>
      </c>
      <c r="AQ51" s="19">
        <v>0</v>
      </c>
      <c r="AR51" s="19">
        <v>0</v>
      </c>
      <c r="AS51" s="19">
        <v>0</v>
      </c>
      <c r="AT51" s="19">
        <v>0</v>
      </c>
      <c r="AU51" s="19">
        <v>0</v>
      </c>
      <c r="AV51" s="19">
        <v>0</v>
      </c>
      <c r="AW51" s="19">
        <v>0</v>
      </c>
      <c r="AX51" s="19">
        <v>0</v>
      </c>
      <c r="AY51" s="19">
        <v>0</v>
      </c>
      <c r="AZ51" s="19">
        <v>0</v>
      </c>
      <c r="BA51" s="19">
        <v>0</v>
      </c>
      <c r="BB51" s="19">
        <v>0</v>
      </c>
      <c r="BC51" s="19">
        <v>0</v>
      </c>
      <c r="BD51" s="19">
        <v>0</v>
      </c>
      <c r="BE51" s="19">
        <v>0</v>
      </c>
      <c r="BF51" s="19">
        <v>0</v>
      </c>
      <c r="BG51" s="19">
        <v>0</v>
      </c>
      <c r="BH51" s="19">
        <v>0</v>
      </c>
      <c r="BI51" s="19">
        <v>0</v>
      </c>
      <c r="BJ51" s="19">
        <v>0</v>
      </c>
      <c r="BK51" s="19">
        <v>0</v>
      </c>
      <c r="BL51" s="19">
        <v>0</v>
      </c>
      <c r="BM51" s="19">
        <v>0</v>
      </c>
      <c r="BN51" s="19">
        <v>0</v>
      </c>
      <c r="BO51" s="19">
        <v>0</v>
      </c>
      <c r="BP51" s="19">
        <v>0</v>
      </c>
      <c r="BQ51" s="19">
        <v>0</v>
      </c>
      <c r="BR51" s="19">
        <v>0</v>
      </c>
      <c r="BS51" s="19">
        <v>0</v>
      </c>
      <c r="BT51" s="19">
        <v>0</v>
      </c>
      <c r="BU51" s="19">
        <v>0</v>
      </c>
      <c r="BV51" s="19">
        <v>0</v>
      </c>
      <c r="BW51" s="19">
        <v>0</v>
      </c>
      <c r="BX51" s="19">
        <v>0</v>
      </c>
      <c r="BY51" s="19">
        <v>0</v>
      </c>
      <c r="BZ51" s="19">
        <v>0</v>
      </c>
      <c r="CA51" s="19">
        <v>0</v>
      </c>
      <c r="CB51" s="19">
        <v>0</v>
      </c>
      <c r="CC51" s="19">
        <v>0</v>
      </c>
      <c r="CD51" s="19">
        <v>0</v>
      </c>
      <c r="CE51" s="19">
        <v>0</v>
      </c>
      <c r="CF51" s="19">
        <v>0</v>
      </c>
      <c r="CG51" s="19">
        <v>0</v>
      </c>
      <c r="CI51" s="19">
        <f t="shared" si="6"/>
        <v>0</v>
      </c>
      <c r="CJ51" s="19">
        <f t="shared" si="4"/>
        <v>0</v>
      </c>
      <c r="CK51" s="19">
        <f t="shared" si="5"/>
        <v>0</v>
      </c>
    </row>
    <row r="52" spans="1:89">
      <c r="A52" s="59" t="s">
        <v>823</v>
      </c>
      <c r="B52" s="59" t="s">
        <v>268</v>
      </c>
      <c r="C52">
        <f t="shared" si="3"/>
        <v>48</v>
      </c>
      <c r="D52" s="19">
        <v>0</v>
      </c>
      <c r="E52" s="19">
        <v>0</v>
      </c>
      <c r="F52" s="19">
        <v>0</v>
      </c>
      <c r="G52" s="19">
        <v>0</v>
      </c>
      <c r="H52" s="19">
        <v>0</v>
      </c>
      <c r="I52" s="19">
        <v>0</v>
      </c>
      <c r="J52" s="19">
        <v>0</v>
      </c>
      <c r="K52" s="19">
        <v>0</v>
      </c>
      <c r="L52" s="19">
        <v>0</v>
      </c>
      <c r="M52" s="19">
        <v>0</v>
      </c>
      <c r="N52" s="19">
        <v>0</v>
      </c>
      <c r="O52" s="19">
        <v>0</v>
      </c>
      <c r="P52" s="19">
        <v>0</v>
      </c>
      <c r="Q52" s="19">
        <v>0</v>
      </c>
      <c r="R52" s="19">
        <v>0</v>
      </c>
      <c r="S52" s="19">
        <v>0</v>
      </c>
      <c r="T52" s="19">
        <v>0</v>
      </c>
      <c r="U52" s="19">
        <v>0</v>
      </c>
      <c r="V52" s="19">
        <v>1386.1549042318577</v>
      </c>
      <c r="W52" s="19">
        <v>35.576526315789479</v>
      </c>
      <c r="X52" s="19">
        <v>1.3296220839319335</v>
      </c>
      <c r="Y52" s="19">
        <v>0</v>
      </c>
      <c r="Z52" s="19">
        <v>11830.93894736842</v>
      </c>
      <c r="AA52" s="19">
        <v>0</v>
      </c>
      <c r="AB52" s="19">
        <v>0</v>
      </c>
      <c r="AC52" s="19">
        <v>0</v>
      </c>
      <c r="AD52" s="19">
        <v>0</v>
      </c>
      <c r="AE52" s="19">
        <v>0</v>
      </c>
      <c r="AF52" s="19">
        <v>0</v>
      </c>
      <c r="AG52" s="19">
        <v>0</v>
      </c>
      <c r="AH52" s="19">
        <v>0</v>
      </c>
      <c r="AI52" s="19">
        <v>0</v>
      </c>
      <c r="AJ52" s="19">
        <v>0</v>
      </c>
      <c r="AK52" s="19">
        <v>0</v>
      </c>
      <c r="AL52" s="19">
        <v>0</v>
      </c>
      <c r="AM52" s="19">
        <v>0</v>
      </c>
      <c r="AN52" s="19">
        <v>0</v>
      </c>
      <c r="AO52" s="19">
        <v>0</v>
      </c>
      <c r="AP52" s="19">
        <v>0</v>
      </c>
      <c r="AQ52" s="19">
        <v>0</v>
      </c>
      <c r="AR52" s="19">
        <v>0</v>
      </c>
      <c r="AS52" s="19">
        <v>0</v>
      </c>
      <c r="AT52" s="19">
        <v>0</v>
      </c>
      <c r="AU52" s="19">
        <v>0</v>
      </c>
      <c r="AV52" s="19">
        <v>0</v>
      </c>
      <c r="AW52" s="19">
        <v>0</v>
      </c>
      <c r="AX52" s="19">
        <v>0</v>
      </c>
      <c r="AY52" s="19">
        <v>0</v>
      </c>
      <c r="AZ52" s="19">
        <v>0</v>
      </c>
      <c r="BA52" s="19">
        <v>0</v>
      </c>
      <c r="BB52" s="19">
        <v>0</v>
      </c>
      <c r="BC52" s="19">
        <v>0</v>
      </c>
      <c r="BD52" s="19">
        <v>0</v>
      </c>
      <c r="BE52" s="19">
        <v>0</v>
      </c>
      <c r="BF52" s="19">
        <v>0</v>
      </c>
      <c r="BG52" s="19">
        <v>0</v>
      </c>
      <c r="BH52" s="19">
        <v>0</v>
      </c>
      <c r="BI52" s="19">
        <v>0</v>
      </c>
      <c r="BJ52" s="19">
        <v>0</v>
      </c>
      <c r="BK52" s="19">
        <v>0</v>
      </c>
      <c r="BL52" s="19">
        <v>0</v>
      </c>
      <c r="BM52" s="19">
        <v>0</v>
      </c>
      <c r="BN52" s="19">
        <v>0</v>
      </c>
      <c r="BO52" s="19">
        <v>0</v>
      </c>
      <c r="BP52" s="19">
        <v>0</v>
      </c>
      <c r="BQ52" s="19">
        <v>0</v>
      </c>
      <c r="BR52" s="19">
        <v>0</v>
      </c>
      <c r="BS52" s="19">
        <v>0</v>
      </c>
      <c r="BT52" s="19">
        <v>0</v>
      </c>
      <c r="BU52" s="19">
        <v>0</v>
      </c>
      <c r="BV52" s="19">
        <v>0</v>
      </c>
      <c r="BW52" s="19">
        <v>0</v>
      </c>
      <c r="BX52" s="19">
        <v>0</v>
      </c>
      <c r="BY52" s="19">
        <v>13254</v>
      </c>
      <c r="BZ52" s="19">
        <v>0</v>
      </c>
      <c r="CA52" s="19">
        <v>0</v>
      </c>
      <c r="CB52" s="19">
        <v>0</v>
      </c>
      <c r="CC52" s="19">
        <v>0</v>
      </c>
      <c r="CD52" s="19">
        <v>0</v>
      </c>
      <c r="CE52" s="19">
        <v>0</v>
      </c>
      <c r="CF52" s="19">
        <v>0</v>
      </c>
      <c r="CG52" s="19">
        <v>13254</v>
      </c>
      <c r="CI52" s="19">
        <f t="shared" si="6"/>
        <v>0</v>
      </c>
      <c r="CJ52" s="19">
        <f t="shared" si="4"/>
        <v>0</v>
      </c>
      <c r="CK52" s="19">
        <f t="shared" si="5"/>
        <v>0</v>
      </c>
    </row>
    <row r="53" spans="1:89">
      <c r="A53" s="60" t="s">
        <v>824</v>
      </c>
      <c r="B53" s="59" t="s">
        <v>269</v>
      </c>
      <c r="C53">
        <f t="shared" si="3"/>
        <v>49</v>
      </c>
      <c r="D53" s="19">
        <v>3.14237288135593</v>
      </c>
      <c r="E53" s="19">
        <v>1.8</v>
      </c>
      <c r="F53" s="19">
        <v>0.30508474576271188</v>
      </c>
      <c r="G53" s="19">
        <v>18.396610169491527</v>
      </c>
      <c r="H53" s="19">
        <v>1.7694915254237289</v>
      </c>
      <c r="I53" s="19">
        <v>0</v>
      </c>
      <c r="J53" s="19">
        <v>12.08135593220339</v>
      </c>
      <c r="K53" s="19">
        <v>23.91864406779661</v>
      </c>
      <c r="L53" s="19">
        <v>0</v>
      </c>
      <c r="M53" s="19">
        <v>13.027118644067796</v>
      </c>
      <c r="N53" s="19">
        <v>4.5457627118644073</v>
      </c>
      <c r="O53" s="19">
        <v>0</v>
      </c>
      <c r="P53" s="19">
        <v>1.4338983050847456</v>
      </c>
      <c r="Q53" s="19">
        <v>0</v>
      </c>
      <c r="R53" s="19">
        <v>0</v>
      </c>
      <c r="S53" s="19">
        <v>1.5254237288135593</v>
      </c>
      <c r="T53" s="19">
        <v>45.091525423728811</v>
      </c>
      <c r="U53" s="19">
        <v>0</v>
      </c>
      <c r="V53" s="19">
        <v>13.818524709809527</v>
      </c>
      <c r="W53" s="19">
        <v>0.35466101694915259</v>
      </c>
      <c r="X53" s="19">
        <v>1.3254951207421907E-2</v>
      </c>
      <c r="Y53" s="19">
        <v>0</v>
      </c>
      <c r="Z53" s="19">
        <v>33.833898305084745</v>
      </c>
      <c r="AA53" s="19">
        <v>5.4</v>
      </c>
      <c r="AB53" s="19">
        <v>0.61016949152542377</v>
      </c>
      <c r="AC53" s="19">
        <v>0.39661016949152544</v>
      </c>
      <c r="AD53" s="19">
        <v>1.7389830508474575</v>
      </c>
      <c r="AE53" s="19">
        <v>23.003389830508475</v>
      </c>
      <c r="AF53" s="19">
        <v>14.216949152542373</v>
      </c>
      <c r="AG53" s="19">
        <v>86.247457627118649</v>
      </c>
      <c r="AH53" s="19">
        <v>0.9152542372881356</v>
      </c>
      <c r="AI53" s="19">
        <v>0</v>
      </c>
      <c r="AJ53" s="19">
        <v>0.15254237288135594</v>
      </c>
      <c r="AK53" s="19">
        <v>3.5389830508474578</v>
      </c>
      <c r="AL53" s="19">
        <v>9.152542372881356E-2</v>
      </c>
      <c r="AM53" s="19">
        <v>9.152542372881356E-2</v>
      </c>
      <c r="AN53" s="19">
        <v>0.2440677966101695</v>
      </c>
      <c r="AO53" s="19">
        <v>9.152542372881356E-2</v>
      </c>
      <c r="AP53" s="19">
        <v>0.36610169491525424</v>
      </c>
      <c r="AQ53" s="19">
        <v>30.715169642391917</v>
      </c>
      <c r="AR53" s="19">
        <v>5.0173508653578907</v>
      </c>
      <c r="AS53" s="19">
        <v>3.5947446624732375</v>
      </c>
      <c r="AT53" s="19">
        <v>4.1778195755396643</v>
      </c>
      <c r="AU53" s="19">
        <v>3.2644067796610168</v>
      </c>
      <c r="AV53" s="19">
        <v>30.050847457627118</v>
      </c>
      <c r="AW53" s="19">
        <v>0.21355932203389832</v>
      </c>
      <c r="AX53" s="19">
        <v>28.55593220338983</v>
      </c>
      <c r="AY53" s="19">
        <v>6.1016949152542375E-2</v>
      </c>
      <c r="AZ53" s="19">
        <v>47.776271186440681</v>
      </c>
      <c r="BA53" s="19">
        <v>0</v>
      </c>
      <c r="BB53" s="19">
        <v>19.525423728813561</v>
      </c>
      <c r="BC53" s="19">
        <v>0</v>
      </c>
      <c r="BD53" s="19">
        <v>0</v>
      </c>
      <c r="BE53" s="19">
        <v>0</v>
      </c>
      <c r="BF53" s="19">
        <v>0</v>
      </c>
      <c r="BG53" s="19">
        <v>0</v>
      </c>
      <c r="BH53" s="19">
        <v>0</v>
      </c>
      <c r="BI53" s="19">
        <v>0</v>
      </c>
      <c r="BJ53" s="19">
        <v>0</v>
      </c>
      <c r="BK53" s="19">
        <v>0</v>
      </c>
      <c r="BL53" s="19">
        <v>6.1016949152542375E-2</v>
      </c>
      <c r="BM53" s="19">
        <v>0</v>
      </c>
      <c r="BN53" s="19">
        <v>0.27457627118644068</v>
      </c>
      <c r="BO53" s="19">
        <v>0.54915254237288136</v>
      </c>
      <c r="BP53" s="19">
        <v>0</v>
      </c>
      <c r="BQ53" s="19">
        <v>0</v>
      </c>
      <c r="BR53" s="19">
        <v>0</v>
      </c>
      <c r="BS53" s="19">
        <v>0</v>
      </c>
      <c r="BT53" s="19">
        <v>0</v>
      </c>
      <c r="BU53" s="19">
        <v>0</v>
      </c>
      <c r="BV53" s="19">
        <v>0</v>
      </c>
      <c r="BW53" s="19">
        <v>0</v>
      </c>
      <c r="BX53" s="19">
        <v>0</v>
      </c>
      <c r="BY53" s="19">
        <v>486</v>
      </c>
      <c r="BZ53" s="19">
        <v>0</v>
      </c>
      <c r="CA53" s="19">
        <v>0</v>
      </c>
      <c r="CB53" s="19">
        <v>0</v>
      </c>
      <c r="CC53" s="19">
        <v>0</v>
      </c>
      <c r="CD53" s="19">
        <v>0</v>
      </c>
      <c r="CE53" s="19">
        <v>0</v>
      </c>
      <c r="CF53" s="19">
        <v>0</v>
      </c>
      <c r="CG53" s="19">
        <v>486</v>
      </c>
      <c r="CI53" s="19">
        <f t="shared" si="6"/>
        <v>0</v>
      </c>
      <c r="CJ53" s="19">
        <f t="shared" si="4"/>
        <v>0</v>
      </c>
      <c r="CK53" s="19">
        <f t="shared" si="5"/>
        <v>0</v>
      </c>
    </row>
    <row r="54" spans="1:89">
      <c r="A54" s="60"/>
      <c r="B54" s="59" t="s">
        <v>42</v>
      </c>
      <c r="D54" s="19">
        <v>0</v>
      </c>
      <c r="E54" s="19">
        <v>0</v>
      </c>
      <c r="F54" s="19">
        <v>0</v>
      </c>
      <c r="G54" s="19">
        <v>0</v>
      </c>
      <c r="H54" s="19">
        <v>0</v>
      </c>
      <c r="I54" s="19">
        <v>0</v>
      </c>
      <c r="J54" s="19">
        <v>0</v>
      </c>
      <c r="K54" s="19">
        <v>0</v>
      </c>
      <c r="L54" s="19">
        <v>0</v>
      </c>
      <c r="M54" s="19">
        <v>0</v>
      </c>
      <c r="N54" s="19">
        <v>0</v>
      </c>
      <c r="O54" s="19">
        <v>0</v>
      </c>
      <c r="P54" s="19">
        <v>0</v>
      </c>
      <c r="Q54" s="19">
        <v>0</v>
      </c>
      <c r="R54" s="19">
        <v>0</v>
      </c>
      <c r="S54" s="19">
        <v>0</v>
      </c>
      <c r="T54" s="19">
        <v>0</v>
      </c>
      <c r="U54" s="19">
        <v>0</v>
      </c>
      <c r="V54" s="19">
        <v>0</v>
      </c>
      <c r="W54" s="19">
        <v>0</v>
      </c>
      <c r="X54" s="19">
        <v>0</v>
      </c>
      <c r="Y54" s="19">
        <v>0</v>
      </c>
      <c r="Z54" s="19">
        <v>0</v>
      </c>
      <c r="AA54" s="19">
        <v>0</v>
      </c>
      <c r="AB54" s="19">
        <v>0</v>
      </c>
      <c r="AC54" s="19">
        <v>0</v>
      </c>
      <c r="AD54" s="19">
        <v>0</v>
      </c>
      <c r="AE54" s="19">
        <v>0</v>
      </c>
      <c r="AF54" s="19">
        <v>0</v>
      </c>
      <c r="AG54" s="19">
        <v>0</v>
      </c>
      <c r="AH54" s="19">
        <v>0</v>
      </c>
      <c r="AI54" s="19">
        <v>0</v>
      </c>
      <c r="AJ54" s="19">
        <v>0</v>
      </c>
      <c r="AK54" s="19">
        <v>0</v>
      </c>
      <c r="AL54" s="19">
        <v>0</v>
      </c>
      <c r="AM54" s="19">
        <v>0</v>
      </c>
      <c r="AN54" s="19">
        <v>0</v>
      </c>
      <c r="AO54" s="19">
        <v>0</v>
      </c>
      <c r="AP54" s="19">
        <v>0</v>
      </c>
      <c r="AQ54" s="19">
        <v>0</v>
      </c>
      <c r="AR54" s="19">
        <v>0</v>
      </c>
      <c r="AS54" s="19">
        <v>0</v>
      </c>
      <c r="AT54" s="19">
        <v>0</v>
      </c>
      <c r="AU54" s="19">
        <v>0</v>
      </c>
      <c r="AV54" s="19">
        <v>0</v>
      </c>
      <c r="AW54" s="19">
        <v>0</v>
      </c>
      <c r="AX54" s="19">
        <v>0</v>
      </c>
      <c r="AY54" s="19">
        <v>0</v>
      </c>
      <c r="AZ54" s="19">
        <v>0</v>
      </c>
      <c r="BA54" s="19">
        <v>0</v>
      </c>
      <c r="BB54" s="19">
        <v>0</v>
      </c>
      <c r="BC54" s="19">
        <v>0</v>
      </c>
      <c r="BD54" s="19">
        <v>0</v>
      </c>
      <c r="BE54" s="19">
        <v>0</v>
      </c>
      <c r="BF54" s="19">
        <v>0</v>
      </c>
      <c r="BG54" s="19">
        <v>0</v>
      </c>
      <c r="BH54" s="19">
        <v>0</v>
      </c>
      <c r="BI54" s="19">
        <v>0</v>
      </c>
      <c r="BJ54" s="19">
        <v>0</v>
      </c>
      <c r="BK54" s="19">
        <v>0</v>
      </c>
      <c r="BL54" s="19">
        <v>0</v>
      </c>
      <c r="BM54" s="19">
        <v>0</v>
      </c>
      <c r="BN54" s="19">
        <v>0</v>
      </c>
      <c r="BO54" s="19">
        <v>0</v>
      </c>
      <c r="BP54" s="19">
        <v>0</v>
      </c>
      <c r="BQ54" s="19">
        <v>0</v>
      </c>
      <c r="BR54" s="19">
        <v>0</v>
      </c>
      <c r="BS54" s="19">
        <v>0</v>
      </c>
      <c r="BT54" s="19">
        <v>0</v>
      </c>
      <c r="BU54" s="19">
        <v>0</v>
      </c>
      <c r="BV54" s="19">
        <v>0</v>
      </c>
      <c r="BW54" s="19">
        <v>0</v>
      </c>
      <c r="BX54" s="19">
        <v>0</v>
      </c>
      <c r="BY54" s="19">
        <v>0</v>
      </c>
      <c r="BZ54" s="19">
        <v>0</v>
      </c>
      <c r="CA54" s="19">
        <v>0</v>
      </c>
      <c r="CB54" s="19">
        <v>0</v>
      </c>
      <c r="CC54" s="19">
        <v>0</v>
      </c>
      <c r="CD54" s="19">
        <v>0</v>
      </c>
      <c r="CE54" s="19">
        <v>0</v>
      </c>
      <c r="CF54" s="19">
        <v>0</v>
      </c>
      <c r="CG54" s="19">
        <v>0</v>
      </c>
      <c r="CI54" s="19">
        <f t="shared" si="6"/>
        <v>0</v>
      </c>
      <c r="CJ54" s="19">
        <f t="shared" ref="CJ54:CJ57" si="7">SUM(BZ54:CE54)-CF54</f>
        <v>0</v>
      </c>
      <c r="CK54" s="19">
        <f t="shared" ref="CK54:CK57" si="8">BY54+CF54-CG54</f>
        <v>0</v>
      </c>
    </row>
    <row r="55" spans="1:89">
      <c r="A55" s="60"/>
      <c r="B55" s="59" t="s">
        <v>43</v>
      </c>
      <c r="D55" s="19">
        <v>0</v>
      </c>
      <c r="E55" s="19">
        <v>0</v>
      </c>
      <c r="F55" s="19">
        <v>0</v>
      </c>
      <c r="G55" s="19">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19">
        <v>0</v>
      </c>
      <c r="Y55" s="19">
        <v>0</v>
      </c>
      <c r="Z55" s="19">
        <v>0</v>
      </c>
      <c r="AA55" s="19">
        <v>0</v>
      </c>
      <c r="AB55" s="19">
        <v>0</v>
      </c>
      <c r="AC55" s="19">
        <v>0</v>
      </c>
      <c r="AD55" s="19">
        <v>0</v>
      </c>
      <c r="AE55" s="19">
        <v>0</v>
      </c>
      <c r="AF55" s="19">
        <v>0</v>
      </c>
      <c r="AG55" s="19">
        <v>0</v>
      </c>
      <c r="AH55" s="19">
        <v>0</v>
      </c>
      <c r="AI55" s="19">
        <v>0</v>
      </c>
      <c r="AJ55" s="19">
        <v>0</v>
      </c>
      <c r="AK55" s="19">
        <v>0</v>
      </c>
      <c r="AL55" s="19">
        <v>0</v>
      </c>
      <c r="AM55" s="19">
        <v>0</v>
      </c>
      <c r="AN55" s="19">
        <v>0</v>
      </c>
      <c r="AO55" s="19">
        <v>0</v>
      </c>
      <c r="AP55" s="19">
        <v>0</v>
      </c>
      <c r="AQ55" s="19">
        <v>0</v>
      </c>
      <c r="AR55" s="19">
        <v>0</v>
      </c>
      <c r="AS55" s="19">
        <v>0</v>
      </c>
      <c r="AT55" s="19">
        <v>0</v>
      </c>
      <c r="AU55" s="19">
        <v>0</v>
      </c>
      <c r="AV55" s="19">
        <v>0</v>
      </c>
      <c r="AW55" s="19">
        <v>0</v>
      </c>
      <c r="AX55" s="19">
        <v>0</v>
      </c>
      <c r="AY55" s="19">
        <v>0</v>
      </c>
      <c r="AZ55" s="19">
        <v>0</v>
      </c>
      <c r="BA55" s="19">
        <v>0</v>
      </c>
      <c r="BB55" s="19">
        <v>0</v>
      </c>
      <c r="BC55" s="19">
        <v>0</v>
      </c>
      <c r="BD55" s="19">
        <v>0</v>
      </c>
      <c r="BE55" s="19">
        <v>0</v>
      </c>
      <c r="BF55" s="19">
        <v>0</v>
      </c>
      <c r="BG55" s="19">
        <v>0</v>
      </c>
      <c r="BH55" s="19">
        <v>0</v>
      </c>
      <c r="BI55" s="19">
        <v>0</v>
      </c>
      <c r="BJ55" s="19">
        <v>0</v>
      </c>
      <c r="BK55" s="19">
        <v>0</v>
      </c>
      <c r="BL55" s="19">
        <v>0</v>
      </c>
      <c r="BM55" s="19">
        <v>0</v>
      </c>
      <c r="BN55" s="19">
        <v>0</v>
      </c>
      <c r="BO55" s="19">
        <v>0</v>
      </c>
      <c r="BP55" s="19">
        <v>0</v>
      </c>
      <c r="BQ55" s="19">
        <v>0</v>
      </c>
      <c r="BR55" s="19">
        <v>0</v>
      </c>
      <c r="BS55" s="19">
        <v>0</v>
      </c>
      <c r="BT55" s="19">
        <v>0</v>
      </c>
      <c r="BU55" s="19">
        <v>0</v>
      </c>
      <c r="BV55" s="19">
        <v>0</v>
      </c>
      <c r="BW55" s="19">
        <v>0</v>
      </c>
      <c r="BX55" s="19">
        <v>0</v>
      </c>
      <c r="BY55" s="19">
        <v>0</v>
      </c>
      <c r="BZ55" s="19">
        <v>0</v>
      </c>
      <c r="CA55" s="19">
        <v>0</v>
      </c>
      <c r="CB55" s="19">
        <v>0</v>
      </c>
      <c r="CC55" s="19">
        <v>0</v>
      </c>
      <c r="CD55" s="19">
        <v>0</v>
      </c>
      <c r="CE55" s="19">
        <v>0</v>
      </c>
      <c r="CF55" s="19">
        <v>0</v>
      </c>
      <c r="CG55" s="19">
        <v>0</v>
      </c>
      <c r="CI55" s="19">
        <f t="shared" si="6"/>
        <v>0</v>
      </c>
      <c r="CJ55" s="19">
        <f t="shared" si="7"/>
        <v>0</v>
      </c>
      <c r="CK55" s="19">
        <f t="shared" si="8"/>
        <v>0</v>
      </c>
    </row>
    <row r="56" spans="1:89">
      <c r="A56" s="60"/>
      <c r="B56" s="59" t="s">
        <v>133</v>
      </c>
      <c r="D56" s="19">
        <v>301.24618601031</v>
      </c>
      <c r="E56" s="19">
        <v>215.48163944839814</v>
      </c>
      <c r="F56" s="19">
        <v>12.415167305967309</v>
      </c>
      <c r="G56" s="19">
        <v>3.7131393326493991</v>
      </c>
      <c r="H56" s="19">
        <v>217.15463131632345</v>
      </c>
      <c r="I56" s="19">
        <v>97.565936947546277</v>
      </c>
      <c r="J56" s="19">
        <v>17.66942165191783</v>
      </c>
      <c r="K56" s="19">
        <v>19.693024002568837</v>
      </c>
      <c r="L56" s="19">
        <v>0.14270307248238287</v>
      </c>
      <c r="M56" s="19">
        <v>122.72464233484926</v>
      </c>
      <c r="N56" s="19">
        <v>15.269228755614968</v>
      </c>
      <c r="O56" s="19">
        <v>0.71351536241191438</v>
      </c>
      <c r="P56" s="19">
        <v>16.696259480438798</v>
      </c>
      <c r="Q56" s="19">
        <v>0</v>
      </c>
      <c r="R56" s="19">
        <v>19.40761785760407</v>
      </c>
      <c r="S56" s="19">
        <v>0</v>
      </c>
      <c r="T56" s="19">
        <v>111.30839653625864</v>
      </c>
      <c r="U56" s="19">
        <v>0</v>
      </c>
      <c r="V56" s="19">
        <v>28487.859366768927</v>
      </c>
      <c r="W56" s="19">
        <v>731.15859948134619</v>
      </c>
      <c r="X56" s="19">
        <v>27.326013003570779</v>
      </c>
      <c r="Y56" s="19">
        <v>0</v>
      </c>
      <c r="Z56" s="19">
        <v>268.28177626687983</v>
      </c>
      <c r="AA56" s="19">
        <v>133.42737277102799</v>
      </c>
      <c r="AB56" s="19">
        <v>53.656355253375963</v>
      </c>
      <c r="AC56" s="19">
        <v>1.5697337973062115</v>
      </c>
      <c r="AD56" s="19">
        <v>255.43849974346537</v>
      </c>
      <c r="AE56" s="19">
        <v>412.55638210545135</v>
      </c>
      <c r="AF56" s="19">
        <v>3.8708146617872714</v>
      </c>
      <c r="AG56" s="19">
        <v>22.045309959009046</v>
      </c>
      <c r="AH56" s="19">
        <v>16.836291572070198</v>
      </c>
      <c r="AI56" s="19">
        <v>9.3018185481050814E-2</v>
      </c>
      <c r="AJ56" s="19">
        <v>67.996293586648136</v>
      </c>
      <c r="AK56" s="19">
        <v>21.766255402565896</v>
      </c>
      <c r="AL56" s="19">
        <v>18.603637096210164</v>
      </c>
      <c r="AM56" s="19">
        <v>34.230692257026696</v>
      </c>
      <c r="AN56" s="19">
        <v>1.9533818951020674</v>
      </c>
      <c r="AO56" s="19">
        <v>9.0227639916619289</v>
      </c>
      <c r="AP56" s="19">
        <v>24.277746410554268</v>
      </c>
      <c r="AQ56" s="19">
        <v>27.220877641967597</v>
      </c>
      <c r="AR56" s="19">
        <v>4.4465550925764514</v>
      </c>
      <c r="AS56" s="19">
        <v>3.1857907916695445</v>
      </c>
      <c r="AT56" s="19">
        <v>3.7025325531337696</v>
      </c>
      <c r="AU56" s="19">
        <v>25.401146901864148</v>
      </c>
      <c r="AV56" s="19">
        <v>246.44820617707524</v>
      </c>
      <c r="AW56" s="19">
        <v>0.71351536241191438</v>
      </c>
      <c r="AX56" s="19">
        <v>869.20441449019404</v>
      </c>
      <c r="AY56" s="19">
        <v>640.016144929863</v>
      </c>
      <c r="AZ56" s="19">
        <v>9.8465120012844185</v>
      </c>
      <c r="BA56" s="19">
        <v>0</v>
      </c>
      <c r="BB56" s="19">
        <v>18.265993277745007</v>
      </c>
      <c r="BC56" s="19">
        <v>3.1394675946124231</v>
      </c>
      <c r="BD56" s="19">
        <v>543.98411230284353</v>
      </c>
      <c r="BE56" s="19">
        <v>0</v>
      </c>
      <c r="BF56" s="19">
        <v>0.57081228992953148</v>
      </c>
      <c r="BG56" s="19">
        <v>0</v>
      </c>
      <c r="BH56" s="19">
        <v>0</v>
      </c>
      <c r="BI56" s="19">
        <v>0</v>
      </c>
      <c r="BJ56" s="19">
        <v>0.57081228992953148</v>
      </c>
      <c r="BK56" s="19">
        <v>0</v>
      </c>
      <c r="BL56" s="19">
        <v>22.83249159718126</v>
      </c>
      <c r="BM56" s="19">
        <v>5.4227167543305494</v>
      </c>
      <c r="BN56" s="19">
        <v>47.662826209115885</v>
      </c>
      <c r="BO56" s="19">
        <v>0.28540614496476574</v>
      </c>
      <c r="BP56" s="19">
        <v>0</v>
      </c>
      <c r="BQ56" s="19">
        <v>102.31810296986853</v>
      </c>
      <c r="BR56" s="19">
        <v>20.549242437463132</v>
      </c>
      <c r="BS56" s="19">
        <v>0</v>
      </c>
      <c r="BT56" s="19">
        <v>3.4248737395771891</v>
      </c>
      <c r="BU56" s="19">
        <v>9.418402783837271</v>
      </c>
      <c r="BV56" s="19">
        <v>0.57081228992953148</v>
      </c>
      <c r="BW56" s="19">
        <v>61.362321167424632</v>
      </c>
      <c r="BX56" s="19">
        <v>0</v>
      </c>
      <c r="BY56" s="19">
        <v>34433.735903415603</v>
      </c>
      <c r="BZ56" s="19">
        <v>0</v>
      </c>
      <c r="CA56" s="19">
        <v>0</v>
      </c>
      <c r="CB56" s="19">
        <v>0</v>
      </c>
      <c r="CC56" s="19">
        <v>5195.8188690835595</v>
      </c>
      <c r="CD56" s="19">
        <v>0</v>
      </c>
      <c r="CE56" s="19">
        <v>0</v>
      </c>
      <c r="CF56" s="19">
        <v>5195.8188690835595</v>
      </c>
      <c r="CG56" s="19">
        <v>39634.892093586692</v>
      </c>
      <c r="CI56" s="19">
        <f t="shared" si="6"/>
        <v>0</v>
      </c>
      <c r="CJ56" s="19">
        <f t="shared" si="7"/>
        <v>0</v>
      </c>
      <c r="CK56" s="19">
        <f t="shared" si="8"/>
        <v>-5.3373210875288351</v>
      </c>
    </row>
    <row r="57" spans="1:89">
      <c r="A57" s="60"/>
      <c r="B57" s="59" t="s">
        <v>134</v>
      </c>
      <c r="D57" s="19">
        <v>0</v>
      </c>
      <c r="E57" s="19">
        <v>0</v>
      </c>
      <c r="F57" s="19">
        <v>0</v>
      </c>
      <c r="G57" s="19">
        <v>0.42524976933970449</v>
      </c>
      <c r="H57" s="19">
        <v>24.869779613797888</v>
      </c>
      <c r="I57" s="19">
        <v>11.173804284029476</v>
      </c>
      <c r="J57" s="19">
        <v>2.0236023506510072</v>
      </c>
      <c r="K57" s="19">
        <v>0</v>
      </c>
      <c r="L57" s="19">
        <v>0</v>
      </c>
      <c r="M57" s="19">
        <v>0</v>
      </c>
      <c r="N57" s="19">
        <v>0</v>
      </c>
      <c r="O57" s="19">
        <v>0</v>
      </c>
      <c r="P57" s="19">
        <v>0</v>
      </c>
      <c r="Q57" s="19">
        <v>0</v>
      </c>
      <c r="R57" s="19">
        <v>0</v>
      </c>
      <c r="S57" s="19">
        <v>0</v>
      </c>
      <c r="T57" s="19">
        <v>0</v>
      </c>
      <c r="U57" s="19">
        <v>0</v>
      </c>
      <c r="V57" s="19">
        <v>581.38488503610063</v>
      </c>
      <c r="W57" s="19">
        <v>14.921604071047881</v>
      </c>
      <c r="X57" s="19">
        <v>0.55767373476675064</v>
      </c>
      <c r="Y57" s="19">
        <v>0</v>
      </c>
      <c r="Z57" s="19">
        <v>0</v>
      </c>
      <c r="AA57" s="19">
        <v>0</v>
      </c>
      <c r="AB57" s="19">
        <v>0</v>
      </c>
      <c r="AC57" s="19">
        <v>0</v>
      </c>
      <c r="AD57" s="19">
        <v>0</v>
      </c>
      <c r="AE57" s="19">
        <v>7.7041663551661914</v>
      </c>
      <c r="AF57" s="19">
        <v>461.34120163078092</v>
      </c>
      <c r="AG57" s="19">
        <v>11.775318219315698</v>
      </c>
      <c r="AH57" s="19">
        <v>8.9929645472411028</v>
      </c>
      <c r="AI57" s="19">
        <v>4.968488700133205E-2</v>
      </c>
      <c r="AJ57" s="19">
        <v>36.319652397973734</v>
      </c>
      <c r="AK57" s="19">
        <v>11.626263558311704</v>
      </c>
      <c r="AL57" s="19">
        <v>9.9369774002664109</v>
      </c>
      <c r="AM57" s="19">
        <v>18.284038416490198</v>
      </c>
      <c r="AN57" s="19">
        <v>1.0433826270279734</v>
      </c>
      <c r="AO57" s="19">
        <v>4.8194340391292094</v>
      </c>
      <c r="AP57" s="19">
        <v>12.96775550734767</v>
      </c>
      <c r="AQ57" s="19">
        <v>1.7952004177720322</v>
      </c>
      <c r="AR57" s="19">
        <v>0.29324761915584613</v>
      </c>
      <c r="AS57" s="19">
        <v>0.21010097599946689</v>
      </c>
      <c r="AT57" s="19">
        <v>0.24417978265155763</v>
      </c>
      <c r="AU57" s="19">
        <v>0</v>
      </c>
      <c r="AV57" s="19">
        <v>0</v>
      </c>
      <c r="AW57" s="19">
        <v>0</v>
      </c>
      <c r="AX57" s="19">
        <v>0</v>
      </c>
      <c r="AY57" s="19">
        <v>33.685060259466482</v>
      </c>
      <c r="AZ57" s="19">
        <v>0</v>
      </c>
      <c r="BA57" s="19">
        <v>0</v>
      </c>
      <c r="BB57" s="19">
        <v>0</v>
      </c>
      <c r="BC57" s="19">
        <v>0</v>
      </c>
      <c r="BD57" s="19">
        <v>0</v>
      </c>
      <c r="BE57" s="19">
        <v>0</v>
      </c>
      <c r="BF57" s="19">
        <v>0</v>
      </c>
      <c r="BG57" s="19">
        <v>0</v>
      </c>
      <c r="BH57" s="19">
        <v>0</v>
      </c>
      <c r="BI57" s="19">
        <v>0</v>
      </c>
      <c r="BJ57" s="19">
        <v>0</v>
      </c>
      <c r="BK57" s="19">
        <v>0</v>
      </c>
      <c r="BL57" s="19">
        <v>0</v>
      </c>
      <c r="BM57" s="19">
        <v>0</v>
      </c>
      <c r="BN57" s="19">
        <v>0</v>
      </c>
      <c r="BO57" s="19">
        <v>0</v>
      </c>
      <c r="BP57" s="19">
        <v>0</v>
      </c>
      <c r="BQ57" s="19">
        <v>0</v>
      </c>
      <c r="BR57" s="19">
        <v>0</v>
      </c>
      <c r="BS57" s="19">
        <v>0</v>
      </c>
      <c r="BT57" s="19">
        <v>0</v>
      </c>
      <c r="BU57" s="19">
        <v>0</v>
      </c>
      <c r="BV57" s="19">
        <v>0</v>
      </c>
      <c r="BW57" s="19">
        <v>0</v>
      </c>
      <c r="BX57" s="19">
        <v>0</v>
      </c>
      <c r="BY57" s="19">
        <v>1256.4452275008309</v>
      </c>
      <c r="BZ57" s="19">
        <v>0</v>
      </c>
      <c r="CA57" s="19">
        <v>0</v>
      </c>
      <c r="CB57" s="19">
        <v>0</v>
      </c>
      <c r="CC57" s="19">
        <v>0</v>
      </c>
      <c r="CD57" s="19">
        <v>0</v>
      </c>
      <c r="CE57" s="19">
        <v>0</v>
      </c>
      <c r="CF57" s="19">
        <v>0</v>
      </c>
      <c r="CG57" s="19">
        <v>1251.107906413308</v>
      </c>
      <c r="CI57" s="19">
        <f t="shared" si="6"/>
        <v>0</v>
      </c>
      <c r="CJ57" s="19">
        <f t="shared" si="7"/>
        <v>0</v>
      </c>
      <c r="CK57" s="19">
        <f t="shared" si="8"/>
        <v>5.3373210875229233</v>
      </c>
    </row>
    <row r="58" spans="1:89">
      <c r="A58" s="59" t="s">
        <v>825</v>
      </c>
      <c r="B58" s="59" t="s">
        <v>270</v>
      </c>
      <c r="C58" t="e">
        <f>#REF!+1</f>
        <v>#REF!</v>
      </c>
      <c r="D58" s="19">
        <v>4.6620657046473353</v>
      </c>
      <c r="E58" s="19">
        <v>4.3604026296407428</v>
      </c>
      <c r="F58" s="19">
        <v>0.19196741136783144</v>
      </c>
      <c r="G58" s="19">
        <v>0.13711957954845103</v>
      </c>
      <c r="H58" s="19">
        <v>41.684352182729114</v>
      </c>
      <c r="I58" s="19">
        <v>0</v>
      </c>
      <c r="J58" s="19">
        <v>2.7423915909690209E-2</v>
      </c>
      <c r="K58" s="19">
        <v>5.8687180046737044</v>
      </c>
      <c r="L58" s="19">
        <v>2.7972394227884014</v>
      </c>
      <c r="M58" s="19">
        <v>4.4426743773698139</v>
      </c>
      <c r="N58" s="19">
        <v>2.0842176091364557</v>
      </c>
      <c r="O58" s="19">
        <v>0</v>
      </c>
      <c r="P58" s="19">
        <v>0</v>
      </c>
      <c r="Q58" s="19">
        <v>0</v>
      </c>
      <c r="R58" s="19">
        <v>0</v>
      </c>
      <c r="S58" s="19">
        <v>1.7551306182201734</v>
      </c>
      <c r="T58" s="19">
        <v>0.19196741136783144</v>
      </c>
      <c r="U58" s="19">
        <v>0</v>
      </c>
      <c r="V58" s="19">
        <v>993.49854371431115</v>
      </c>
      <c r="W58" s="19">
        <v>25.498757012829955</v>
      </c>
      <c r="X58" s="19">
        <v>0.95297978605701916</v>
      </c>
      <c r="Y58" s="19">
        <v>21.747165316384336</v>
      </c>
      <c r="Z58" s="19">
        <v>18.2094801640343</v>
      </c>
      <c r="AA58" s="19">
        <v>15.028305918510235</v>
      </c>
      <c r="AB58" s="19">
        <v>82.244323813160932</v>
      </c>
      <c r="AC58" s="19">
        <v>47.553070187402817</v>
      </c>
      <c r="AD58" s="19">
        <v>0</v>
      </c>
      <c r="AE58" s="19">
        <v>2.7423915909690209E-2</v>
      </c>
      <c r="AF58" s="19">
        <v>0</v>
      </c>
      <c r="AG58" s="19">
        <v>0</v>
      </c>
      <c r="AH58" s="19">
        <v>1.8922501977686246</v>
      </c>
      <c r="AI58" s="19">
        <v>0</v>
      </c>
      <c r="AJ58" s="19">
        <v>0.10969566363876083</v>
      </c>
      <c r="AK58" s="19">
        <v>5.4847831819380417E-2</v>
      </c>
      <c r="AL58" s="19">
        <v>0.76786964547132575</v>
      </c>
      <c r="AM58" s="19">
        <v>8.2271747729070616E-2</v>
      </c>
      <c r="AN58" s="19">
        <v>0</v>
      </c>
      <c r="AO58" s="19">
        <v>0.10969566363876083</v>
      </c>
      <c r="AP58" s="19">
        <v>5.4847831819380417E-2</v>
      </c>
      <c r="AQ58" s="19">
        <v>0.30978640197017115</v>
      </c>
      <c r="AR58" s="19">
        <v>5.0603890198149828E-2</v>
      </c>
      <c r="AS58" s="19">
        <v>3.6255798940863039E-2</v>
      </c>
      <c r="AT58" s="19">
        <v>4.2136563445859351E-2</v>
      </c>
      <c r="AU58" s="19">
        <v>1.2340762159360594</v>
      </c>
      <c r="AV58" s="19">
        <v>18.703110650408721</v>
      </c>
      <c r="AW58" s="19">
        <v>18.154632332214916</v>
      </c>
      <c r="AX58" s="19">
        <v>30.632514071123961</v>
      </c>
      <c r="AY58" s="19">
        <v>46.702928794202421</v>
      </c>
      <c r="AZ58" s="19">
        <v>0.24681524318721185</v>
      </c>
      <c r="BA58" s="19">
        <v>1.2066523000263691</v>
      </c>
      <c r="BB58" s="19">
        <v>2.8520872546077816</v>
      </c>
      <c r="BC58" s="19">
        <v>0.52105440228411393</v>
      </c>
      <c r="BD58" s="19">
        <v>2.1116415250461458</v>
      </c>
      <c r="BE58" s="19">
        <v>0.21939132727752167</v>
      </c>
      <c r="BF58" s="19">
        <v>0.49363048637442369</v>
      </c>
      <c r="BG58" s="19">
        <v>1.2340762159360594</v>
      </c>
      <c r="BH58" s="19">
        <v>2.0019458614073851</v>
      </c>
      <c r="BI58" s="19">
        <v>7.5964247069841875</v>
      </c>
      <c r="BJ58" s="19">
        <v>0.93241314092946714</v>
      </c>
      <c r="BK58" s="19">
        <v>7.843239950171399</v>
      </c>
      <c r="BL58" s="19">
        <v>6.2800767433190581</v>
      </c>
      <c r="BM58" s="19">
        <v>2.3858806841430482</v>
      </c>
      <c r="BN58" s="19">
        <v>6.2252289114996779</v>
      </c>
      <c r="BO58" s="19">
        <v>6.9108268092419323</v>
      </c>
      <c r="BP58" s="19">
        <v>4.2507069660019825</v>
      </c>
      <c r="BQ58" s="19">
        <v>35.020340616674396</v>
      </c>
      <c r="BR58" s="19">
        <v>4.1958591341826015</v>
      </c>
      <c r="BS58" s="19">
        <v>0.32908699091628246</v>
      </c>
      <c r="BT58" s="19">
        <v>1.1243805522972985</v>
      </c>
      <c r="BU58" s="19">
        <v>5.4025114342089706</v>
      </c>
      <c r="BV58" s="19">
        <v>0.87756530911008668</v>
      </c>
      <c r="BW58" s="19">
        <v>9.0498922501977681</v>
      </c>
      <c r="BX58" s="19">
        <v>0</v>
      </c>
      <c r="BY58" s="19">
        <v>1501.2125808123517</v>
      </c>
      <c r="BZ58" s="19">
        <v>0</v>
      </c>
      <c r="CA58" s="19">
        <v>0</v>
      </c>
      <c r="CB58" s="19">
        <v>0</v>
      </c>
      <c r="CC58" s="19">
        <v>1514.7874191876483</v>
      </c>
      <c r="CD58" s="19">
        <v>0</v>
      </c>
      <c r="CE58" s="19">
        <v>0</v>
      </c>
      <c r="CF58" s="19">
        <v>1514.7874191876483</v>
      </c>
      <c r="CG58" s="19">
        <v>3016</v>
      </c>
      <c r="CI58" s="19">
        <f t="shared" si="6"/>
        <v>0</v>
      </c>
      <c r="CJ58" s="19">
        <f t="shared" si="4"/>
        <v>0</v>
      </c>
      <c r="CK58" s="19">
        <f t="shared" si="5"/>
        <v>0</v>
      </c>
    </row>
    <row r="59" spans="1:89">
      <c r="A59" s="60" t="s">
        <v>826</v>
      </c>
      <c r="B59" s="60" t="s">
        <v>271</v>
      </c>
      <c r="C59" t="e">
        <f t="shared" si="3"/>
        <v>#REF!</v>
      </c>
      <c r="D59" s="19">
        <v>4425.3059643080778</v>
      </c>
      <c r="E59" s="19">
        <v>876.56848778960546</v>
      </c>
      <c r="F59" s="19">
        <v>55.02926245639145</v>
      </c>
      <c r="G59" s="19">
        <v>61.9620829233384</v>
      </c>
      <c r="H59" s="19">
        <v>1854.5294749083102</v>
      </c>
      <c r="I59" s="19">
        <v>0.43330127918418465</v>
      </c>
      <c r="J59" s="19">
        <v>61.095480364970037</v>
      </c>
      <c r="K59" s="19">
        <v>0.43330127918418465</v>
      </c>
      <c r="L59" s="19">
        <v>64.128589319259333</v>
      </c>
      <c r="M59" s="19">
        <v>501.32958001610166</v>
      </c>
      <c r="N59" s="19">
        <v>53.729358618838894</v>
      </c>
      <c r="O59" s="19">
        <v>0</v>
      </c>
      <c r="P59" s="19">
        <v>141.68951829322839</v>
      </c>
      <c r="Q59" s="19">
        <v>0</v>
      </c>
      <c r="R59" s="19">
        <v>157.72166562304318</v>
      </c>
      <c r="S59" s="19">
        <v>0</v>
      </c>
      <c r="T59" s="19">
        <v>2718.5322256015743</v>
      </c>
      <c r="U59" s="19">
        <v>6.9328204669469544</v>
      </c>
      <c r="V59" s="19">
        <v>0</v>
      </c>
      <c r="W59" s="19">
        <v>0</v>
      </c>
      <c r="X59" s="19">
        <v>0</v>
      </c>
      <c r="Y59" s="19">
        <v>7.7994230253153232</v>
      </c>
      <c r="Z59" s="19">
        <v>18351.609077287772</v>
      </c>
      <c r="AA59" s="19">
        <v>2354.5591510868594</v>
      </c>
      <c r="AB59" s="19">
        <v>934.19755792110209</v>
      </c>
      <c r="AC59" s="19">
        <v>164.22118481080599</v>
      </c>
      <c r="AD59" s="19">
        <v>395.17076661597639</v>
      </c>
      <c r="AE59" s="19">
        <v>1309.4364656946061</v>
      </c>
      <c r="AF59" s="19">
        <v>529.49416316307361</v>
      </c>
      <c r="AG59" s="19">
        <v>644.75230342606676</v>
      </c>
      <c r="AH59" s="19">
        <v>267.34688925664193</v>
      </c>
      <c r="AI59" s="19">
        <v>0</v>
      </c>
      <c r="AJ59" s="19">
        <v>141.68951829322839</v>
      </c>
      <c r="AK59" s="19">
        <v>11.699134537972984</v>
      </c>
      <c r="AL59" s="19">
        <v>6.4995191877627692</v>
      </c>
      <c r="AM59" s="19">
        <v>6.0662179085785848</v>
      </c>
      <c r="AN59" s="19">
        <v>65.428493156811882</v>
      </c>
      <c r="AO59" s="19">
        <v>154.25525538956973</v>
      </c>
      <c r="AP59" s="19">
        <v>139.52301189730744</v>
      </c>
      <c r="AQ59" s="19">
        <v>127.26125480872271</v>
      </c>
      <c r="AR59" s="19">
        <v>20.788241587955373</v>
      </c>
      <c r="AS59" s="19">
        <v>14.893999342654368</v>
      </c>
      <c r="AT59" s="19">
        <v>17.309836401288365</v>
      </c>
      <c r="AU59" s="19">
        <v>668.15057250201266</v>
      </c>
      <c r="AV59" s="19">
        <v>0.43330127918418465</v>
      </c>
      <c r="AW59" s="19">
        <v>0</v>
      </c>
      <c r="AX59" s="19">
        <v>328.00906834242772</v>
      </c>
      <c r="AY59" s="19">
        <v>0.43330127918418465</v>
      </c>
      <c r="AZ59" s="19">
        <v>0</v>
      </c>
      <c r="BA59" s="19">
        <v>0</v>
      </c>
      <c r="BB59" s="19">
        <v>0</v>
      </c>
      <c r="BC59" s="19">
        <v>0</v>
      </c>
      <c r="BD59" s="19">
        <v>0</v>
      </c>
      <c r="BE59" s="19">
        <v>0</v>
      </c>
      <c r="BF59" s="19">
        <v>0</v>
      </c>
      <c r="BG59" s="19">
        <v>0</v>
      </c>
      <c r="BH59" s="19">
        <v>0</v>
      </c>
      <c r="BI59" s="19">
        <v>0</v>
      </c>
      <c r="BJ59" s="19">
        <v>0</v>
      </c>
      <c r="BK59" s="19">
        <v>0</v>
      </c>
      <c r="BL59" s="19">
        <v>4.3330127918418464</v>
      </c>
      <c r="BM59" s="19">
        <v>1.7332051167367386</v>
      </c>
      <c r="BN59" s="19">
        <v>0</v>
      </c>
      <c r="BO59" s="19">
        <v>0</v>
      </c>
      <c r="BP59" s="19">
        <v>0</v>
      </c>
      <c r="BQ59" s="19">
        <v>4.3330127918418464</v>
      </c>
      <c r="BR59" s="19">
        <v>15.598846050630646</v>
      </c>
      <c r="BS59" s="19">
        <v>0</v>
      </c>
      <c r="BT59" s="19">
        <v>155.12185794793808</v>
      </c>
      <c r="BU59" s="19">
        <v>543.35980409696754</v>
      </c>
      <c r="BV59" s="19">
        <v>0</v>
      </c>
      <c r="BW59" s="19">
        <v>372.63910009839879</v>
      </c>
      <c r="BX59" s="19">
        <v>0</v>
      </c>
      <c r="BY59" s="19">
        <v>38737.567660345288</v>
      </c>
      <c r="BZ59" s="19">
        <v>0</v>
      </c>
      <c r="CA59" s="19">
        <v>0</v>
      </c>
      <c r="CB59" s="19">
        <v>0</v>
      </c>
      <c r="CC59" s="19">
        <v>13.432339654709724</v>
      </c>
      <c r="CD59" s="19">
        <v>0</v>
      </c>
      <c r="CE59" s="19">
        <v>0</v>
      </c>
      <c r="CF59" s="19">
        <v>13.432339654709724</v>
      </c>
      <c r="CG59" s="19">
        <v>38751</v>
      </c>
      <c r="CI59" s="19">
        <f t="shared" si="6"/>
        <v>0</v>
      </c>
      <c r="CJ59" s="19">
        <f t="shared" si="4"/>
        <v>0</v>
      </c>
      <c r="CK59" s="19">
        <f t="shared" si="5"/>
        <v>0</v>
      </c>
    </row>
    <row r="60" spans="1:89">
      <c r="A60" s="59" t="s">
        <v>827</v>
      </c>
      <c r="B60" s="59" t="s">
        <v>272</v>
      </c>
      <c r="C60" t="e">
        <f t="shared" si="3"/>
        <v>#REF!</v>
      </c>
      <c r="D60" s="19">
        <v>4717.2498738577115</v>
      </c>
      <c r="E60" s="19">
        <v>441.80754891517631</v>
      </c>
      <c r="F60" s="19">
        <v>33.182808207658233</v>
      </c>
      <c r="G60" s="19">
        <v>0</v>
      </c>
      <c r="H60" s="19">
        <v>0</v>
      </c>
      <c r="I60" s="19">
        <v>0</v>
      </c>
      <c r="J60" s="19">
        <v>0</v>
      </c>
      <c r="K60" s="19">
        <v>0</v>
      </c>
      <c r="L60" s="19">
        <v>13.152183663172059</v>
      </c>
      <c r="M60" s="19">
        <v>0</v>
      </c>
      <c r="N60" s="19">
        <v>0</v>
      </c>
      <c r="O60" s="19">
        <v>0</v>
      </c>
      <c r="P60" s="19">
        <v>0</v>
      </c>
      <c r="Q60" s="19">
        <v>0</v>
      </c>
      <c r="R60" s="19">
        <v>0</v>
      </c>
      <c r="S60" s="19">
        <v>0</v>
      </c>
      <c r="T60" s="19">
        <v>0</v>
      </c>
      <c r="U60" s="19">
        <v>0</v>
      </c>
      <c r="V60" s="19">
        <v>0</v>
      </c>
      <c r="W60" s="19">
        <v>0</v>
      </c>
      <c r="X60" s="19">
        <v>0</v>
      </c>
      <c r="Y60" s="19">
        <v>0</v>
      </c>
      <c r="Z60" s="19">
        <v>185.26438022088914</v>
      </c>
      <c r="AA60" s="19">
        <v>1.9652688232326065</v>
      </c>
      <c r="AB60" s="19">
        <v>0</v>
      </c>
      <c r="AC60" s="19">
        <v>0</v>
      </c>
      <c r="AD60" s="19">
        <v>0</v>
      </c>
      <c r="AE60" s="19">
        <v>0</v>
      </c>
      <c r="AF60" s="19">
        <v>0</v>
      </c>
      <c r="AG60" s="19">
        <v>0</v>
      </c>
      <c r="AH60" s="19">
        <v>0</v>
      </c>
      <c r="AI60" s="19">
        <v>0</v>
      </c>
      <c r="AJ60" s="19">
        <v>0</v>
      </c>
      <c r="AK60" s="19">
        <v>0</v>
      </c>
      <c r="AL60" s="19">
        <v>0</v>
      </c>
      <c r="AM60" s="19">
        <v>0</v>
      </c>
      <c r="AN60" s="19">
        <v>0</v>
      </c>
      <c r="AO60" s="19">
        <v>0</v>
      </c>
      <c r="AP60" s="19">
        <v>0</v>
      </c>
      <c r="AQ60" s="19">
        <v>0</v>
      </c>
      <c r="AR60" s="19">
        <v>0</v>
      </c>
      <c r="AS60" s="19">
        <v>0</v>
      </c>
      <c r="AT60" s="19">
        <v>0</v>
      </c>
      <c r="AU60" s="19">
        <v>0</v>
      </c>
      <c r="AV60" s="19">
        <v>0</v>
      </c>
      <c r="AW60" s="19">
        <v>0</v>
      </c>
      <c r="AX60" s="19">
        <v>0</v>
      </c>
      <c r="AY60" s="19">
        <v>0</v>
      </c>
      <c r="AZ60" s="19">
        <v>0</v>
      </c>
      <c r="BA60" s="19">
        <v>0</v>
      </c>
      <c r="BB60" s="19">
        <v>0</v>
      </c>
      <c r="BC60" s="19">
        <v>0</v>
      </c>
      <c r="BD60" s="19">
        <v>0</v>
      </c>
      <c r="BE60" s="19">
        <v>0</v>
      </c>
      <c r="BF60" s="19">
        <v>0</v>
      </c>
      <c r="BG60" s="19">
        <v>0</v>
      </c>
      <c r="BH60" s="19">
        <v>0</v>
      </c>
      <c r="BI60" s="19">
        <v>0</v>
      </c>
      <c r="BJ60" s="19">
        <v>0</v>
      </c>
      <c r="BK60" s="19">
        <v>0</v>
      </c>
      <c r="BL60" s="19">
        <v>0</v>
      </c>
      <c r="BM60" s="19">
        <v>0</v>
      </c>
      <c r="BN60" s="19">
        <v>0</v>
      </c>
      <c r="BO60" s="19">
        <v>0</v>
      </c>
      <c r="BP60" s="19">
        <v>0</v>
      </c>
      <c r="BQ60" s="19">
        <v>0.37793631216011658</v>
      </c>
      <c r="BR60" s="19">
        <v>0</v>
      </c>
      <c r="BS60" s="19">
        <v>0</v>
      </c>
      <c r="BT60" s="19">
        <v>0</v>
      </c>
      <c r="BU60" s="19">
        <v>0</v>
      </c>
      <c r="BV60" s="19">
        <v>0</v>
      </c>
      <c r="BW60" s="19">
        <v>0</v>
      </c>
      <c r="BX60" s="19">
        <v>0</v>
      </c>
      <c r="BY60" s="19">
        <v>5393</v>
      </c>
      <c r="BZ60" s="19">
        <v>0</v>
      </c>
      <c r="CA60" s="19">
        <v>0</v>
      </c>
      <c r="CB60" s="19">
        <v>0</v>
      </c>
      <c r="CC60" s="19">
        <v>0</v>
      </c>
      <c r="CD60" s="19">
        <v>0</v>
      </c>
      <c r="CE60" s="19">
        <v>0</v>
      </c>
      <c r="CF60" s="19">
        <v>0</v>
      </c>
      <c r="CG60" s="19">
        <v>5393</v>
      </c>
      <c r="CI60" s="19">
        <f t="shared" si="6"/>
        <v>0</v>
      </c>
      <c r="CJ60" s="19">
        <f t="shared" si="4"/>
        <v>0</v>
      </c>
      <c r="CK60" s="19">
        <f t="shared" si="5"/>
        <v>0</v>
      </c>
    </row>
    <row r="61" spans="1:89">
      <c r="A61" s="60" t="s">
        <v>828</v>
      </c>
      <c r="B61" s="59" t="s">
        <v>273</v>
      </c>
      <c r="C61" t="e">
        <f t="shared" si="3"/>
        <v>#REF!</v>
      </c>
      <c r="D61" s="19">
        <v>0</v>
      </c>
      <c r="E61" s="19">
        <v>1.1459774935346334</v>
      </c>
      <c r="F61" s="19">
        <v>0</v>
      </c>
      <c r="G61" s="19">
        <v>0</v>
      </c>
      <c r="H61" s="19">
        <v>1759.8394375713519</v>
      </c>
      <c r="I61" s="19">
        <v>252.11504857761935</v>
      </c>
      <c r="J61" s="19">
        <v>59.590829663800939</v>
      </c>
      <c r="K61" s="19">
        <v>244.09320612287692</v>
      </c>
      <c r="L61" s="19">
        <v>0</v>
      </c>
      <c r="M61" s="19">
        <v>243.71121362503203</v>
      </c>
      <c r="N61" s="19">
        <v>13.369737424570722</v>
      </c>
      <c r="O61" s="19">
        <v>0</v>
      </c>
      <c r="P61" s="19">
        <v>641.36540388154981</v>
      </c>
      <c r="Q61" s="19">
        <v>100.46402693320286</v>
      </c>
      <c r="R61" s="19">
        <v>380.46452785349828</v>
      </c>
      <c r="S61" s="19">
        <v>0</v>
      </c>
      <c r="T61" s="19">
        <v>976.37282449150769</v>
      </c>
      <c r="U61" s="19">
        <v>0</v>
      </c>
      <c r="V61" s="19">
        <v>0</v>
      </c>
      <c r="W61" s="19">
        <v>0</v>
      </c>
      <c r="X61" s="19">
        <v>0</v>
      </c>
      <c r="Y61" s="19">
        <v>537.46344446774299</v>
      </c>
      <c r="Z61" s="19">
        <v>13288.373022529764</v>
      </c>
      <c r="AA61" s="19">
        <v>7842.6879732531861</v>
      </c>
      <c r="AB61" s="19">
        <v>2435.9661587567857</v>
      </c>
      <c r="AC61" s="19">
        <v>1310.6162601057758</v>
      </c>
      <c r="AD61" s="19">
        <v>1362.567239812679</v>
      </c>
      <c r="AE61" s="19">
        <v>0</v>
      </c>
      <c r="AF61" s="19">
        <v>358.30896297849534</v>
      </c>
      <c r="AG61" s="19">
        <v>198.25410638149157</v>
      </c>
      <c r="AH61" s="19">
        <v>249.05910859486033</v>
      </c>
      <c r="AI61" s="19">
        <v>0</v>
      </c>
      <c r="AJ61" s="19">
        <v>57.298874676731671</v>
      </c>
      <c r="AK61" s="19">
        <v>3.8199249784487779</v>
      </c>
      <c r="AL61" s="19">
        <v>16.043684909484867</v>
      </c>
      <c r="AM61" s="19">
        <v>0</v>
      </c>
      <c r="AN61" s="19">
        <v>0.38199249784487777</v>
      </c>
      <c r="AO61" s="19">
        <v>168.45869154959112</v>
      </c>
      <c r="AP61" s="19">
        <v>0</v>
      </c>
      <c r="AQ61" s="19">
        <v>4.5847605059010164</v>
      </c>
      <c r="AR61" s="19">
        <v>0.74892479382541943</v>
      </c>
      <c r="AS61" s="19">
        <v>0.53657666713841834</v>
      </c>
      <c r="AT61" s="19">
        <v>0.62361049649806777</v>
      </c>
      <c r="AU61" s="19">
        <v>101.22801192889263</v>
      </c>
      <c r="AV61" s="19">
        <v>0</v>
      </c>
      <c r="AW61" s="19">
        <v>0</v>
      </c>
      <c r="AX61" s="19">
        <v>49.277032221989238</v>
      </c>
      <c r="AY61" s="19">
        <v>0</v>
      </c>
      <c r="AZ61" s="19">
        <v>0</v>
      </c>
      <c r="BA61" s="19">
        <v>0</v>
      </c>
      <c r="BB61" s="19">
        <v>0</v>
      </c>
      <c r="BC61" s="19">
        <v>0</v>
      </c>
      <c r="BD61" s="19">
        <v>0</v>
      </c>
      <c r="BE61" s="19">
        <v>0</v>
      </c>
      <c r="BF61" s="19">
        <v>0</v>
      </c>
      <c r="BG61" s="19">
        <v>0</v>
      </c>
      <c r="BH61" s="19">
        <v>0</v>
      </c>
      <c r="BI61" s="19">
        <v>0</v>
      </c>
      <c r="BJ61" s="19">
        <v>0</v>
      </c>
      <c r="BK61" s="19">
        <v>0</v>
      </c>
      <c r="BL61" s="19">
        <v>14.897707415950235</v>
      </c>
      <c r="BM61" s="19">
        <v>0</v>
      </c>
      <c r="BN61" s="19">
        <v>0</v>
      </c>
      <c r="BO61" s="19">
        <v>0</v>
      </c>
      <c r="BP61" s="19">
        <v>0</v>
      </c>
      <c r="BQ61" s="19">
        <v>4.201917476293656</v>
      </c>
      <c r="BR61" s="19">
        <v>15.66169241163999</v>
      </c>
      <c r="BS61" s="19">
        <v>0</v>
      </c>
      <c r="BT61" s="19">
        <v>51.950979706903375</v>
      </c>
      <c r="BU61" s="19">
        <v>45.457107243540456</v>
      </c>
      <c r="BV61" s="19">
        <v>0</v>
      </c>
      <c r="BW61" s="19">
        <v>0</v>
      </c>
      <c r="BX61" s="19">
        <v>0</v>
      </c>
      <c r="BY61" s="19">
        <v>32791</v>
      </c>
      <c r="BZ61" s="19">
        <v>0</v>
      </c>
      <c r="CA61" s="19">
        <v>0</v>
      </c>
      <c r="CB61" s="19">
        <v>0</v>
      </c>
      <c r="CC61" s="19">
        <v>0</v>
      </c>
      <c r="CD61" s="19">
        <v>0</v>
      </c>
      <c r="CE61" s="19">
        <v>0</v>
      </c>
      <c r="CF61" s="19">
        <v>0</v>
      </c>
      <c r="CG61" s="19">
        <v>32791</v>
      </c>
      <c r="CI61" s="19">
        <f t="shared" si="6"/>
        <v>0</v>
      </c>
      <c r="CJ61" s="19">
        <f t="shared" si="4"/>
        <v>0</v>
      </c>
      <c r="CK61" s="19">
        <f t="shared" si="5"/>
        <v>0</v>
      </c>
    </row>
    <row r="62" spans="1:89">
      <c r="A62" s="59" t="s">
        <v>829</v>
      </c>
      <c r="B62" s="59" t="s">
        <v>274</v>
      </c>
      <c r="C62" t="e">
        <f t="shared" si="3"/>
        <v>#REF!</v>
      </c>
      <c r="D62" s="19">
        <v>61.435713062831709</v>
      </c>
      <c r="E62" s="19">
        <v>3.0050077041602465</v>
      </c>
      <c r="F62" s="19">
        <v>0</v>
      </c>
      <c r="G62" s="19">
        <v>0</v>
      </c>
      <c r="H62" s="19">
        <v>1002.3370142098955</v>
      </c>
      <c r="I62" s="19">
        <v>0</v>
      </c>
      <c r="J62" s="19">
        <v>0</v>
      </c>
      <c r="K62" s="19">
        <v>0.66777948981338808</v>
      </c>
      <c r="L62" s="19">
        <v>1.0016692347200822</v>
      </c>
      <c r="M62" s="19">
        <v>4.3405666837870225</v>
      </c>
      <c r="N62" s="19">
        <v>0</v>
      </c>
      <c r="O62" s="19">
        <v>10.350582092107516</v>
      </c>
      <c r="P62" s="19">
        <v>1951.9194487245336</v>
      </c>
      <c r="Q62" s="19">
        <v>0</v>
      </c>
      <c r="R62" s="19">
        <v>658.76446670090741</v>
      </c>
      <c r="S62" s="19">
        <v>451.08504536894367</v>
      </c>
      <c r="T62" s="19">
        <v>809.0148519089197</v>
      </c>
      <c r="U62" s="19">
        <v>16.694487245334702</v>
      </c>
      <c r="V62" s="19">
        <v>0</v>
      </c>
      <c r="W62" s="19">
        <v>0</v>
      </c>
      <c r="X62" s="19">
        <v>0</v>
      </c>
      <c r="Y62" s="19">
        <v>0</v>
      </c>
      <c r="Z62" s="19">
        <v>1191.3186098270844</v>
      </c>
      <c r="AA62" s="19">
        <v>1040.7343348741654</v>
      </c>
      <c r="AB62" s="19">
        <v>575.2920304742338</v>
      </c>
      <c r="AC62" s="19">
        <v>39.065100154083204</v>
      </c>
      <c r="AD62" s="19">
        <v>10438.728984762884</v>
      </c>
      <c r="AE62" s="19">
        <v>839.7327084403355</v>
      </c>
      <c r="AF62" s="19">
        <v>0.33388974490669404</v>
      </c>
      <c r="AG62" s="19">
        <v>124.54087485019687</v>
      </c>
      <c r="AH62" s="19">
        <v>514.8579866461223</v>
      </c>
      <c r="AI62" s="19">
        <v>114.19029275808937</v>
      </c>
      <c r="AJ62" s="19">
        <v>1525.2083547337784</v>
      </c>
      <c r="AK62" s="19">
        <v>78.464090053073093</v>
      </c>
      <c r="AL62" s="19">
        <v>42.070107858243453</v>
      </c>
      <c r="AM62" s="19">
        <v>801.00149803115903</v>
      </c>
      <c r="AN62" s="19">
        <v>140.5675826057182</v>
      </c>
      <c r="AO62" s="19">
        <v>961.93635507618558</v>
      </c>
      <c r="AP62" s="19">
        <v>0</v>
      </c>
      <c r="AQ62" s="19">
        <v>0</v>
      </c>
      <c r="AR62" s="19">
        <v>0</v>
      </c>
      <c r="AS62" s="19">
        <v>0</v>
      </c>
      <c r="AT62" s="19">
        <v>0</v>
      </c>
      <c r="AU62" s="19">
        <v>0</v>
      </c>
      <c r="AV62" s="19">
        <v>0.33388974490669404</v>
      </c>
      <c r="AW62" s="19">
        <v>0</v>
      </c>
      <c r="AX62" s="19">
        <v>0</v>
      </c>
      <c r="AY62" s="19">
        <v>0</v>
      </c>
      <c r="AZ62" s="19">
        <v>0</v>
      </c>
      <c r="BA62" s="19">
        <v>0</v>
      </c>
      <c r="BB62" s="19">
        <v>0</v>
      </c>
      <c r="BC62" s="19">
        <v>0</v>
      </c>
      <c r="BD62" s="19">
        <v>0</v>
      </c>
      <c r="BE62" s="19">
        <v>0</v>
      </c>
      <c r="BF62" s="19">
        <v>0</v>
      </c>
      <c r="BG62" s="19">
        <v>0</v>
      </c>
      <c r="BH62" s="19">
        <v>0</v>
      </c>
      <c r="BI62" s="19">
        <v>0</v>
      </c>
      <c r="BJ62" s="19">
        <v>0</v>
      </c>
      <c r="BK62" s="19">
        <v>0</v>
      </c>
      <c r="BL62" s="19">
        <v>4.0066769388803287</v>
      </c>
      <c r="BM62" s="19">
        <v>0</v>
      </c>
      <c r="BN62" s="19">
        <v>0</v>
      </c>
      <c r="BO62" s="19">
        <v>0</v>
      </c>
      <c r="BP62" s="19">
        <v>0</v>
      </c>
      <c r="BQ62" s="19">
        <v>0</v>
      </c>
      <c r="BR62" s="19">
        <v>0</v>
      </c>
      <c r="BS62" s="19">
        <v>0</v>
      </c>
      <c r="BT62" s="19">
        <v>0</v>
      </c>
      <c r="BU62" s="19">
        <v>0</v>
      </c>
      <c r="BV62" s="19">
        <v>0</v>
      </c>
      <c r="BW62" s="19">
        <v>0</v>
      </c>
      <c r="BX62" s="19">
        <v>0</v>
      </c>
      <c r="BY62" s="19">
        <v>23403</v>
      </c>
      <c r="BZ62" s="19">
        <v>0</v>
      </c>
      <c r="CA62" s="19">
        <v>0</v>
      </c>
      <c r="CB62" s="19">
        <v>0</v>
      </c>
      <c r="CC62" s="19">
        <v>0</v>
      </c>
      <c r="CD62" s="19">
        <v>0</v>
      </c>
      <c r="CE62" s="19">
        <v>0</v>
      </c>
      <c r="CF62" s="19">
        <v>0</v>
      </c>
      <c r="CG62" s="19">
        <v>23403</v>
      </c>
      <c r="CI62" s="19">
        <f t="shared" si="6"/>
        <v>0</v>
      </c>
      <c r="CJ62" s="19">
        <f t="shared" si="4"/>
        <v>0</v>
      </c>
      <c r="CK62" s="19">
        <f t="shared" si="5"/>
        <v>0</v>
      </c>
    </row>
    <row r="63" spans="1:89">
      <c r="A63" s="59" t="s">
        <v>830</v>
      </c>
      <c r="B63" s="59" t="s">
        <v>275</v>
      </c>
      <c r="C63" t="e">
        <f t="shared" si="3"/>
        <v>#REF!</v>
      </c>
      <c r="D63" s="19">
        <v>12052.270280947532</v>
      </c>
      <c r="E63" s="19">
        <v>1329.0209988907968</v>
      </c>
      <c r="F63" s="19">
        <v>42.395195478097037</v>
      </c>
      <c r="G63" s="19">
        <v>0</v>
      </c>
      <c r="H63" s="19">
        <v>0</v>
      </c>
      <c r="I63" s="19">
        <v>0</v>
      </c>
      <c r="J63" s="19">
        <v>0</v>
      </c>
      <c r="K63" s="19">
        <v>0</v>
      </c>
      <c r="L63" s="19">
        <v>10.940695607250847</v>
      </c>
      <c r="M63" s="19">
        <v>0.27351739018127119</v>
      </c>
      <c r="N63" s="19">
        <v>0</v>
      </c>
      <c r="O63" s="19">
        <v>0</v>
      </c>
      <c r="P63" s="19">
        <v>0</v>
      </c>
      <c r="Q63" s="19">
        <v>0</v>
      </c>
      <c r="R63" s="19">
        <v>0</v>
      </c>
      <c r="S63" s="19">
        <v>0</v>
      </c>
      <c r="T63" s="19">
        <v>0</v>
      </c>
      <c r="U63" s="19">
        <v>0</v>
      </c>
      <c r="V63" s="19">
        <v>0</v>
      </c>
      <c r="W63" s="19">
        <v>0</v>
      </c>
      <c r="X63" s="19">
        <v>0</v>
      </c>
      <c r="Y63" s="19">
        <v>0</v>
      </c>
      <c r="Z63" s="19">
        <v>0</v>
      </c>
      <c r="AA63" s="19">
        <v>3385.8717730539561</v>
      </c>
      <c r="AB63" s="19">
        <v>352.01688116329603</v>
      </c>
      <c r="AC63" s="19">
        <v>0</v>
      </c>
      <c r="AD63" s="19">
        <v>0</v>
      </c>
      <c r="AE63" s="19">
        <v>0</v>
      </c>
      <c r="AF63" s="19">
        <v>0</v>
      </c>
      <c r="AG63" s="19">
        <v>0</v>
      </c>
      <c r="AH63" s="19">
        <v>21.060839043957881</v>
      </c>
      <c r="AI63" s="19">
        <v>0</v>
      </c>
      <c r="AJ63" s="19">
        <v>0</v>
      </c>
      <c r="AK63" s="19">
        <v>0</v>
      </c>
      <c r="AL63" s="19">
        <v>0</v>
      </c>
      <c r="AM63" s="19">
        <v>0</v>
      </c>
      <c r="AN63" s="19">
        <v>0</v>
      </c>
      <c r="AO63" s="19">
        <v>0</v>
      </c>
      <c r="AP63" s="19">
        <v>0</v>
      </c>
      <c r="AQ63" s="19">
        <v>0</v>
      </c>
      <c r="AR63" s="19">
        <v>0</v>
      </c>
      <c r="AS63" s="19">
        <v>0</v>
      </c>
      <c r="AT63" s="19">
        <v>0</v>
      </c>
      <c r="AU63" s="19">
        <v>0</v>
      </c>
      <c r="AV63" s="19">
        <v>0</v>
      </c>
      <c r="AW63" s="19">
        <v>0</v>
      </c>
      <c r="AX63" s="19">
        <v>0</v>
      </c>
      <c r="AY63" s="19">
        <v>0</v>
      </c>
      <c r="AZ63" s="19">
        <v>0</v>
      </c>
      <c r="BA63" s="19">
        <v>0</v>
      </c>
      <c r="BB63" s="19">
        <v>0</v>
      </c>
      <c r="BC63" s="19">
        <v>3.5557260723565256</v>
      </c>
      <c r="BD63" s="19">
        <v>0</v>
      </c>
      <c r="BE63" s="19">
        <v>0</v>
      </c>
      <c r="BF63" s="19">
        <v>0</v>
      </c>
      <c r="BG63" s="19">
        <v>0</v>
      </c>
      <c r="BH63" s="19">
        <v>0</v>
      </c>
      <c r="BI63" s="19">
        <v>0</v>
      </c>
      <c r="BJ63" s="19">
        <v>0</v>
      </c>
      <c r="BK63" s="19">
        <v>0</v>
      </c>
      <c r="BL63" s="19">
        <v>4.6497956330816104</v>
      </c>
      <c r="BM63" s="19">
        <v>4.9233130232628808</v>
      </c>
      <c r="BN63" s="19">
        <v>0</v>
      </c>
      <c r="BO63" s="19">
        <v>588.06238888973303</v>
      </c>
      <c r="BP63" s="19">
        <v>0</v>
      </c>
      <c r="BQ63" s="19">
        <v>0</v>
      </c>
      <c r="BR63" s="19">
        <v>0</v>
      </c>
      <c r="BS63" s="19">
        <v>0</v>
      </c>
      <c r="BT63" s="19">
        <v>0</v>
      </c>
      <c r="BU63" s="19">
        <v>0</v>
      </c>
      <c r="BV63" s="19">
        <v>1.0940695607250848</v>
      </c>
      <c r="BW63" s="19">
        <v>0</v>
      </c>
      <c r="BX63" s="19">
        <v>0</v>
      </c>
      <c r="BY63" s="19">
        <v>17796.135474754228</v>
      </c>
      <c r="BZ63" s="19">
        <v>0</v>
      </c>
      <c r="CA63" s="19">
        <v>0</v>
      </c>
      <c r="CB63" s="19">
        <v>0</v>
      </c>
      <c r="CC63" s="19">
        <v>204.86452524577211</v>
      </c>
      <c r="CD63" s="19">
        <v>0</v>
      </c>
      <c r="CE63" s="19">
        <v>0</v>
      </c>
      <c r="CF63" s="19">
        <v>204.86452524577211</v>
      </c>
      <c r="CG63" s="19">
        <v>18001</v>
      </c>
      <c r="CI63" s="19">
        <f t="shared" si="6"/>
        <v>0</v>
      </c>
      <c r="CJ63" s="19">
        <f t="shared" si="4"/>
        <v>0</v>
      </c>
      <c r="CK63" s="19">
        <f t="shared" si="5"/>
        <v>0</v>
      </c>
    </row>
    <row r="64" spans="1:89">
      <c r="A64" s="59" t="s">
        <v>831</v>
      </c>
      <c r="B64" s="60" t="s">
        <v>276</v>
      </c>
      <c r="C64" t="e">
        <f t="shared" si="3"/>
        <v>#REF!</v>
      </c>
      <c r="D64" s="19">
        <v>0.25122562080358091</v>
      </c>
      <c r="E64" s="19">
        <v>10.80270169455398</v>
      </c>
      <c r="F64" s="19">
        <v>0</v>
      </c>
      <c r="G64" s="19">
        <v>862.96000746030052</v>
      </c>
      <c r="H64" s="19">
        <v>192.18759991473942</v>
      </c>
      <c r="I64" s="19">
        <v>139.93267078759459</v>
      </c>
      <c r="J64" s="19">
        <v>58.786795268037942</v>
      </c>
      <c r="K64" s="19">
        <v>427.08355536608758</v>
      </c>
      <c r="L64" s="19">
        <v>4.522061174464457</v>
      </c>
      <c r="M64" s="19">
        <v>1225.2273526590643</v>
      </c>
      <c r="N64" s="19">
        <v>52.254929127144841</v>
      </c>
      <c r="O64" s="19">
        <v>1.2561281040179046</v>
      </c>
      <c r="P64" s="19">
        <v>58.535569647234361</v>
      </c>
      <c r="Q64" s="19">
        <v>0</v>
      </c>
      <c r="R64" s="19">
        <v>42.457129915805176</v>
      </c>
      <c r="S64" s="19">
        <v>236.65453479697325</v>
      </c>
      <c r="T64" s="19">
        <v>229.36899179366938</v>
      </c>
      <c r="U64" s="19">
        <v>90.189997868485563</v>
      </c>
      <c r="V64" s="19">
        <v>151.23093466973202</v>
      </c>
      <c r="W64" s="19">
        <v>3.8814358414153256</v>
      </c>
      <c r="X64" s="19">
        <v>0.14506314546567384</v>
      </c>
      <c r="Y64" s="19">
        <v>71.096850687413408</v>
      </c>
      <c r="Z64" s="19">
        <v>331.86904508153043</v>
      </c>
      <c r="AA64" s="19">
        <v>1196.3364062666524</v>
      </c>
      <c r="AB64" s="19">
        <v>441.90586699349888</v>
      </c>
      <c r="AC64" s="19">
        <v>421.80781732921241</v>
      </c>
      <c r="AD64" s="19">
        <v>531.59341362037731</v>
      </c>
      <c r="AE64" s="19">
        <v>145.71086006607695</v>
      </c>
      <c r="AF64" s="19">
        <v>196.20720984759672</v>
      </c>
      <c r="AG64" s="19">
        <v>19.595598422679313</v>
      </c>
      <c r="AH64" s="19">
        <v>79.889747415538736</v>
      </c>
      <c r="AI64" s="19">
        <v>0.75367686241074283</v>
      </c>
      <c r="AJ64" s="19">
        <v>43.210806778215918</v>
      </c>
      <c r="AK64" s="19">
        <v>65.067435788127469</v>
      </c>
      <c r="AL64" s="19">
        <v>30.649525738036875</v>
      </c>
      <c r="AM64" s="19">
        <v>6.5318661408931051</v>
      </c>
      <c r="AN64" s="19">
        <v>13.817409144196953</v>
      </c>
      <c r="AO64" s="19">
        <v>142.94737823723756</v>
      </c>
      <c r="AP64" s="19">
        <v>125.36158478098689</v>
      </c>
      <c r="AQ64" s="19">
        <v>5.4984277310185456</v>
      </c>
      <c r="AR64" s="19">
        <v>0.89817316510140455</v>
      </c>
      <c r="AS64" s="19">
        <v>0.64350755565400597</v>
      </c>
      <c r="AT64" s="19">
        <v>0.74788579313705328</v>
      </c>
      <c r="AU64" s="19">
        <v>91.194900351699886</v>
      </c>
      <c r="AV64" s="19">
        <v>159.77949483107747</v>
      </c>
      <c r="AW64" s="19">
        <v>14.822311627411276</v>
      </c>
      <c r="AX64" s="19">
        <v>759.70627731002878</v>
      </c>
      <c r="AY64" s="19">
        <v>2.2610305872322285</v>
      </c>
      <c r="AZ64" s="19">
        <v>0</v>
      </c>
      <c r="BA64" s="19">
        <v>0</v>
      </c>
      <c r="BB64" s="19">
        <v>17.837019077054247</v>
      </c>
      <c r="BC64" s="19">
        <v>0</v>
      </c>
      <c r="BD64" s="19">
        <v>0</v>
      </c>
      <c r="BE64" s="19">
        <v>0</v>
      </c>
      <c r="BF64" s="19">
        <v>0</v>
      </c>
      <c r="BG64" s="19">
        <v>0.25122562080358091</v>
      </c>
      <c r="BH64" s="19">
        <v>0.25122562080358091</v>
      </c>
      <c r="BI64" s="19">
        <v>14.319860385804114</v>
      </c>
      <c r="BJ64" s="19">
        <v>11.807604177768305</v>
      </c>
      <c r="BK64" s="19">
        <v>0</v>
      </c>
      <c r="BL64" s="19">
        <v>3.7683843120537142</v>
      </c>
      <c r="BM64" s="19">
        <v>5.778189278482361</v>
      </c>
      <c r="BN64" s="19">
        <v>0</v>
      </c>
      <c r="BO64" s="19">
        <v>35.171586912501333</v>
      </c>
      <c r="BP64" s="19">
        <v>0.25122562080358091</v>
      </c>
      <c r="BQ64" s="19">
        <v>24.620110838750932</v>
      </c>
      <c r="BR64" s="19">
        <v>105.26353511670041</v>
      </c>
      <c r="BS64" s="19">
        <v>0</v>
      </c>
      <c r="BT64" s="19">
        <v>349.7060641585847</v>
      </c>
      <c r="BU64" s="19">
        <v>0</v>
      </c>
      <c r="BV64" s="19">
        <v>2.7634818288393901</v>
      </c>
      <c r="BW64" s="19">
        <v>4.522061174464457</v>
      </c>
      <c r="BX64" s="19">
        <v>0</v>
      </c>
      <c r="BY64" s="19">
        <v>9263.9447671320468</v>
      </c>
      <c r="BZ64" s="19">
        <v>0</v>
      </c>
      <c r="CA64" s="19">
        <v>0</v>
      </c>
      <c r="CB64" s="19">
        <v>0</v>
      </c>
      <c r="CC64" s="19">
        <v>165.05523286795267</v>
      </c>
      <c r="CD64" s="19">
        <v>0</v>
      </c>
      <c r="CE64" s="19">
        <v>0</v>
      </c>
      <c r="CF64" s="19">
        <v>165.05523286795267</v>
      </c>
      <c r="CG64" s="19">
        <v>9429</v>
      </c>
      <c r="CI64" s="19">
        <f t="shared" si="6"/>
        <v>0</v>
      </c>
      <c r="CJ64" s="19">
        <f t="shared" si="4"/>
        <v>0</v>
      </c>
      <c r="CK64" s="19">
        <f t="shared" si="5"/>
        <v>0</v>
      </c>
    </row>
    <row r="65" spans="1:89">
      <c r="A65" s="59" t="s">
        <v>832</v>
      </c>
      <c r="B65" s="59" t="s">
        <v>277</v>
      </c>
      <c r="C65" t="e">
        <f t="shared" si="3"/>
        <v>#REF!</v>
      </c>
      <c r="D65" s="19">
        <v>1.5917672318057303</v>
      </c>
      <c r="E65" s="19">
        <v>3.1198637743392315</v>
      </c>
      <c r="F65" s="19">
        <v>0.19101206781668764</v>
      </c>
      <c r="G65" s="19">
        <v>0</v>
      </c>
      <c r="H65" s="19">
        <v>0</v>
      </c>
      <c r="I65" s="19">
        <v>0</v>
      </c>
      <c r="J65" s="19">
        <v>0</v>
      </c>
      <c r="K65" s="19">
        <v>0.5730362034500629</v>
      </c>
      <c r="L65" s="19">
        <v>0</v>
      </c>
      <c r="M65" s="19">
        <v>3.501887909972607</v>
      </c>
      <c r="N65" s="19">
        <v>0</v>
      </c>
      <c r="O65" s="19">
        <v>0</v>
      </c>
      <c r="P65" s="19">
        <v>3.6928999777892941</v>
      </c>
      <c r="Q65" s="19">
        <v>2.9288517065225439</v>
      </c>
      <c r="R65" s="19">
        <v>5.4120085881394839</v>
      </c>
      <c r="S65" s="19">
        <v>26.805360183608499</v>
      </c>
      <c r="T65" s="19">
        <v>89.457318427482051</v>
      </c>
      <c r="U65" s="19">
        <v>51.254904864144514</v>
      </c>
      <c r="V65" s="19">
        <v>0</v>
      </c>
      <c r="W65" s="19">
        <v>0</v>
      </c>
      <c r="X65" s="19">
        <v>0</v>
      </c>
      <c r="Y65" s="19">
        <v>0</v>
      </c>
      <c r="Z65" s="19">
        <v>0</v>
      </c>
      <c r="AA65" s="19">
        <v>9.5506033908343824</v>
      </c>
      <c r="AB65" s="19">
        <v>0.95506033908343835</v>
      </c>
      <c r="AC65" s="19">
        <v>6.3670689272229214E-2</v>
      </c>
      <c r="AD65" s="19">
        <v>115.75331309691271</v>
      </c>
      <c r="AE65" s="19">
        <v>57.239949655734065</v>
      </c>
      <c r="AF65" s="19">
        <v>0</v>
      </c>
      <c r="AG65" s="19">
        <v>0</v>
      </c>
      <c r="AH65" s="19">
        <v>32.981417043014737</v>
      </c>
      <c r="AI65" s="19">
        <v>18.910194713852075</v>
      </c>
      <c r="AJ65" s="19">
        <v>1.2734137854445844</v>
      </c>
      <c r="AK65" s="19">
        <v>2.9925223957947731</v>
      </c>
      <c r="AL65" s="19">
        <v>39.794180795143262</v>
      </c>
      <c r="AM65" s="19">
        <v>15.726660250240615</v>
      </c>
      <c r="AN65" s="19">
        <v>7.5768120233952763</v>
      </c>
      <c r="AO65" s="19">
        <v>21.202339527652331</v>
      </c>
      <c r="AP65" s="19">
        <v>46.543273857999552</v>
      </c>
      <c r="AQ65" s="19">
        <v>9.5298993011667257</v>
      </c>
      <c r="AR65" s="19">
        <v>1.5567177086168582</v>
      </c>
      <c r="AS65" s="19">
        <v>1.1153301461664578</v>
      </c>
      <c r="AT65" s="19">
        <v>1.296238969762552</v>
      </c>
      <c r="AU65" s="19">
        <v>14.771599911157177</v>
      </c>
      <c r="AV65" s="19">
        <v>772.19811949359598</v>
      </c>
      <c r="AW65" s="19">
        <v>87.610868438587403</v>
      </c>
      <c r="AX65" s="19">
        <v>0</v>
      </c>
      <c r="AY65" s="19">
        <v>18.591841267490931</v>
      </c>
      <c r="AZ65" s="19">
        <v>0</v>
      </c>
      <c r="BA65" s="19">
        <v>0</v>
      </c>
      <c r="BB65" s="19">
        <v>0</v>
      </c>
      <c r="BC65" s="19">
        <v>0.95506033908343835</v>
      </c>
      <c r="BD65" s="19">
        <v>0</v>
      </c>
      <c r="BE65" s="19">
        <v>9.3595913230176944</v>
      </c>
      <c r="BF65" s="19">
        <v>11.842748204634635</v>
      </c>
      <c r="BG65" s="19">
        <v>0</v>
      </c>
      <c r="BH65" s="19">
        <v>0</v>
      </c>
      <c r="BI65" s="19">
        <v>6.3670689272229214E-2</v>
      </c>
      <c r="BJ65" s="19">
        <v>121.03798030650775</v>
      </c>
      <c r="BK65" s="19">
        <v>0</v>
      </c>
      <c r="BL65" s="19">
        <v>0.19101206781668764</v>
      </c>
      <c r="BM65" s="19">
        <v>6.3670689272229214E-2</v>
      </c>
      <c r="BN65" s="19">
        <v>1.1460724069001258</v>
      </c>
      <c r="BO65" s="19">
        <v>54.311097949211522</v>
      </c>
      <c r="BP65" s="19">
        <v>0</v>
      </c>
      <c r="BQ65" s="19">
        <v>16.172355075146221</v>
      </c>
      <c r="BR65" s="19">
        <v>5.3483378988672534</v>
      </c>
      <c r="BS65" s="19">
        <v>0</v>
      </c>
      <c r="BT65" s="19">
        <v>0.44569482490560453</v>
      </c>
      <c r="BU65" s="19">
        <v>0</v>
      </c>
      <c r="BV65" s="19">
        <v>0.19101206781668764</v>
      </c>
      <c r="BW65" s="19">
        <v>5.9850447915895462</v>
      </c>
      <c r="BX65" s="19">
        <v>0</v>
      </c>
      <c r="BY65" s="19">
        <v>1692.8762863700304</v>
      </c>
      <c r="BZ65" s="19">
        <v>0</v>
      </c>
      <c r="CA65" s="19">
        <v>0</v>
      </c>
      <c r="CB65" s="19">
        <v>0</v>
      </c>
      <c r="CC65" s="19">
        <v>27.123713629969647</v>
      </c>
      <c r="CD65" s="19">
        <v>0</v>
      </c>
      <c r="CE65" s="19">
        <v>0</v>
      </c>
      <c r="CF65" s="19">
        <v>27.123713629969647</v>
      </c>
      <c r="CG65" s="19">
        <v>1720</v>
      </c>
      <c r="CI65" s="19">
        <f t="shared" si="6"/>
        <v>0</v>
      </c>
      <c r="CJ65" s="19">
        <f t="shared" si="4"/>
        <v>0</v>
      </c>
      <c r="CK65" s="19">
        <f t="shared" si="5"/>
        <v>0</v>
      </c>
    </row>
    <row r="66" spans="1:89">
      <c r="A66" s="59" t="s">
        <v>833</v>
      </c>
      <c r="B66" s="59" t="s">
        <v>278</v>
      </c>
      <c r="C66" t="e">
        <f t="shared" si="3"/>
        <v>#REF!</v>
      </c>
      <c r="D66" s="19">
        <v>0.33124692133915379</v>
      </c>
      <c r="E66" s="19">
        <v>4.527041258301769</v>
      </c>
      <c r="F66" s="19">
        <v>0</v>
      </c>
      <c r="G66" s="19">
        <v>0</v>
      </c>
      <c r="H66" s="19">
        <v>17.224839909635996</v>
      </c>
      <c r="I66" s="19">
        <v>15.679020943386613</v>
      </c>
      <c r="J66" s="19">
        <v>2.2083128089276918</v>
      </c>
      <c r="K66" s="19">
        <v>9.8269919997282287</v>
      </c>
      <c r="L66" s="19">
        <v>2.2083128089276918</v>
      </c>
      <c r="M66" s="19">
        <v>27.051831909364225</v>
      </c>
      <c r="N66" s="19">
        <v>3.6437161347306919</v>
      </c>
      <c r="O66" s="19">
        <v>0</v>
      </c>
      <c r="P66" s="19">
        <v>6.4041071458903067</v>
      </c>
      <c r="Q66" s="19">
        <v>5.7416133032119987</v>
      </c>
      <c r="R66" s="19">
        <v>0.11041564044638459</v>
      </c>
      <c r="S66" s="19">
        <v>3.974963056069845</v>
      </c>
      <c r="T66" s="19">
        <v>7.8395104716933064</v>
      </c>
      <c r="U66" s="19">
        <v>0.11041564044638459</v>
      </c>
      <c r="V66" s="19">
        <v>5.5927083548049703</v>
      </c>
      <c r="W66" s="19">
        <v>0.14354033258029997</v>
      </c>
      <c r="X66" s="19">
        <v>5.3646158267283322E-3</v>
      </c>
      <c r="Y66" s="19">
        <v>0.22083128089276918</v>
      </c>
      <c r="Z66" s="19">
        <v>10.489485842406536</v>
      </c>
      <c r="AA66" s="19">
        <v>26.389338066685916</v>
      </c>
      <c r="AB66" s="19">
        <v>271.29122857676691</v>
      </c>
      <c r="AC66" s="19">
        <v>3.0916379324987684</v>
      </c>
      <c r="AD66" s="19">
        <v>4.747872539194538</v>
      </c>
      <c r="AE66" s="19">
        <v>9.2749137974963052</v>
      </c>
      <c r="AF66" s="19">
        <v>3.974963056069845</v>
      </c>
      <c r="AG66" s="19">
        <v>8.9436668761571507</v>
      </c>
      <c r="AH66" s="19">
        <v>90.540825166035361</v>
      </c>
      <c r="AI66" s="19">
        <v>4.968703820087307</v>
      </c>
      <c r="AJ66" s="19">
        <v>1.5458189662493842</v>
      </c>
      <c r="AK66" s="19">
        <v>3.974963056069845</v>
      </c>
      <c r="AL66" s="19">
        <v>3.2020535729451534</v>
      </c>
      <c r="AM66" s="19">
        <v>5.7416133032119987</v>
      </c>
      <c r="AN66" s="19">
        <v>0.33124692133915379</v>
      </c>
      <c r="AO66" s="19">
        <v>0.88332512357107673</v>
      </c>
      <c r="AP66" s="19">
        <v>0</v>
      </c>
      <c r="AQ66" s="19">
        <v>2.1827375839970609</v>
      </c>
      <c r="AR66" s="19">
        <v>0.35655216733043582</v>
      </c>
      <c r="AS66" s="19">
        <v>0.25545632242980942</v>
      </c>
      <c r="AT66" s="19">
        <v>0.29689185874146234</v>
      </c>
      <c r="AU66" s="19">
        <v>9.0540825166035379</v>
      </c>
      <c r="AV66" s="19">
        <v>16.893592988296842</v>
      </c>
      <c r="AW66" s="19">
        <v>35.222589302396685</v>
      </c>
      <c r="AX66" s="19">
        <v>412.73366398858559</v>
      </c>
      <c r="AY66" s="19">
        <v>63.930655818456671</v>
      </c>
      <c r="AZ66" s="19">
        <v>1.4354033258029997</v>
      </c>
      <c r="BA66" s="19">
        <v>0.11041564044638459</v>
      </c>
      <c r="BB66" s="19">
        <v>21.199802965705842</v>
      </c>
      <c r="BC66" s="19">
        <v>16.783177347850458</v>
      </c>
      <c r="BD66" s="19">
        <v>15.789436583832996</v>
      </c>
      <c r="BE66" s="19">
        <v>1.4354033258029997</v>
      </c>
      <c r="BF66" s="19">
        <v>9.9374076401746141</v>
      </c>
      <c r="BG66" s="19">
        <v>20.537309123027534</v>
      </c>
      <c r="BH66" s="19">
        <v>2.3187284493740763</v>
      </c>
      <c r="BI66" s="19">
        <v>3.6437161347306919</v>
      </c>
      <c r="BJ66" s="19">
        <v>0</v>
      </c>
      <c r="BK66" s="19">
        <v>57.416133032119987</v>
      </c>
      <c r="BL66" s="19">
        <v>18.439411954546227</v>
      </c>
      <c r="BM66" s="19">
        <v>56.42239226810252</v>
      </c>
      <c r="BN66" s="19">
        <v>20.868556044366688</v>
      </c>
      <c r="BO66" s="19">
        <v>374.19860547279734</v>
      </c>
      <c r="BP66" s="19">
        <v>0.22083128089276918</v>
      </c>
      <c r="BQ66" s="19">
        <v>41.737112088733376</v>
      </c>
      <c r="BR66" s="19">
        <v>32.351782650790689</v>
      </c>
      <c r="BS66" s="19">
        <v>30.033054201416608</v>
      </c>
      <c r="BT66" s="19">
        <v>10.489485842406536</v>
      </c>
      <c r="BU66" s="19">
        <v>130.62170264807298</v>
      </c>
      <c r="BV66" s="19">
        <v>34.449679819271992</v>
      </c>
      <c r="BW66" s="19">
        <v>257.26844224007613</v>
      </c>
      <c r="BX66" s="19">
        <v>0</v>
      </c>
      <c r="BY66" s="19">
        <v>2260.8706537801709</v>
      </c>
      <c r="BZ66" s="19">
        <v>0</v>
      </c>
      <c r="CA66" s="19">
        <v>0</v>
      </c>
      <c r="CB66" s="19">
        <v>0</v>
      </c>
      <c r="CC66" s="19">
        <v>10740.12934621983</v>
      </c>
      <c r="CD66" s="19">
        <v>0</v>
      </c>
      <c r="CE66" s="19">
        <v>0</v>
      </c>
      <c r="CF66" s="19">
        <v>10740.12934621983</v>
      </c>
      <c r="CG66" s="19">
        <v>13001</v>
      </c>
      <c r="CI66" s="19">
        <f t="shared" si="6"/>
        <v>0</v>
      </c>
      <c r="CJ66" s="19">
        <f t="shared" si="4"/>
        <v>0</v>
      </c>
      <c r="CK66" s="19">
        <f t="shared" si="5"/>
        <v>0</v>
      </c>
    </row>
    <row r="67" spans="1:89">
      <c r="A67" s="59" t="s">
        <v>834</v>
      </c>
      <c r="B67" s="59" t="s">
        <v>279</v>
      </c>
      <c r="C67" t="e">
        <f t="shared" si="3"/>
        <v>#REF!</v>
      </c>
      <c r="D67" s="19">
        <v>139.85635217828113</v>
      </c>
      <c r="E67" s="19">
        <v>1128.7179833774774</v>
      </c>
      <c r="F67" s="19">
        <v>6.4351082290620143</v>
      </c>
      <c r="G67" s="19">
        <v>0</v>
      </c>
      <c r="H67" s="19">
        <v>197.98682984747464</v>
      </c>
      <c r="I67" s="19">
        <v>0</v>
      </c>
      <c r="J67" s="19">
        <v>0</v>
      </c>
      <c r="K67" s="19">
        <v>0</v>
      </c>
      <c r="L67" s="19">
        <v>0</v>
      </c>
      <c r="M67" s="19">
        <v>129.9891862270527</v>
      </c>
      <c r="N67" s="19">
        <v>0</v>
      </c>
      <c r="O67" s="19">
        <v>0</v>
      </c>
      <c r="P67" s="19">
        <v>0</v>
      </c>
      <c r="Q67" s="19">
        <v>0</v>
      </c>
      <c r="R67" s="19">
        <v>0</v>
      </c>
      <c r="S67" s="19">
        <v>0</v>
      </c>
      <c r="T67" s="19">
        <v>0</v>
      </c>
      <c r="U67" s="19">
        <v>0</v>
      </c>
      <c r="V67" s="19">
        <v>0</v>
      </c>
      <c r="W67" s="19">
        <v>0</v>
      </c>
      <c r="X67" s="19">
        <v>0</v>
      </c>
      <c r="Y67" s="19">
        <v>0</v>
      </c>
      <c r="Z67" s="19">
        <v>1.0725180381770025</v>
      </c>
      <c r="AA67" s="19">
        <v>132.99223673394829</v>
      </c>
      <c r="AB67" s="19">
        <v>0</v>
      </c>
      <c r="AC67" s="19">
        <v>1934.608037263677</v>
      </c>
      <c r="AD67" s="19">
        <v>0</v>
      </c>
      <c r="AE67" s="19">
        <v>0</v>
      </c>
      <c r="AF67" s="19">
        <v>0</v>
      </c>
      <c r="AG67" s="19">
        <v>0</v>
      </c>
      <c r="AH67" s="19">
        <v>0</v>
      </c>
      <c r="AI67" s="19">
        <v>0</v>
      </c>
      <c r="AJ67" s="19">
        <v>0</v>
      </c>
      <c r="AK67" s="19">
        <v>0</v>
      </c>
      <c r="AL67" s="19">
        <v>0</v>
      </c>
      <c r="AM67" s="19">
        <v>0</v>
      </c>
      <c r="AN67" s="19">
        <v>0</v>
      </c>
      <c r="AO67" s="19">
        <v>0</v>
      </c>
      <c r="AP67" s="19">
        <v>0</v>
      </c>
      <c r="AQ67" s="19">
        <v>0</v>
      </c>
      <c r="AR67" s="19">
        <v>0</v>
      </c>
      <c r="AS67" s="19">
        <v>0</v>
      </c>
      <c r="AT67" s="19">
        <v>0</v>
      </c>
      <c r="AU67" s="19">
        <v>0</v>
      </c>
      <c r="AV67" s="19">
        <v>0</v>
      </c>
      <c r="AW67" s="19">
        <v>0</v>
      </c>
      <c r="AX67" s="19">
        <v>128.48766097360487</v>
      </c>
      <c r="AY67" s="19">
        <v>0</v>
      </c>
      <c r="AZ67" s="19">
        <v>0</v>
      </c>
      <c r="BA67" s="19">
        <v>0</v>
      </c>
      <c r="BB67" s="19">
        <v>0</v>
      </c>
      <c r="BC67" s="19">
        <v>0</v>
      </c>
      <c r="BD67" s="19">
        <v>0</v>
      </c>
      <c r="BE67" s="19">
        <v>0</v>
      </c>
      <c r="BF67" s="19">
        <v>0</v>
      </c>
      <c r="BG67" s="19">
        <v>0</v>
      </c>
      <c r="BH67" s="19">
        <v>0</v>
      </c>
      <c r="BI67" s="19">
        <v>0</v>
      </c>
      <c r="BJ67" s="19">
        <v>0</v>
      </c>
      <c r="BK67" s="19">
        <v>0</v>
      </c>
      <c r="BL67" s="19">
        <v>3.861064937437209</v>
      </c>
      <c r="BM67" s="19">
        <v>18.232806649009042</v>
      </c>
      <c r="BN67" s="19">
        <v>0</v>
      </c>
      <c r="BO67" s="19">
        <v>0</v>
      </c>
      <c r="BP67" s="19">
        <v>0</v>
      </c>
      <c r="BQ67" s="19">
        <v>211.28605352086947</v>
      </c>
      <c r="BR67" s="19">
        <v>175.89295826102841</v>
      </c>
      <c r="BS67" s="19">
        <v>91.164033245045218</v>
      </c>
      <c r="BT67" s="19">
        <v>2138.3864645173076</v>
      </c>
      <c r="BU67" s="19">
        <v>4973.9096538496669</v>
      </c>
      <c r="BV67" s="19">
        <v>1.716028861083204</v>
      </c>
      <c r="BW67" s="19">
        <v>236.16847200657594</v>
      </c>
      <c r="BX67" s="19">
        <v>0</v>
      </c>
      <c r="BY67" s="19">
        <v>11650.763448716778</v>
      </c>
      <c r="BZ67" s="19">
        <v>0</v>
      </c>
      <c r="CA67" s="19">
        <v>0</v>
      </c>
      <c r="CB67" s="19">
        <v>0</v>
      </c>
      <c r="CC67" s="19">
        <v>23578.236551283222</v>
      </c>
      <c r="CD67" s="19">
        <v>0</v>
      </c>
      <c r="CE67" s="19">
        <v>0</v>
      </c>
      <c r="CF67" s="19">
        <v>23578.236551283222</v>
      </c>
      <c r="CG67" s="19">
        <v>35229</v>
      </c>
      <c r="CI67" s="19">
        <f t="shared" si="6"/>
        <v>0</v>
      </c>
      <c r="CJ67" s="19">
        <f t="shared" si="4"/>
        <v>0</v>
      </c>
      <c r="CK67" s="19">
        <f t="shared" si="5"/>
        <v>0</v>
      </c>
    </row>
    <row r="68" spans="1:89">
      <c r="A68" s="59" t="s">
        <v>835</v>
      </c>
      <c r="B68" s="59" t="s">
        <v>280</v>
      </c>
      <c r="C68" t="e">
        <f t="shared" si="3"/>
        <v>#REF!</v>
      </c>
      <c r="D68" s="19">
        <v>0</v>
      </c>
      <c r="E68" s="19">
        <v>0</v>
      </c>
      <c r="F68" s="19">
        <v>0</v>
      </c>
      <c r="G68" s="19">
        <v>3.8476173890328056</v>
      </c>
      <c r="H68" s="19">
        <v>22.910812634695343</v>
      </c>
      <c r="I68" s="19">
        <v>215.64146548533861</v>
      </c>
      <c r="J68" s="19">
        <v>20.112545442671486</v>
      </c>
      <c r="K68" s="19">
        <v>0</v>
      </c>
      <c r="L68" s="19">
        <v>0</v>
      </c>
      <c r="M68" s="19">
        <v>0.52467509850447347</v>
      </c>
      <c r="N68" s="19">
        <v>0</v>
      </c>
      <c r="O68" s="19">
        <v>0</v>
      </c>
      <c r="P68" s="19">
        <v>6.6458845810566647</v>
      </c>
      <c r="Q68" s="19">
        <v>0</v>
      </c>
      <c r="R68" s="19">
        <v>109.48220388793348</v>
      </c>
      <c r="S68" s="19">
        <v>0</v>
      </c>
      <c r="T68" s="19">
        <v>0</v>
      </c>
      <c r="U68" s="19">
        <v>0</v>
      </c>
      <c r="V68" s="19">
        <v>0</v>
      </c>
      <c r="W68" s="19">
        <v>0</v>
      </c>
      <c r="X68" s="19">
        <v>0</v>
      </c>
      <c r="Y68" s="19">
        <v>0</v>
      </c>
      <c r="Z68" s="19">
        <v>0</v>
      </c>
      <c r="AA68" s="19">
        <v>0.87445849750745586</v>
      </c>
      <c r="AB68" s="19">
        <v>0</v>
      </c>
      <c r="AC68" s="19">
        <v>0.17489169950149119</v>
      </c>
      <c r="AD68" s="19">
        <v>439.15305744824434</v>
      </c>
      <c r="AE68" s="19">
        <v>18.888303546161048</v>
      </c>
      <c r="AF68" s="19">
        <v>66.283954111065157</v>
      </c>
      <c r="AG68" s="19">
        <v>4.7220758865402619</v>
      </c>
      <c r="AH68" s="19">
        <v>1.7489169950149117</v>
      </c>
      <c r="AI68" s="19">
        <v>0</v>
      </c>
      <c r="AJ68" s="19">
        <v>26.758430023728149</v>
      </c>
      <c r="AK68" s="19">
        <v>290.32022117247533</v>
      </c>
      <c r="AL68" s="19">
        <v>1715.162897011124</v>
      </c>
      <c r="AM68" s="19">
        <v>394.20589067636109</v>
      </c>
      <c r="AN68" s="19">
        <v>218.26484097786098</v>
      </c>
      <c r="AO68" s="19">
        <v>8.5696932755730675</v>
      </c>
      <c r="AP68" s="19">
        <v>184.51074297407317</v>
      </c>
      <c r="AQ68" s="19">
        <v>0</v>
      </c>
      <c r="AR68" s="19">
        <v>0</v>
      </c>
      <c r="AS68" s="19">
        <v>0</v>
      </c>
      <c r="AT68" s="19">
        <v>0</v>
      </c>
      <c r="AU68" s="19">
        <v>3.6727256895313145</v>
      </c>
      <c r="AV68" s="19">
        <v>8.7445849750745595</v>
      </c>
      <c r="AW68" s="19">
        <v>174.36702440298669</v>
      </c>
      <c r="AX68" s="19">
        <v>80.100398371682957</v>
      </c>
      <c r="AY68" s="19">
        <v>1758.5360384874939</v>
      </c>
      <c r="AZ68" s="19">
        <v>0</v>
      </c>
      <c r="BA68" s="19">
        <v>213.01808999281624</v>
      </c>
      <c r="BB68" s="19">
        <v>0</v>
      </c>
      <c r="BC68" s="19">
        <v>0</v>
      </c>
      <c r="BD68" s="19">
        <v>0</v>
      </c>
      <c r="BE68" s="19">
        <v>0</v>
      </c>
      <c r="BF68" s="19">
        <v>0</v>
      </c>
      <c r="BG68" s="19">
        <v>0</v>
      </c>
      <c r="BH68" s="19">
        <v>0</v>
      </c>
      <c r="BI68" s="19">
        <v>0</v>
      </c>
      <c r="BJ68" s="19">
        <v>0</v>
      </c>
      <c r="BK68" s="19">
        <v>0</v>
      </c>
      <c r="BL68" s="19">
        <v>0.69956679800596477</v>
      </c>
      <c r="BM68" s="19">
        <v>0</v>
      </c>
      <c r="BN68" s="19">
        <v>91.993033937784361</v>
      </c>
      <c r="BO68" s="19">
        <v>0</v>
      </c>
      <c r="BP68" s="19">
        <v>0</v>
      </c>
      <c r="BQ68" s="19">
        <v>0.17489169950149119</v>
      </c>
      <c r="BR68" s="19">
        <v>1.0493501970089469</v>
      </c>
      <c r="BS68" s="19">
        <v>0</v>
      </c>
      <c r="BT68" s="19">
        <v>3.1480505910268413</v>
      </c>
      <c r="BU68" s="19">
        <v>1.7489169950149117</v>
      </c>
      <c r="BV68" s="19">
        <v>0</v>
      </c>
      <c r="BW68" s="19">
        <v>4.8969675860417521</v>
      </c>
      <c r="BX68" s="19">
        <v>0</v>
      </c>
      <c r="BY68" s="19">
        <v>6090.9532185384332</v>
      </c>
      <c r="BZ68" s="19">
        <v>0</v>
      </c>
      <c r="CA68" s="19">
        <v>0</v>
      </c>
      <c r="CB68" s="19">
        <v>0</v>
      </c>
      <c r="CC68" s="19">
        <v>1943.046781461567</v>
      </c>
      <c r="CD68" s="19">
        <v>0</v>
      </c>
      <c r="CE68" s="19">
        <v>0</v>
      </c>
      <c r="CF68" s="19">
        <v>1943.046781461567</v>
      </c>
      <c r="CG68" s="19">
        <v>8034</v>
      </c>
      <c r="CI68" s="19">
        <f t="shared" si="6"/>
        <v>0</v>
      </c>
      <c r="CJ68" s="19">
        <f t="shared" si="4"/>
        <v>0</v>
      </c>
      <c r="CK68" s="19">
        <f t="shared" si="5"/>
        <v>0</v>
      </c>
    </row>
    <row r="69" spans="1:89">
      <c r="A69" s="59" t="s">
        <v>836</v>
      </c>
      <c r="B69" s="59" t="s">
        <v>281</v>
      </c>
      <c r="C69" t="e">
        <f t="shared" si="3"/>
        <v>#REF!</v>
      </c>
      <c r="D69" s="19">
        <v>90.02232627040182</v>
      </c>
      <c r="E69" s="19">
        <v>30.099489458508582</v>
      </c>
      <c r="F69" s="19">
        <v>6.2592210494757907</v>
      </c>
      <c r="G69" s="19">
        <v>16.38443157068663</v>
      </c>
      <c r="H69" s="19">
        <v>3.7739421033604037</v>
      </c>
      <c r="I69" s="19">
        <v>0</v>
      </c>
      <c r="J69" s="19">
        <v>0</v>
      </c>
      <c r="K69" s="19">
        <v>386.23075770000617</v>
      </c>
      <c r="L69" s="19">
        <v>16.476478939061273</v>
      </c>
      <c r="M69" s="19">
        <v>1127.3041204842648</v>
      </c>
      <c r="N69" s="19">
        <v>389.91265243499191</v>
      </c>
      <c r="O69" s="19">
        <v>0</v>
      </c>
      <c r="P69" s="19">
        <v>8.9285947323404677</v>
      </c>
      <c r="Q69" s="19">
        <v>9.7570210477122625</v>
      </c>
      <c r="R69" s="19">
        <v>37.279184191730813</v>
      </c>
      <c r="S69" s="19">
        <v>33.04500524649719</v>
      </c>
      <c r="T69" s="19">
        <v>89.377994691779307</v>
      </c>
      <c r="U69" s="19">
        <v>100.05548942323801</v>
      </c>
      <c r="V69" s="19">
        <v>12.821405836891387</v>
      </c>
      <c r="W69" s="19">
        <v>0.32906934193935228</v>
      </c>
      <c r="X69" s="19">
        <v>1.2298498743350463E-2</v>
      </c>
      <c r="Y69" s="19">
        <v>5.2466999973547077</v>
      </c>
      <c r="Z69" s="19">
        <v>184.3708788544119</v>
      </c>
      <c r="AA69" s="19">
        <v>91.310989427646831</v>
      </c>
      <c r="AB69" s="19">
        <v>228.7377104109903</v>
      </c>
      <c r="AC69" s="19">
        <v>61.211499969138252</v>
      </c>
      <c r="AD69" s="19">
        <v>1766.2969517410436</v>
      </c>
      <c r="AE69" s="19">
        <v>242.36072093043762</v>
      </c>
      <c r="AF69" s="19">
        <v>34.149573666992922</v>
      </c>
      <c r="AG69" s="19">
        <v>0</v>
      </c>
      <c r="AH69" s="19">
        <v>95.637215741255091</v>
      </c>
      <c r="AI69" s="19">
        <v>118.37291572979217</v>
      </c>
      <c r="AJ69" s="19">
        <v>224.77967357088062</v>
      </c>
      <c r="AK69" s="19">
        <v>121.04228941265684</v>
      </c>
      <c r="AL69" s="19">
        <v>287.4639314340132</v>
      </c>
      <c r="AM69" s="19">
        <v>295.01181564073397</v>
      </c>
      <c r="AN69" s="19">
        <v>26.325547355148181</v>
      </c>
      <c r="AO69" s="19">
        <v>300.53465774321262</v>
      </c>
      <c r="AP69" s="19">
        <v>103.00100521122663</v>
      </c>
      <c r="AQ69" s="19">
        <v>26.384587544690373</v>
      </c>
      <c r="AR69" s="19">
        <v>4.3099463454291449</v>
      </c>
      <c r="AS69" s="19">
        <v>3.0879157221691171</v>
      </c>
      <c r="AT69" s="19">
        <v>3.5887819478168241</v>
      </c>
      <c r="AU69" s="19">
        <v>56.332989445282124</v>
      </c>
      <c r="AV69" s="19">
        <v>1645.8069465386345</v>
      </c>
      <c r="AW69" s="19">
        <v>156.84871571039335</v>
      </c>
      <c r="AX69" s="19">
        <v>750.4621943584724</v>
      </c>
      <c r="AY69" s="19">
        <v>8.1001684169686712</v>
      </c>
      <c r="AZ69" s="19">
        <v>0</v>
      </c>
      <c r="BA69" s="19">
        <v>1.0125210521210839</v>
      </c>
      <c r="BB69" s="19">
        <v>16.200336833937342</v>
      </c>
      <c r="BC69" s="19">
        <v>1.2886631572450158</v>
      </c>
      <c r="BD69" s="19">
        <v>71.336710490349091</v>
      </c>
      <c r="BE69" s="19">
        <v>0</v>
      </c>
      <c r="BF69" s="19">
        <v>0</v>
      </c>
      <c r="BG69" s="19">
        <v>0</v>
      </c>
      <c r="BH69" s="19">
        <v>0.27614210512393195</v>
      </c>
      <c r="BI69" s="19">
        <v>3.8659894717350478</v>
      </c>
      <c r="BJ69" s="19">
        <v>15.095768413441615</v>
      </c>
      <c r="BK69" s="19">
        <v>66.458199966492955</v>
      </c>
      <c r="BL69" s="19">
        <v>0.8284263153717959</v>
      </c>
      <c r="BM69" s="19">
        <v>0</v>
      </c>
      <c r="BN69" s="19">
        <v>0</v>
      </c>
      <c r="BO69" s="19">
        <v>72.165136805720877</v>
      </c>
      <c r="BP69" s="19">
        <v>0</v>
      </c>
      <c r="BQ69" s="19">
        <v>20.158373674047034</v>
      </c>
      <c r="BR69" s="19">
        <v>24.576647356029941</v>
      </c>
      <c r="BS69" s="19">
        <v>0</v>
      </c>
      <c r="BT69" s="19">
        <v>70.508284174977291</v>
      </c>
      <c r="BU69" s="19">
        <v>57.161415760653917</v>
      </c>
      <c r="BV69" s="19">
        <v>0</v>
      </c>
      <c r="BW69" s="19">
        <v>10.953636836582636</v>
      </c>
      <c r="BX69" s="19">
        <v>0</v>
      </c>
      <c r="BY69" s="19">
        <v>9630.7320583022502</v>
      </c>
      <c r="BZ69" s="19">
        <v>0</v>
      </c>
      <c r="CA69" s="19">
        <v>0</v>
      </c>
      <c r="CB69" s="19">
        <v>0</v>
      </c>
      <c r="CC69" s="19">
        <v>808.26794169774894</v>
      </c>
      <c r="CD69" s="19">
        <v>0</v>
      </c>
      <c r="CE69" s="19">
        <v>0</v>
      </c>
      <c r="CF69" s="19">
        <v>808.26794169774894</v>
      </c>
      <c r="CG69" s="19">
        <v>10439</v>
      </c>
      <c r="CI69" s="19">
        <f t="shared" ref="CI69:CI100" si="9">SUM(D69:BX69)-BY69</f>
        <v>0</v>
      </c>
      <c r="CJ69" s="19">
        <f t="shared" si="4"/>
        <v>0</v>
      </c>
      <c r="CK69" s="19">
        <f t="shared" si="5"/>
        <v>0</v>
      </c>
    </row>
    <row r="70" spans="1:89">
      <c r="A70" s="59" t="s">
        <v>837</v>
      </c>
      <c r="B70" s="59" t="s">
        <v>29</v>
      </c>
      <c r="C70" t="e">
        <f t="shared" si="3"/>
        <v>#REF!</v>
      </c>
      <c r="D70" s="19">
        <v>0.9796101780598776</v>
      </c>
      <c r="E70" s="19">
        <v>1.9837106105712521</v>
      </c>
      <c r="F70" s="19">
        <v>0.18367690838622705</v>
      </c>
      <c r="G70" s="19">
        <v>0</v>
      </c>
      <c r="H70" s="19">
        <v>0.37959894399820254</v>
      </c>
      <c r="I70" s="19">
        <v>0</v>
      </c>
      <c r="J70" s="19">
        <v>0</v>
      </c>
      <c r="K70" s="19">
        <v>0</v>
      </c>
      <c r="L70" s="19">
        <v>0</v>
      </c>
      <c r="M70" s="19">
        <v>0</v>
      </c>
      <c r="N70" s="19">
        <v>0</v>
      </c>
      <c r="O70" s="19">
        <v>0</v>
      </c>
      <c r="P70" s="19">
        <v>0</v>
      </c>
      <c r="Q70" s="19">
        <v>0</v>
      </c>
      <c r="R70" s="19">
        <v>0</v>
      </c>
      <c r="S70" s="19">
        <v>0</v>
      </c>
      <c r="T70" s="19">
        <v>0</v>
      </c>
      <c r="U70" s="19">
        <v>0</v>
      </c>
      <c r="V70" s="19">
        <v>0</v>
      </c>
      <c r="W70" s="19">
        <v>0</v>
      </c>
      <c r="X70" s="19">
        <v>0</v>
      </c>
      <c r="Y70" s="19">
        <v>0</v>
      </c>
      <c r="Z70" s="19">
        <v>0</v>
      </c>
      <c r="AA70" s="19">
        <v>0</v>
      </c>
      <c r="AB70" s="19">
        <v>0</v>
      </c>
      <c r="AC70" s="19">
        <v>0</v>
      </c>
      <c r="AD70" s="19">
        <v>0</v>
      </c>
      <c r="AE70" s="19">
        <v>66.576756726394422</v>
      </c>
      <c r="AF70" s="19">
        <v>0</v>
      </c>
      <c r="AG70" s="19">
        <v>0</v>
      </c>
      <c r="AH70" s="19">
        <v>0</v>
      </c>
      <c r="AI70" s="19">
        <v>0</v>
      </c>
      <c r="AJ70" s="19">
        <v>0</v>
      </c>
      <c r="AK70" s="19">
        <v>0</v>
      </c>
      <c r="AL70" s="19">
        <v>0</v>
      </c>
      <c r="AM70" s="19">
        <v>0</v>
      </c>
      <c r="AN70" s="19">
        <v>0</v>
      </c>
      <c r="AO70" s="19">
        <v>0</v>
      </c>
      <c r="AP70" s="19">
        <v>0</v>
      </c>
      <c r="AQ70" s="19">
        <v>7.6769580397273822</v>
      </c>
      <c r="AR70" s="19">
        <v>1.2540380701912621</v>
      </c>
      <c r="AS70" s="19">
        <v>0.89847148033501623</v>
      </c>
      <c r="AT70" s="19">
        <v>1.0442053862109815</v>
      </c>
      <c r="AU70" s="19">
        <v>2.4000449362467</v>
      </c>
      <c r="AV70" s="19">
        <v>120.17367859349547</v>
      </c>
      <c r="AW70" s="19">
        <v>0</v>
      </c>
      <c r="AX70" s="19">
        <v>0</v>
      </c>
      <c r="AY70" s="19">
        <v>0</v>
      </c>
      <c r="AZ70" s="19">
        <v>0</v>
      </c>
      <c r="BA70" s="19">
        <v>0</v>
      </c>
      <c r="BB70" s="19">
        <v>0</v>
      </c>
      <c r="BC70" s="19">
        <v>0</v>
      </c>
      <c r="BD70" s="19">
        <v>0</v>
      </c>
      <c r="BE70" s="19">
        <v>0</v>
      </c>
      <c r="BF70" s="19">
        <v>0</v>
      </c>
      <c r="BG70" s="19">
        <v>0</v>
      </c>
      <c r="BH70" s="19">
        <v>0</v>
      </c>
      <c r="BI70" s="19">
        <v>0</v>
      </c>
      <c r="BJ70" s="19">
        <v>12.918609223164635</v>
      </c>
      <c r="BK70" s="19">
        <v>0</v>
      </c>
      <c r="BL70" s="19">
        <v>0</v>
      </c>
      <c r="BM70" s="19">
        <v>0</v>
      </c>
      <c r="BN70" s="19">
        <v>0</v>
      </c>
      <c r="BO70" s="19">
        <v>0</v>
      </c>
      <c r="BP70" s="19">
        <v>0</v>
      </c>
      <c r="BQ70" s="19">
        <v>1.2245127225748469</v>
      </c>
      <c r="BR70" s="19">
        <v>0.26939279896646628</v>
      </c>
      <c r="BS70" s="19">
        <v>0</v>
      </c>
      <c r="BT70" s="19">
        <v>3.6735381677245403E-2</v>
      </c>
      <c r="BU70" s="19">
        <v>0</v>
      </c>
      <c r="BV70" s="19">
        <v>0</v>
      </c>
      <c r="BW70" s="19">
        <v>0</v>
      </c>
      <c r="BX70" s="19">
        <v>0</v>
      </c>
      <c r="BY70" s="19">
        <v>218</v>
      </c>
      <c r="BZ70" s="19">
        <v>0</v>
      </c>
      <c r="CA70" s="19">
        <v>0</v>
      </c>
      <c r="CB70" s="19">
        <v>0</v>
      </c>
      <c r="CC70" s="19">
        <v>0</v>
      </c>
      <c r="CD70" s="19">
        <v>0</v>
      </c>
      <c r="CE70" s="19">
        <v>0</v>
      </c>
      <c r="CF70" s="19">
        <v>0</v>
      </c>
      <c r="CG70" s="19">
        <v>218</v>
      </c>
      <c r="CI70" s="19">
        <f t="shared" si="9"/>
        <v>0</v>
      </c>
      <c r="CJ70" s="19">
        <f t="shared" si="4"/>
        <v>0</v>
      </c>
      <c r="CK70" s="19">
        <f t="shared" si="5"/>
        <v>0</v>
      </c>
    </row>
    <row r="71" spans="1:89">
      <c r="A71" s="59" t="s">
        <v>838</v>
      </c>
      <c r="B71" s="59" t="s">
        <v>282</v>
      </c>
      <c r="C71" t="e">
        <f t="shared" si="3"/>
        <v>#REF!</v>
      </c>
      <c r="D71" s="19">
        <v>1.1332689854872626</v>
      </c>
      <c r="E71" s="19">
        <v>1.8766934399669069</v>
      </c>
      <c r="F71" s="19">
        <v>0.1722568857940639</v>
      </c>
      <c r="G71" s="19">
        <v>0</v>
      </c>
      <c r="H71" s="19">
        <v>0.13599227825847149</v>
      </c>
      <c r="I71" s="19">
        <v>0</v>
      </c>
      <c r="J71" s="19">
        <v>0</v>
      </c>
      <c r="K71" s="19">
        <v>0</v>
      </c>
      <c r="L71" s="19">
        <v>0</v>
      </c>
      <c r="M71" s="19">
        <v>0</v>
      </c>
      <c r="N71" s="19">
        <v>0</v>
      </c>
      <c r="O71" s="19">
        <v>0</v>
      </c>
      <c r="P71" s="19">
        <v>0</v>
      </c>
      <c r="Q71" s="19">
        <v>0</v>
      </c>
      <c r="R71" s="19">
        <v>0</v>
      </c>
      <c r="S71" s="19">
        <v>0</v>
      </c>
      <c r="T71" s="19">
        <v>0</v>
      </c>
      <c r="U71" s="19">
        <v>0</v>
      </c>
      <c r="V71" s="19">
        <v>0</v>
      </c>
      <c r="W71" s="19">
        <v>0</v>
      </c>
      <c r="X71" s="19">
        <v>0</v>
      </c>
      <c r="Y71" s="19">
        <v>0</v>
      </c>
      <c r="Z71" s="19">
        <v>0</v>
      </c>
      <c r="AA71" s="19">
        <v>0</v>
      </c>
      <c r="AB71" s="19">
        <v>0</v>
      </c>
      <c r="AC71" s="19">
        <v>0</v>
      </c>
      <c r="AD71" s="19">
        <v>0</v>
      </c>
      <c r="AE71" s="19">
        <v>0.13599227825847149</v>
      </c>
      <c r="AF71" s="19">
        <v>0</v>
      </c>
      <c r="AG71" s="19">
        <v>0</v>
      </c>
      <c r="AH71" s="19">
        <v>0</v>
      </c>
      <c r="AI71" s="19">
        <v>0</v>
      </c>
      <c r="AJ71" s="19">
        <v>0</v>
      </c>
      <c r="AK71" s="19">
        <v>0</v>
      </c>
      <c r="AL71" s="19">
        <v>0</v>
      </c>
      <c r="AM71" s="19">
        <v>0</v>
      </c>
      <c r="AN71" s="19">
        <v>0</v>
      </c>
      <c r="AO71" s="19">
        <v>0</v>
      </c>
      <c r="AP71" s="19">
        <v>0</v>
      </c>
      <c r="AQ71" s="19">
        <v>10.010888827848534</v>
      </c>
      <c r="AR71" s="19">
        <v>1.6352877847721377</v>
      </c>
      <c r="AS71" s="19">
        <v>1.1716226737310333</v>
      </c>
      <c r="AT71" s="19">
        <v>1.3616622600649244</v>
      </c>
      <c r="AU71" s="19">
        <v>8.3771243407218439</v>
      </c>
      <c r="AV71" s="19">
        <v>224.24220069633563</v>
      </c>
      <c r="AW71" s="19">
        <v>0</v>
      </c>
      <c r="AX71" s="19">
        <v>0</v>
      </c>
      <c r="AY71" s="19">
        <v>0</v>
      </c>
      <c r="AZ71" s="19">
        <v>0</v>
      </c>
      <c r="BA71" s="19">
        <v>0</v>
      </c>
      <c r="BB71" s="19">
        <v>0.1087938226067772</v>
      </c>
      <c r="BC71" s="19">
        <v>0</v>
      </c>
      <c r="BD71" s="19">
        <v>0</v>
      </c>
      <c r="BE71" s="19">
        <v>0</v>
      </c>
      <c r="BF71" s="19">
        <v>0</v>
      </c>
      <c r="BG71" s="19">
        <v>0</v>
      </c>
      <c r="BH71" s="19">
        <v>0</v>
      </c>
      <c r="BI71" s="19">
        <v>0</v>
      </c>
      <c r="BJ71" s="19">
        <v>9.5466579337446991</v>
      </c>
      <c r="BK71" s="19">
        <v>0</v>
      </c>
      <c r="BL71" s="19">
        <v>0</v>
      </c>
      <c r="BM71" s="19">
        <v>0</v>
      </c>
      <c r="BN71" s="19">
        <v>0</v>
      </c>
      <c r="BO71" s="19">
        <v>0</v>
      </c>
      <c r="BP71" s="19">
        <v>0</v>
      </c>
      <c r="BQ71" s="19">
        <v>0.58023372056947842</v>
      </c>
      <c r="BR71" s="19">
        <v>9.0661518838981006E-2</v>
      </c>
      <c r="BS71" s="19">
        <v>0</v>
      </c>
      <c r="BT71" s="19">
        <v>2.7198455651694299E-2</v>
      </c>
      <c r="BU71" s="19">
        <v>0</v>
      </c>
      <c r="BV71" s="19">
        <v>0</v>
      </c>
      <c r="BW71" s="19">
        <v>2.3934640973490988</v>
      </c>
      <c r="BX71" s="19">
        <v>0</v>
      </c>
      <c r="BY71" s="19">
        <v>263</v>
      </c>
      <c r="BZ71" s="19">
        <v>0</v>
      </c>
      <c r="CA71" s="19">
        <v>0</v>
      </c>
      <c r="CB71" s="19">
        <v>0</v>
      </c>
      <c r="CC71" s="19">
        <v>0</v>
      </c>
      <c r="CD71" s="19">
        <v>0</v>
      </c>
      <c r="CE71" s="19">
        <v>0</v>
      </c>
      <c r="CF71" s="19">
        <v>0</v>
      </c>
      <c r="CG71" s="19">
        <v>263</v>
      </c>
      <c r="CI71" s="19">
        <f t="shared" si="9"/>
        <v>0</v>
      </c>
      <c r="CJ71" s="19">
        <f t="shared" si="4"/>
        <v>0</v>
      </c>
      <c r="CK71" s="19">
        <f t="shared" si="5"/>
        <v>0</v>
      </c>
    </row>
    <row r="72" spans="1:89">
      <c r="A72" s="60" t="s">
        <v>839</v>
      </c>
      <c r="B72" s="59" t="s">
        <v>283</v>
      </c>
      <c r="C72" t="e">
        <f t="shared" ref="C72:C139" si="10">C71+1</f>
        <v>#REF!</v>
      </c>
      <c r="D72" s="19">
        <v>461.83400219404831</v>
      </c>
      <c r="E72" s="19">
        <v>257.65385416522014</v>
      </c>
      <c r="F72" s="19">
        <v>7.3934706233596712</v>
      </c>
      <c r="G72" s="19">
        <v>5.9319706164164803</v>
      </c>
      <c r="H72" s="19">
        <v>1.3755294182994737</v>
      </c>
      <c r="I72" s="19">
        <v>1.0316470637246054</v>
      </c>
      <c r="J72" s="19">
        <v>1.3755294182994737</v>
      </c>
      <c r="K72" s="19">
        <v>8.5970588643717108E-2</v>
      </c>
      <c r="L72" s="19">
        <v>12.981558885201283</v>
      </c>
      <c r="M72" s="19">
        <v>217.67753044589173</v>
      </c>
      <c r="N72" s="19">
        <v>238.48241289767125</v>
      </c>
      <c r="O72" s="19">
        <v>0</v>
      </c>
      <c r="P72" s="19">
        <v>0</v>
      </c>
      <c r="Q72" s="19">
        <v>0</v>
      </c>
      <c r="R72" s="19">
        <v>0</v>
      </c>
      <c r="S72" s="19">
        <v>0</v>
      </c>
      <c r="T72" s="19">
        <v>34.216294280199413</v>
      </c>
      <c r="U72" s="19">
        <v>0</v>
      </c>
      <c r="V72" s="19">
        <v>0</v>
      </c>
      <c r="W72" s="19">
        <v>0</v>
      </c>
      <c r="X72" s="19">
        <v>0</v>
      </c>
      <c r="Y72" s="19">
        <v>0</v>
      </c>
      <c r="Z72" s="19">
        <v>66.025412078374742</v>
      </c>
      <c r="AA72" s="19">
        <v>23.298029522447337</v>
      </c>
      <c r="AB72" s="19">
        <v>48.659353172343884</v>
      </c>
      <c r="AC72" s="19">
        <v>7.3075000347159547</v>
      </c>
      <c r="AD72" s="19">
        <v>64.134059128212954</v>
      </c>
      <c r="AE72" s="19">
        <v>451.08767861358371</v>
      </c>
      <c r="AF72" s="19">
        <v>49.519059058781053</v>
      </c>
      <c r="AG72" s="19">
        <v>0.68776470914973686</v>
      </c>
      <c r="AH72" s="19">
        <v>23.384000111091051</v>
      </c>
      <c r="AI72" s="19">
        <v>8.5970588643717108E-2</v>
      </c>
      <c r="AJ72" s="19">
        <v>40.062294307972174</v>
      </c>
      <c r="AK72" s="19">
        <v>31.981058975462766</v>
      </c>
      <c r="AL72" s="19">
        <v>288.17341313373976</v>
      </c>
      <c r="AM72" s="19">
        <v>13.927235360282172</v>
      </c>
      <c r="AN72" s="19">
        <v>22.352353047366446</v>
      </c>
      <c r="AO72" s="19">
        <v>65.423617957868714</v>
      </c>
      <c r="AP72" s="19">
        <v>30.433588379875854</v>
      </c>
      <c r="AQ72" s="19">
        <v>15.902451914032321</v>
      </c>
      <c r="AR72" s="19">
        <v>2.5976799672973865</v>
      </c>
      <c r="AS72" s="19">
        <v>1.8611407589072104</v>
      </c>
      <c r="AT72" s="19">
        <v>2.1630215844169651</v>
      </c>
      <c r="AU72" s="19">
        <v>9.6287059280963163</v>
      </c>
      <c r="AV72" s="19">
        <v>2909.2447197033871</v>
      </c>
      <c r="AW72" s="19">
        <v>28.112382486495491</v>
      </c>
      <c r="AX72" s="19">
        <v>0.42985294321858558</v>
      </c>
      <c r="AY72" s="19">
        <v>0</v>
      </c>
      <c r="AZ72" s="19">
        <v>0</v>
      </c>
      <c r="BA72" s="19">
        <v>0</v>
      </c>
      <c r="BB72" s="19">
        <v>0</v>
      </c>
      <c r="BC72" s="19">
        <v>28.026411897851776</v>
      </c>
      <c r="BD72" s="19">
        <v>98.350353408412374</v>
      </c>
      <c r="BE72" s="19">
        <v>0</v>
      </c>
      <c r="BF72" s="19">
        <v>0</v>
      </c>
      <c r="BG72" s="19">
        <v>0</v>
      </c>
      <c r="BH72" s="19">
        <v>0</v>
      </c>
      <c r="BI72" s="19">
        <v>0</v>
      </c>
      <c r="BJ72" s="19">
        <v>131.44903003624344</v>
      </c>
      <c r="BK72" s="19">
        <v>0</v>
      </c>
      <c r="BL72" s="19">
        <v>0.25791176593115134</v>
      </c>
      <c r="BM72" s="19">
        <v>0</v>
      </c>
      <c r="BN72" s="19">
        <v>0</v>
      </c>
      <c r="BO72" s="19">
        <v>14.443058892144474</v>
      </c>
      <c r="BP72" s="19">
        <v>0</v>
      </c>
      <c r="BQ72" s="19">
        <v>38.342882535097829</v>
      </c>
      <c r="BR72" s="19">
        <v>15.646647133156513</v>
      </c>
      <c r="BS72" s="19">
        <v>0</v>
      </c>
      <c r="BT72" s="19">
        <v>17.538000083318288</v>
      </c>
      <c r="BU72" s="19">
        <v>13.067529473844999</v>
      </c>
      <c r="BV72" s="19">
        <v>8.5970588643717108E-2</v>
      </c>
      <c r="BW72" s="19">
        <v>6.9636176801410858</v>
      </c>
      <c r="BX72" s="19">
        <v>0</v>
      </c>
      <c r="BY72" s="19">
        <v>5800.6935275575242</v>
      </c>
      <c r="BZ72" s="19">
        <v>0</v>
      </c>
      <c r="CA72" s="19">
        <v>0</v>
      </c>
      <c r="CB72" s="19">
        <v>0</v>
      </c>
      <c r="CC72" s="19">
        <v>390.30647244247569</v>
      </c>
      <c r="CD72" s="19">
        <v>0</v>
      </c>
      <c r="CE72" s="19">
        <v>0</v>
      </c>
      <c r="CF72" s="19">
        <v>390.30647244247569</v>
      </c>
      <c r="CG72" s="19">
        <v>6191</v>
      </c>
      <c r="CI72" s="19">
        <f t="shared" si="9"/>
        <v>0</v>
      </c>
      <c r="CJ72" s="19">
        <f t="shared" ref="CJ72:CJ139" si="11">SUM(BZ72:CE72)-CF72</f>
        <v>0</v>
      </c>
      <c r="CK72" s="19">
        <f t="shared" ref="CK72:CK139" si="12">BY72+CF72-CG72</f>
        <v>0</v>
      </c>
    </row>
    <row r="73" spans="1:89">
      <c r="A73" s="60" t="s">
        <v>840</v>
      </c>
      <c r="B73" s="59" t="s">
        <v>284</v>
      </c>
      <c r="C73" t="e">
        <f t="shared" si="10"/>
        <v>#REF!</v>
      </c>
      <c r="D73" s="19">
        <v>0</v>
      </c>
      <c r="E73" s="19">
        <v>0</v>
      </c>
      <c r="F73" s="19">
        <v>0</v>
      </c>
      <c r="G73" s="19">
        <v>0</v>
      </c>
      <c r="H73" s="19">
        <v>0</v>
      </c>
      <c r="I73" s="19">
        <v>0</v>
      </c>
      <c r="J73" s="19">
        <v>0</v>
      </c>
      <c r="K73" s="19">
        <v>0</v>
      </c>
      <c r="L73" s="19">
        <v>0</v>
      </c>
      <c r="M73" s="19">
        <v>0</v>
      </c>
      <c r="N73" s="19">
        <v>0</v>
      </c>
      <c r="O73" s="19">
        <v>0</v>
      </c>
      <c r="P73" s="19">
        <v>0</v>
      </c>
      <c r="Q73" s="19">
        <v>0</v>
      </c>
      <c r="R73" s="19">
        <v>0</v>
      </c>
      <c r="S73" s="19">
        <v>0</v>
      </c>
      <c r="T73" s="19">
        <v>0</v>
      </c>
      <c r="U73" s="19">
        <v>0</v>
      </c>
      <c r="V73" s="19">
        <v>0</v>
      </c>
      <c r="W73" s="19">
        <v>0</v>
      </c>
      <c r="X73" s="19">
        <v>0</v>
      </c>
      <c r="Y73" s="19">
        <v>0</v>
      </c>
      <c r="Z73" s="19">
        <v>0</v>
      </c>
      <c r="AA73" s="19">
        <v>0</v>
      </c>
      <c r="AB73" s="19">
        <v>0</v>
      </c>
      <c r="AC73" s="19">
        <v>0</v>
      </c>
      <c r="AD73" s="19">
        <v>0</v>
      </c>
      <c r="AE73" s="19">
        <v>6.6105263157894738</v>
      </c>
      <c r="AF73" s="19">
        <v>819.84298245614036</v>
      </c>
      <c r="AG73" s="19">
        <v>108.66052631578947</v>
      </c>
      <c r="AH73" s="19">
        <v>0</v>
      </c>
      <c r="AI73" s="19">
        <v>0</v>
      </c>
      <c r="AJ73" s="19">
        <v>0</v>
      </c>
      <c r="AK73" s="19">
        <v>1.7903508771929824</v>
      </c>
      <c r="AL73" s="19">
        <v>4.6824561403508778</v>
      </c>
      <c r="AM73" s="19">
        <v>0</v>
      </c>
      <c r="AN73" s="19">
        <v>0</v>
      </c>
      <c r="AO73" s="19">
        <v>0</v>
      </c>
      <c r="AP73" s="19">
        <v>0</v>
      </c>
      <c r="AQ73" s="19">
        <v>0</v>
      </c>
      <c r="AR73" s="19">
        <v>0</v>
      </c>
      <c r="AS73" s="19">
        <v>0</v>
      </c>
      <c r="AT73" s="19">
        <v>0</v>
      </c>
      <c r="AU73" s="19">
        <v>0</v>
      </c>
      <c r="AV73" s="19">
        <v>0</v>
      </c>
      <c r="AW73" s="19">
        <v>0</v>
      </c>
      <c r="AX73" s="19">
        <v>0</v>
      </c>
      <c r="AY73" s="19">
        <v>0</v>
      </c>
      <c r="AZ73" s="19">
        <v>0</v>
      </c>
      <c r="BA73" s="19">
        <v>0</v>
      </c>
      <c r="BB73" s="19">
        <v>0</v>
      </c>
      <c r="BC73" s="19">
        <v>0</v>
      </c>
      <c r="BD73" s="19">
        <v>0</v>
      </c>
      <c r="BE73" s="19">
        <v>0</v>
      </c>
      <c r="BF73" s="19">
        <v>0</v>
      </c>
      <c r="BG73" s="19">
        <v>0</v>
      </c>
      <c r="BH73" s="19">
        <v>0</v>
      </c>
      <c r="BI73" s="19">
        <v>0</v>
      </c>
      <c r="BJ73" s="19">
        <v>0</v>
      </c>
      <c r="BK73" s="19">
        <v>0</v>
      </c>
      <c r="BL73" s="19">
        <v>0.41315789473684211</v>
      </c>
      <c r="BM73" s="19">
        <v>0</v>
      </c>
      <c r="BN73" s="19">
        <v>0</v>
      </c>
      <c r="BO73" s="19">
        <v>0</v>
      </c>
      <c r="BP73" s="19">
        <v>0</v>
      </c>
      <c r="BQ73" s="19">
        <v>0</v>
      </c>
      <c r="BR73" s="19">
        <v>0</v>
      </c>
      <c r="BS73" s="19">
        <v>0</v>
      </c>
      <c r="BT73" s="19">
        <v>0</v>
      </c>
      <c r="BU73" s="19">
        <v>0</v>
      </c>
      <c r="BV73" s="19">
        <v>0</v>
      </c>
      <c r="BW73" s="19">
        <v>0</v>
      </c>
      <c r="BX73" s="19">
        <v>0</v>
      </c>
      <c r="BY73" s="19">
        <v>942</v>
      </c>
      <c r="BZ73" s="19">
        <v>0</v>
      </c>
      <c r="CA73" s="19">
        <v>0</v>
      </c>
      <c r="CB73" s="19">
        <v>0</v>
      </c>
      <c r="CC73" s="19">
        <v>0</v>
      </c>
      <c r="CD73" s="19">
        <v>0</v>
      </c>
      <c r="CE73" s="19">
        <v>0</v>
      </c>
      <c r="CF73" s="19">
        <v>0</v>
      </c>
      <c r="CG73" s="19">
        <v>942</v>
      </c>
      <c r="CI73" s="19">
        <f t="shared" si="9"/>
        <v>0</v>
      </c>
      <c r="CJ73" s="19">
        <f t="shared" si="11"/>
        <v>0</v>
      </c>
      <c r="CK73" s="19">
        <f t="shared" si="12"/>
        <v>0</v>
      </c>
    </row>
    <row r="74" spans="1:89">
      <c r="A74" s="59" t="s">
        <v>841</v>
      </c>
      <c r="B74" s="60" t="s">
        <v>285</v>
      </c>
      <c r="C74" t="e">
        <f t="shared" si="10"/>
        <v>#REF!</v>
      </c>
      <c r="D74" s="19">
        <v>38.756675480893868</v>
      </c>
      <c r="E74" s="19">
        <v>62.855377542731723</v>
      </c>
      <c r="F74" s="19">
        <v>3.8508235253452239</v>
      </c>
      <c r="G74" s="19">
        <v>16.272834897426591</v>
      </c>
      <c r="H74" s="19">
        <v>622.96387030988058</v>
      </c>
      <c r="I74" s="19">
        <v>0</v>
      </c>
      <c r="J74" s="19">
        <v>12.794671713243808</v>
      </c>
      <c r="K74" s="19">
        <v>39.874656504381193</v>
      </c>
      <c r="L74" s="19">
        <v>0</v>
      </c>
      <c r="M74" s="19">
        <v>7.4532068232488209</v>
      </c>
      <c r="N74" s="19">
        <v>0</v>
      </c>
      <c r="O74" s="19">
        <v>0</v>
      </c>
      <c r="P74" s="19">
        <v>0</v>
      </c>
      <c r="Q74" s="19">
        <v>0</v>
      </c>
      <c r="R74" s="19">
        <v>0</v>
      </c>
      <c r="S74" s="19">
        <v>0</v>
      </c>
      <c r="T74" s="19">
        <v>35.154292182990268</v>
      </c>
      <c r="U74" s="19">
        <v>0</v>
      </c>
      <c r="V74" s="19">
        <v>0</v>
      </c>
      <c r="W74" s="19">
        <v>0</v>
      </c>
      <c r="X74" s="19">
        <v>0</v>
      </c>
      <c r="Y74" s="19">
        <v>0</v>
      </c>
      <c r="Z74" s="19">
        <v>0</v>
      </c>
      <c r="AA74" s="19">
        <v>0</v>
      </c>
      <c r="AB74" s="19">
        <v>0</v>
      </c>
      <c r="AC74" s="19">
        <v>0.12422011372081368</v>
      </c>
      <c r="AD74" s="19">
        <v>163.84632999775323</v>
      </c>
      <c r="AE74" s="19">
        <v>126.95295622267159</v>
      </c>
      <c r="AF74" s="19">
        <v>1648.2766889614766</v>
      </c>
      <c r="AG74" s="19">
        <v>24.347142289279482</v>
      </c>
      <c r="AH74" s="19">
        <v>3398.4138711740202</v>
      </c>
      <c r="AI74" s="19">
        <v>10.682929779989976</v>
      </c>
      <c r="AJ74" s="19">
        <v>524.33310001555446</v>
      </c>
      <c r="AK74" s="19">
        <v>1554.9873835571457</v>
      </c>
      <c r="AL74" s="19">
        <v>1112.3911183698865</v>
      </c>
      <c r="AM74" s="19">
        <v>1549.0248180985466</v>
      </c>
      <c r="AN74" s="19">
        <v>144.5922123710271</v>
      </c>
      <c r="AO74" s="19">
        <v>228.68922936001798</v>
      </c>
      <c r="AP74" s="19">
        <v>234.65179481861699</v>
      </c>
      <c r="AQ74" s="19">
        <v>33.589504380733054</v>
      </c>
      <c r="AR74" s="19">
        <v>5.4868760561561229</v>
      </c>
      <c r="AS74" s="19">
        <v>3.9311419404017522</v>
      </c>
      <c r="AT74" s="19">
        <v>4.5687811777807159</v>
      </c>
      <c r="AU74" s="19">
        <v>19.750998081609374</v>
      </c>
      <c r="AV74" s="19">
        <v>2366.0205060403382</v>
      </c>
      <c r="AW74" s="19">
        <v>0</v>
      </c>
      <c r="AX74" s="19">
        <v>237.38463732047495</v>
      </c>
      <c r="AY74" s="19">
        <v>3.9750436390660377</v>
      </c>
      <c r="AZ74" s="19">
        <v>0</v>
      </c>
      <c r="BA74" s="19">
        <v>0</v>
      </c>
      <c r="BB74" s="19">
        <v>1.1179810234873231</v>
      </c>
      <c r="BC74" s="19">
        <v>0</v>
      </c>
      <c r="BD74" s="19">
        <v>0</v>
      </c>
      <c r="BE74" s="19">
        <v>0</v>
      </c>
      <c r="BF74" s="19">
        <v>0</v>
      </c>
      <c r="BG74" s="19">
        <v>0</v>
      </c>
      <c r="BH74" s="19">
        <v>4.8445844351117335</v>
      </c>
      <c r="BI74" s="19">
        <v>0</v>
      </c>
      <c r="BJ74" s="19">
        <v>0</v>
      </c>
      <c r="BK74" s="19">
        <v>0</v>
      </c>
      <c r="BL74" s="19">
        <v>3.7266034116244104</v>
      </c>
      <c r="BM74" s="19">
        <v>0</v>
      </c>
      <c r="BN74" s="19">
        <v>45.216121394376181</v>
      </c>
      <c r="BO74" s="19">
        <v>0</v>
      </c>
      <c r="BP74" s="19">
        <v>0</v>
      </c>
      <c r="BQ74" s="19">
        <v>26.45888422253331</v>
      </c>
      <c r="BR74" s="19">
        <v>5.5899051174366159</v>
      </c>
      <c r="BS74" s="19">
        <v>0</v>
      </c>
      <c r="BT74" s="19">
        <v>0.62110056860406837</v>
      </c>
      <c r="BU74" s="19">
        <v>0</v>
      </c>
      <c r="BV74" s="19">
        <v>0</v>
      </c>
      <c r="BW74" s="19">
        <v>0</v>
      </c>
      <c r="BX74" s="19">
        <v>0</v>
      </c>
      <c r="BY74" s="19">
        <v>14323.572872919583</v>
      </c>
      <c r="BZ74" s="19">
        <v>0</v>
      </c>
      <c r="CA74" s="19">
        <v>0</v>
      </c>
      <c r="CB74" s="19">
        <v>0</v>
      </c>
      <c r="CC74" s="19">
        <v>33.290990477178063</v>
      </c>
      <c r="CD74" s="19">
        <v>18.136136603238796</v>
      </c>
      <c r="CE74" s="19">
        <v>0</v>
      </c>
      <c r="CF74" s="19">
        <v>51.427127080416859</v>
      </c>
      <c r="CG74" s="19">
        <v>14375</v>
      </c>
      <c r="CI74" s="19">
        <f t="shared" si="9"/>
        <v>0</v>
      </c>
      <c r="CJ74" s="19">
        <f t="shared" si="11"/>
        <v>0</v>
      </c>
      <c r="CK74" s="19">
        <f t="shared" si="12"/>
        <v>0</v>
      </c>
    </row>
    <row r="75" spans="1:89">
      <c r="A75" s="59" t="s">
        <v>842</v>
      </c>
      <c r="B75" s="59" t="s">
        <v>286</v>
      </c>
      <c r="C75" t="e">
        <f t="shared" si="10"/>
        <v>#REF!</v>
      </c>
      <c r="D75" s="19">
        <v>0</v>
      </c>
      <c r="E75" s="19">
        <v>0</v>
      </c>
      <c r="F75" s="19">
        <v>0</v>
      </c>
      <c r="G75" s="19">
        <v>0</v>
      </c>
      <c r="H75" s="19">
        <v>0</v>
      </c>
      <c r="I75" s="19">
        <v>0</v>
      </c>
      <c r="J75" s="19">
        <v>1.8204021392411089</v>
      </c>
      <c r="K75" s="19">
        <v>155.77441162934633</v>
      </c>
      <c r="L75" s="19">
        <v>0</v>
      </c>
      <c r="M75" s="19">
        <v>259.53733356608956</v>
      </c>
      <c r="N75" s="19">
        <v>0</v>
      </c>
      <c r="O75" s="19">
        <v>0</v>
      </c>
      <c r="P75" s="19">
        <v>0</v>
      </c>
      <c r="Q75" s="19">
        <v>0</v>
      </c>
      <c r="R75" s="19">
        <v>0</v>
      </c>
      <c r="S75" s="19">
        <v>0</v>
      </c>
      <c r="T75" s="19">
        <v>106.8836113182994</v>
      </c>
      <c r="U75" s="19">
        <v>111.04453049370764</v>
      </c>
      <c r="V75" s="19">
        <v>0</v>
      </c>
      <c r="W75" s="19">
        <v>0</v>
      </c>
      <c r="X75" s="19">
        <v>0</v>
      </c>
      <c r="Y75" s="19">
        <v>0</v>
      </c>
      <c r="Z75" s="19">
        <v>9.8821830415945922</v>
      </c>
      <c r="AA75" s="19">
        <v>88.419532477425292</v>
      </c>
      <c r="AB75" s="19">
        <v>0</v>
      </c>
      <c r="AC75" s="19">
        <v>4.4209766238712644</v>
      </c>
      <c r="AD75" s="19">
        <v>38.22844492406329</v>
      </c>
      <c r="AE75" s="19">
        <v>38.748559820989321</v>
      </c>
      <c r="AF75" s="19">
        <v>912.02147175979565</v>
      </c>
      <c r="AG75" s="19">
        <v>5611.7796803834135</v>
      </c>
      <c r="AH75" s="19">
        <v>1101.3432942408708</v>
      </c>
      <c r="AI75" s="19">
        <v>72.556028121181342</v>
      </c>
      <c r="AJ75" s="19">
        <v>2777.1534921365433</v>
      </c>
      <c r="AK75" s="19">
        <v>419.2126069223811</v>
      </c>
      <c r="AL75" s="19">
        <v>250.17526542142096</v>
      </c>
      <c r="AM75" s="19">
        <v>1402.2297621125799</v>
      </c>
      <c r="AN75" s="19">
        <v>452.49996032564707</v>
      </c>
      <c r="AO75" s="19">
        <v>1016.5645660419279</v>
      </c>
      <c r="AP75" s="19">
        <v>179.69969688794376</v>
      </c>
      <c r="AQ75" s="19">
        <v>4.2228925639089425</v>
      </c>
      <c r="AR75" s="19">
        <v>0.68981333674938994</v>
      </c>
      <c r="AS75" s="19">
        <v>0.49422551400655224</v>
      </c>
      <c r="AT75" s="19">
        <v>0.57438989998447454</v>
      </c>
      <c r="AU75" s="19">
        <v>46.290225826416773</v>
      </c>
      <c r="AV75" s="19">
        <v>1122.1478901179123</v>
      </c>
      <c r="AW75" s="19">
        <v>0</v>
      </c>
      <c r="AX75" s="19">
        <v>9.3620681446685605</v>
      </c>
      <c r="AY75" s="19">
        <v>4.6810340723342803</v>
      </c>
      <c r="AZ75" s="19">
        <v>0</v>
      </c>
      <c r="BA75" s="19">
        <v>0</v>
      </c>
      <c r="BB75" s="19">
        <v>0</v>
      </c>
      <c r="BC75" s="19">
        <v>0</v>
      </c>
      <c r="BD75" s="19">
        <v>0</v>
      </c>
      <c r="BE75" s="19">
        <v>0</v>
      </c>
      <c r="BF75" s="19">
        <v>0</v>
      </c>
      <c r="BG75" s="19">
        <v>0</v>
      </c>
      <c r="BH75" s="19">
        <v>0</v>
      </c>
      <c r="BI75" s="19">
        <v>0</v>
      </c>
      <c r="BJ75" s="19">
        <v>20.804595877041244</v>
      </c>
      <c r="BK75" s="19">
        <v>0</v>
      </c>
      <c r="BL75" s="19">
        <v>0.26005744846301554</v>
      </c>
      <c r="BM75" s="19">
        <v>0</v>
      </c>
      <c r="BN75" s="19">
        <v>0</v>
      </c>
      <c r="BO75" s="19">
        <v>0</v>
      </c>
      <c r="BP75" s="19">
        <v>0</v>
      </c>
      <c r="BQ75" s="19">
        <v>5.7212638661863426</v>
      </c>
      <c r="BR75" s="19">
        <v>1.0402297938520622</v>
      </c>
      <c r="BS75" s="19">
        <v>0</v>
      </c>
      <c r="BT75" s="19">
        <v>0</v>
      </c>
      <c r="BU75" s="19">
        <v>0</v>
      </c>
      <c r="BV75" s="19">
        <v>0</v>
      </c>
      <c r="BW75" s="19">
        <v>0</v>
      </c>
      <c r="BX75" s="19">
        <v>0</v>
      </c>
      <c r="BY75" s="19">
        <v>16226.284496849856</v>
      </c>
      <c r="BZ75" s="19">
        <v>0</v>
      </c>
      <c r="CA75" s="19">
        <v>0</v>
      </c>
      <c r="CB75" s="19">
        <v>0</v>
      </c>
      <c r="CC75" s="19">
        <v>160.7155031501436</v>
      </c>
      <c r="CD75" s="19">
        <v>0</v>
      </c>
      <c r="CE75" s="19">
        <v>0</v>
      </c>
      <c r="CF75" s="19">
        <v>160.7155031501436</v>
      </c>
      <c r="CG75" s="19">
        <v>16387</v>
      </c>
      <c r="CI75" s="19">
        <f t="shared" si="9"/>
        <v>0</v>
      </c>
      <c r="CJ75" s="19">
        <f t="shared" si="11"/>
        <v>0</v>
      </c>
      <c r="CK75" s="19">
        <f t="shared" si="12"/>
        <v>0</v>
      </c>
    </row>
    <row r="76" spans="1:89">
      <c r="A76" s="59" t="s">
        <v>843</v>
      </c>
      <c r="B76" s="59" t="s">
        <v>287</v>
      </c>
      <c r="C76" t="e">
        <f t="shared" si="10"/>
        <v>#REF!</v>
      </c>
      <c r="D76" s="19">
        <v>0</v>
      </c>
      <c r="E76" s="19">
        <v>0</v>
      </c>
      <c r="F76" s="19">
        <v>0</v>
      </c>
      <c r="G76" s="19">
        <v>0</v>
      </c>
      <c r="H76" s="19">
        <v>0</v>
      </c>
      <c r="I76" s="19">
        <v>0</v>
      </c>
      <c r="J76" s="19">
        <v>4.7197966176633139</v>
      </c>
      <c r="K76" s="19">
        <v>0</v>
      </c>
      <c r="L76" s="19">
        <v>0</v>
      </c>
      <c r="M76" s="19">
        <v>0</v>
      </c>
      <c r="N76" s="19">
        <v>0</v>
      </c>
      <c r="O76" s="19">
        <v>0</v>
      </c>
      <c r="P76" s="19">
        <v>3.8686857521830438E-2</v>
      </c>
      <c r="Q76" s="19">
        <v>0</v>
      </c>
      <c r="R76" s="19">
        <v>0</v>
      </c>
      <c r="S76" s="19">
        <v>0</v>
      </c>
      <c r="T76" s="19">
        <v>0</v>
      </c>
      <c r="U76" s="19">
        <v>0</v>
      </c>
      <c r="V76" s="19">
        <v>0</v>
      </c>
      <c r="W76" s="19">
        <v>0</v>
      </c>
      <c r="X76" s="19">
        <v>0</v>
      </c>
      <c r="Y76" s="19">
        <v>0</v>
      </c>
      <c r="Z76" s="19">
        <v>0</v>
      </c>
      <c r="AA76" s="19">
        <v>0</v>
      </c>
      <c r="AB76" s="19">
        <v>0</v>
      </c>
      <c r="AC76" s="19">
        <v>0</v>
      </c>
      <c r="AD76" s="19">
        <v>0</v>
      </c>
      <c r="AE76" s="19">
        <v>0</v>
      </c>
      <c r="AF76" s="19">
        <v>9.0527246601083231</v>
      </c>
      <c r="AG76" s="19">
        <v>21.316458494528575</v>
      </c>
      <c r="AH76" s="19">
        <v>0</v>
      </c>
      <c r="AI76" s="19">
        <v>0</v>
      </c>
      <c r="AJ76" s="19">
        <v>41.665745551011383</v>
      </c>
      <c r="AK76" s="19">
        <v>55.090085111086545</v>
      </c>
      <c r="AL76" s="19">
        <v>0</v>
      </c>
      <c r="AM76" s="19">
        <v>110.0641096496076</v>
      </c>
      <c r="AN76" s="19">
        <v>1.7022217309605394</v>
      </c>
      <c r="AO76" s="19">
        <v>0</v>
      </c>
      <c r="AP76" s="19">
        <v>67.160384657897637</v>
      </c>
      <c r="AQ76" s="19">
        <v>0</v>
      </c>
      <c r="AR76" s="19">
        <v>0</v>
      </c>
      <c r="AS76" s="19">
        <v>0</v>
      </c>
      <c r="AT76" s="19">
        <v>0</v>
      </c>
      <c r="AU76" s="19">
        <v>0</v>
      </c>
      <c r="AV76" s="19">
        <v>9.5556538078921189</v>
      </c>
      <c r="AW76" s="19">
        <v>29.634132861722119</v>
      </c>
      <c r="AX76" s="19">
        <v>0</v>
      </c>
      <c r="AY76" s="19">
        <v>0</v>
      </c>
      <c r="AZ76" s="19">
        <v>0</v>
      </c>
      <c r="BA76" s="19">
        <v>0</v>
      </c>
      <c r="BB76" s="19">
        <v>0</v>
      </c>
      <c r="BC76" s="19">
        <v>0</v>
      </c>
      <c r="BD76" s="19">
        <v>0</v>
      </c>
      <c r="BE76" s="19">
        <v>0</v>
      </c>
      <c r="BF76" s="19">
        <v>0</v>
      </c>
      <c r="BG76" s="19">
        <v>0</v>
      </c>
      <c r="BH76" s="19">
        <v>0</v>
      </c>
      <c r="BI76" s="19">
        <v>0</v>
      </c>
      <c r="BJ76" s="19">
        <v>0</v>
      </c>
      <c r="BK76" s="19">
        <v>0</v>
      </c>
      <c r="BL76" s="19">
        <v>0</v>
      </c>
      <c r="BM76" s="19">
        <v>0</v>
      </c>
      <c r="BN76" s="19">
        <v>0</v>
      </c>
      <c r="BO76" s="19">
        <v>0</v>
      </c>
      <c r="BP76" s="19">
        <v>0</v>
      </c>
      <c r="BQ76" s="19">
        <v>0</v>
      </c>
      <c r="BR76" s="19">
        <v>0</v>
      </c>
      <c r="BS76" s="19">
        <v>0</v>
      </c>
      <c r="BT76" s="19">
        <v>0</v>
      </c>
      <c r="BU76" s="19">
        <v>0</v>
      </c>
      <c r="BV76" s="19">
        <v>0</v>
      </c>
      <c r="BW76" s="19">
        <v>0</v>
      </c>
      <c r="BX76" s="19">
        <v>0</v>
      </c>
      <c r="BY76" s="19">
        <v>350</v>
      </c>
      <c r="BZ76" s="19">
        <v>0</v>
      </c>
      <c r="CA76" s="19">
        <v>0</v>
      </c>
      <c r="CB76" s="19">
        <v>0</v>
      </c>
      <c r="CC76" s="19">
        <v>0</v>
      </c>
      <c r="CD76" s="19">
        <v>0</v>
      </c>
      <c r="CE76" s="19">
        <v>0</v>
      </c>
      <c r="CF76" s="19">
        <v>0</v>
      </c>
      <c r="CG76" s="19">
        <v>350</v>
      </c>
      <c r="CI76" s="19">
        <f t="shared" si="9"/>
        <v>0</v>
      </c>
      <c r="CJ76" s="19">
        <f t="shared" si="11"/>
        <v>0</v>
      </c>
      <c r="CK76" s="19">
        <f t="shared" si="12"/>
        <v>0</v>
      </c>
    </row>
    <row r="77" spans="1:89">
      <c r="A77" s="59" t="s">
        <v>844</v>
      </c>
      <c r="B77" s="59" t="s">
        <v>288</v>
      </c>
      <c r="C77" t="e">
        <f t="shared" si="10"/>
        <v>#REF!</v>
      </c>
      <c r="D77" s="19">
        <v>71.406211936662615</v>
      </c>
      <c r="E77" s="19">
        <v>97.144621245497177</v>
      </c>
      <c r="F77" s="19">
        <v>8.6688392463783135</v>
      </c>
      <c r="G77" s="19">
        <v>6.6133412807422189</v>
      </c>
      <c r="H77" s="19">
        <v>261.49508901961804</v>
      </c>
      <c r="I77" s="19">
        <v>145.6722471298624</v>
      </c>
      <c r="J77" s="19">
        <v>32.53048954311037</v>
      </c>
      <c r="K77" s="19">
        <v>386.88046492341982</v>
      </c>
      <c r="L77" s="19">
        <v>9.2050561069790344</v>
      </c>
      <c r="M77" s="19">
        <v>380.44586259621116</v>
      </c>
      <c r="N77" s="19">
        <v>559.45292456008497</v>
      </c>
      <c r="O77" s="19">
        <v>2.3236063959364555</v>
      </c>
      <c r="P77" s="19">
        <v>9.3837950605126093</v>
      </c>
      <c r="Q77" s="19">
        <v>10.456228781714049</v>
      </c>
      <c r="R77" s="19">
        <v>7.5070360484100869</v>
      </c>
      <c r="S77" s="19">
        <v>76.142794205302309</v>
      </c>
      <c r="T77" s="19">
        <v>18.588851167491644</v>
      </c>
      <c r="U77" s="19">
        <v>2.3236063959364555</v>
      </c>
      <c r="V77" s="19">
        <v>49.619490899216721</v>
      </c>
      <c r="W77" s="19">
        <v>1.2735150439267111</v>
      </c>
      <c r="X77" s="19">
        <v>4.759581392500898E-2</v>
      </c>
      <c r="Y77" s="19">
        <v>9.2050561069790344</v>
      </c>
      <c r="Z77" s="19">
        <v>70.780625599295107</v>
      </c>
      <c r="AA77" s="19">
        <v>106.79652473631016</v>
      </c>
      <c r="AB77" s="19">
        <v>147.01278928136418</v>
      </c>
      <c r="AC77" s="19">
        <v>21.984891284629541</v>
      </c>
      <c r="AD77" s="19">
        <v>23.414802912898129</v>
      </c>
      <c r="AE77" s="19">
        <v>24.9340840179335</v>
      </c>
      <c r="AF77" s="19">
        <v>319.94272682509654</v>
      </c>
      <c r="AG77" s="19">
        <v>29.045079949205689</v>
      </c>
      <c r="AH77" s="19">
        <v>1078.242737191282</v>
      </c>
      <c r="AI77" s="19">
        <v>134.94790991784797</v>
      </c>
      <c r="AJ77" s="19">
        <v>299.92396402933633</v>
      </c>
      <c r="AK77" s="19">
        <v>677.95685075284428</v>
      </c>
      <c r="AL77" s="19">
        <v>525.58189286547281</v>
      </c>
      <c r="AM77" s="19">
        <v>310.91640967165108</v>
      </c>
      <c r="AN77" s="19">
        <v>266.76788814885845</v>
      </c>
      <c r="AO77" s="19">
        <v>189.19518231528752</v>
      </c>
      <c r="AP77" s="19">
        <v>481.8802187265141</v>
      </c>
      <c r="AQ77" s="19">
        <v>294.40613040735178</v>
      </c>
      <c r="AR77" s="19">
        <v>48.091508865616142</v>
      </c>
      <c r="AS77" s="19">
        <v>34.455771470673618</v>
      </c>
      <c r="AT77" s="19">
        <v>40.044567850185388</v>
      </c>
      <c r="AU77" s="19">
        <v>74.176665716433007</v>
      </c>
      <c r="AV77" s="19">
        <v>2957.5040946432737</v>
      </c>
      <c r="AW77" s="19">
        <v>41.824915126856197</v>
      </c>
      <c r="AX77" s="19">
        <v>201.52817010910411</v>
      </c>
      <c r="AY77" s="19">
        <v>11.081815119081556</v>
      </c>
      <c r="AZ77" s="19">
        <v>8.9369476766786748E-2</v>
      </c>
      <c r="BA77" s="19">
        <v>0</v>
      </c>
      <c r="BB77" s="19">
        <v>0.71495581413429399</v>
      </c>
      <c r="BC77" s="19">
        <v>21.806152331095966</v>
      </c>
      <c r="BD77" s="19">
        <v>330.57769456034413</v>
      </c>
      <c r="BE77" s="19">
        <v>0</v>
      </c>
      <c r="BF77" s="19">
        <v>1.6086505818021613</v>
      </c>
      <c r="BG77" s="19">
        <v>2.2342369191696685</v>
      </c>
      <c r="BH77" s="19">
        <v>0.26810843030036025</v>
      </c>
      <c r="BI77" s="19">
        <v>0</v>
      </c>
      <c r="BJ77" s="19">
        <v>62.379894783217146</v>
      </c>
      <c r="BK77" s="19">
        <v>0</v>
      </c>
      <c r="BL77" s="19">
        <v>2.5023453494700285</v>
      </c>
      <c r="BM77" s="19">
        <v>0</v>
      </c>
      <c r="BN77" s="19">
        <v>0</v>
      </c>
      <c r="BO77" s="19">
        <v>45.667802627828024</v>
      </c>
      <c r="BP77" s="19">
        <v>12.690465700883717</v>
      </c>
      <c r="BQ77" s="19">
        <v>146.74468085106383</v>
      </c>
      <c r="BR77" s="19">
        <v>10.99244564231477</v>
      </c>
      <c r="BS77" s="19">
        <v>0</v>
      </c>
      <c r="BT77" s="19">
        <v>14.477855236219453</v>
      </c>
      <c r="BU77" s="19">
        <v>0</v>
      </c>
      <c r="BV77" s="19">
        <v>0</v>
      </c>
      <c r="BW77" s="19">
        <v>10.813706688781195</v>
      </c>
      <c r="BX77" s="19">
        <v>0</v>
      </c>
      <c r="BY77" s="19">
        <v>11222.393306035712</v>
      </c>
      <c r="BZ77" s="19">
        <v>0</v>
      </c>
      <c r="CA77" s="19">
        <v>0</v>
      </c>
      <c r="CB77" s="19">
        <v>0</v>
      </c>
      <c r="CC77" s="19">
        <v>1668.0812838520744</v>
      </c>
      <c r="CD77" s="19">
        <v>903.52541011221399</v>
      </c>
      <c r="CE77" s="19">
        <v>0</v>
      </c>
      <c r="CF77" s="19">
        <v>2571.6066939642888</v>
      </c>
      <c r="CG77" s="19">
        <v>13794</v>
      </c>
      <c r="CI77" s="19">
        <f t="shared" si="9"/>
        <v>0</v>
      </c>
      <c r="CJ77" s="19">
        <f t="shared" si="11"/>
        <v>0</v>
      </c>
      <c r="CK77" s="19">
        <f t="shared" si="12"/>
        <v>0</v>
      </c>
    </row>
    <row r="78" spans="1:89">
      <c r="A78" s="59" t="s">
        <v>845</v>
      </c>
      <c r="B78" s="59" t="s">
        <v>289</v>
      </c>
      <c r="C78" t="e">
        <f t="shared" si="10"/>
        <v>#REF!</v>
      </c>
      <c r="D78" s="19">
        <v>0</v>
      </c>
      <c r="E78" s="19">
        <v>0</v>
      </c>
      <c r="F78" s="19">
        <v>0</v>
      </c>
      <c r="G78" s="19">
        <v>0</v>
      </c>
      <c r="H78" s="19">
        <v>0</v>
      </c>
      <c r="I78" s="19">
        <v>0</v>
      </c>
      <c r="J78" s="19">
        <v>0</v>
      </c>
      <c r="K78" s="19">
        <v>0</v>
      </c>
      <c r="L78" s="19">
        <v>0</v>
      </c>
      <c r="M78" s="19">
        <v>0</v>
      </c>
      <c r="N78" s="19">
        <v>0</v>
      </c>
      <c r="O78" s="19">
        <v>0</v>
      </c>
      <c r="P78" s="19">
        <v>0</v>
      </c>
      <c r="Q78" s="19">
        <v>0</v>
      </c>
      <c r="R78" s="19">
        <v>0</v>
      </c>
      <c r="S78" s="19">
        <v>0</v>
      </c>
      <c r="T78" s="19">
        <v>0</v>
      </c>
      <c r="U78" s="19">
        <v>399.3023893458676</v>
      </c>
      <c r="V78" s="19">
        <v>0</v>
      </c>
      <c r="W78" s="19">
        <v>0</v>
      </c>
      <c r="X78" s="19">
        <v>0</v>
      </c>
      <c r="Y78" s="19">
        <v>0</v>
      </c>
      <c r="Z78" s="19">
        <v>0</v>
      </c>
      <c r="AA78" s="19">
        <v>0</v>
      </c>
      <c r="AB78" s="19">
        <v>0</v>
      </c>
      <c r="AC78" s="19">
        <v>0</v>
      </c>
      <c r="AD78" s="19">
        <v>0</v>
      </c>
      <c r="AE78" s="19">
        <v>0</v>
      </c>
      <c r="AF78" s="19">
        <v>0</v>
      </c>
      <c r="AG78" s="19">
        <v>0</v>
      </c>
      <c r="AH78" s="19">
        <v>0</v>
      </c>
      <c r="AI78" s="19">
        <v>20733.108891500196</v>
      </c>
      <c r="AJ78" s="19">
        <v>980.99412455934191</v>
      </c>
      <c r="AK78" s="19">
        <v>182.38934586760675</v>
      </c>
      <c r="AL78" s="19">
        <v>61.882099490795149</v>
      </c>
      <c r="AM78" s="19">
        <v>582.34312573443015</v>
      </c>
      <c r="AN78" s="19">
        <v>18.890325107716414</v>
      </c>
      <c r="AO78" s="19">
        <v>66.441833137485304</v>
      </c>
      <c r="AP78" s="19">
        <v>978.38856247551894</v>
      </c>
      <c r="AQ78" s="19">
        <v>270.41554883194527</v>
      </c>
      <c r="AR78" s="19">
        <v>44.172625570188195</v>
      </c>
      <c r="AS78" s="19">
        <v>31.6480378305248</v>
      </c>
      <c r="AT78" s="19">
        <v>36.781414089315923</v>
      </c>
      <c r="AU78" s="19">
        <v>0</v>
      </c>
      <c r="AV78" s="19">
        <v>0</v>
      </c>
      <c r="AW78" s="19">
        <v>0</v>
      </c>
      <c r="AX78" s="19">
        <v>86.634939287113198</v>
      </c>
      <c r="AY78" s="19">
        <v>0</v>
      </c>
      <c r="AZ78" s="19">
        <v>0</v>
      </c>
      <c r="BA78" s="19">
        <v>0</v>
      </c>
      <c r="BB78" s="19">
        <v>451.41363102232674</v>
      </c>
      <c r="BC78" s="19">
        <v>0</v>
      </c>
      <c r="BD78" s="19">
        <v>0</v>
      </c>
      <c r="BE78" s="19">
        <v>0</v>
      </c>
      <c r="BF78" s="19">
        <v>0</v>
      </c>
      <c r="BG78" s="19">
        <v>0</v>
      </c>
      <c r="BH78" s="19">
        <v>940.60791226008621</v>
      </c>
      <c r="BI78" s="19">
        <v>0</v>
      </c>
      <c r="BJ78" s="19">
        <v>0</v>
      </c>
      <c r="BK78" s="19">
        <v>0</v>
      </c>
      <c r="BL78" s="19">
        <v>5.2111241676459068</v>
      </c>
      <c r="BM78" s="19">
        <v>0</v>
      </c>
      <c r="BN78" s="19">
        <v>0</v>
      </c>
      <c r="BO78" s="19">
        <v>0</v>
      </c>
      <c r="BP78" s="19">
        <v>0</v>
      </c>
      <c r="BQ78" s="19">
        <v>68.39600470035252</v>
      </c>
      <c r="BR78" s="19">
        <v>27.358401880141013</v>
      </c>
      <c r="BS78" s="19">
        <v>0</v>
      </c>
      <c r="BT78" s="19">
        <v>9.7708578143360754</v>
      </c>
      <c r="BU78" s="19">
        <v>0.65139052095573835</v>
      </c>
      <c r="BV78" s="19">
        <v>21.495887191539364</v>
      </c>
      <c r="BW78" s="19">
        <v>344.58558558558559</v>
      </c>
      <c r="BX78" s="19">
        <v>0</v>
      </c>
      <c r="BY78" s="19">
        <v>26342.884057971016</v>
      </c>
      <c r="BZ78" s="19">
        <v>0</v>
      </c>
      <c r="CA78" s="19">
        <v>0</v>
      </c>
      <c r="CB78" s="19">
        <v>0</v>
      </c>
      <c r="CC78" s="19">
        <v>0</v>
      </c>
      <c r="CD78" s="19">
        <v>265.1159420289855</v>
      </c>
      <c r="CE78" s="19">
        <v>0</v>
      </c>
      <c r="CF78" s="19">
        <v>265.1159420289855</v>
      </c>
      <c r="CG78" s="19">
        <v>26608</v>
      </c>
      <c r="CI78" s="19">
        <f t="shared" si="9"/>
        <v>0</v>
      </c>
      <c r="CJ78" s="19">
        <f t="shared" si="11"/>
        <v>0</v>
      </c>
      <c r="CK78" s="19">
        <f t="shared" si="12"/>
        <v>0</v>
      </c>
    </row>
    <row r="79" spans="1:89">
      <c r="A79" s="59" t="s">
        <v>846</v>
      </c>
      <c r="B79" s="59" t="s">
        <v>290</v>
      </c>
      <c r="C79" t="e">
        <f t="shared" si="10"/>
        <v>#REF!</v>
      </c>
      <c r="D79" s="19">
        <v>0.20148078134845621</v>
      </c>
      <c r="E79" s="19">
        <v>0</v>
      </c>
      <c r="F79" s="19">
        <v>0</v>
      </c>
      <c r="G79" s="19">
        <v>0</v>
      </c>
      <c r="H79" s="19">
        <v>51.579080025204789</v>
      </c>
      <c r="I79" s="19">
        <v>0</v>
      </c>
      <c r="J79" s="19">
        <v>0</v>
      </c>
      <c r="K79" s="19">
        <v>0</v>
      </c>
      <c r="L79" s="19">
        <v>0</v>
      </c>
      <c r="M79" s="19">
        <v>0</v>
      </c>
      <c r="N79" s="19">
        <v>0</v>
      </c>
      <c r="O79" s="19">
        <v>0</v>
      </c>
      <c r="P79" s="19">
        <v>0</v>
      </c>
      <c r="Q79" s="19">
        <v>0</v>
      </c>
      <c r="R79" s="19">
        <v>0</v>
      </c>
      <c r="S79" s="19">
        <v>0</v>
      </c>
      <c r="T79" s="19">
        <v>0</v>
      </c>
      <c r="U79" s="19">
        <v>0</v>
      </c>
      <c r="V79" s="19">
        <v>0</v>
      </c>
      <c r="W79" s="19">
        <v>0</v>
      </c>
      <c r="X79" s="19">
        <v>0</v>
      </c>
      <c r="Y79" s="19">
        <v>0</v>
      </c>
      <c r="Z79" s="19">
        <v>0</v>
      </c>
      <c r="AA79" s="19">
        <v>0</v>
      </c>
      <c r="AB79" s="19">
        <v>0</v>
      </c>
      <c r="AC79" s="19">
        <v>0</v>
      </c>
      <c r="AD79" s="19">
        <v>0</v>
      </c>
      <c r="AE79" s="19">
        <v>0</v>
      </c>
      <c r="AF79" s="19">
        <v>0</v>
      </c>
      <c r="AG79" s="19">
        <v>0</v>
      </c>
      <c r="AH79" s="19">
        <v>0</v>
      </c>
      <c r="AI79" s="19">
        <v>1056.3637366099558</v>
      </c>
      <c r="AJ79" s="19">
        <v>0</v>
      </c>
      <c r="AK79" s="19">
        <v>7.2533081285444228</v>
      </c>
      <c r="AL79" s="19">
        <v>0</v>
      </c>
      <c r="AM79" s="19">
        <v>0.20148078134845621</v>
      </c>
      <c r="AN79" s="19">
        <v>12.290327662255828</v>
      </c>
      <c r="AO79" s="19">
        <v>0</v>
      </c>
      <c r="AP79" s="19">
        <v>59.638311279143039</v>
      </c>
      <c r="AQ79" s="19">
        <v>8.5348870114345683</v>
      </c>
      <c r="AR79" s="19">
        <v>1.3941815471352965</v>
      </c>
      <c r="AS79" s="19">
        <v>0.9988790518292362</v>
      </c>
      <c r="AT79" s="19">
        <v>1.1608992705082708</v>
      </c>
      <c r="AU79" s="19">
        <v>5.0370195337114048</v>
      </c>
      <c r="AV79" s="19">
        <v>0</v>
      </c>
      <c r="AW79" s="19">
        <v>1.2088846880907373</v>
      </c>
      <c r="AX79" s="19">
        <v>51.579080025204789</v>
      </c>
      <c r="AY79" s="19">
        <v>0</v>
      </c>
      <c r="AZ79" s="19">
        <v>0</v>
      </c>
      <c r="BA79" s="19">
        <v>0</v>
      </c>
      <c r="BB79" s="19">
        <v>16.924385633270322</v>
      </c>
      <c r="BC79" s="19">
        <v>0.20148078134845621</v>
      </c>
      <c r="BD79" s="19">
        <v>0</v>
      </c>
      <c r="BE79" s="19">
        <v>0</v>
      </c>
      <c r="BF79" s="19">
        <v>112.62775677378701</v>
      </c>
      <c r="BG79" s="19">
        <v>2.8207309388783868</v>
      </c>
      <c r="BH79" s="19">
        <v>1017.2764650283553</v>
      </c>
      <c r="BI79" s="19">
        <v>135.59656584751102</v>
      </c>
      <c r="BJ79" s="19">
        <v>0.20148078134845621</v>
      </c>
      <c r="BK79" s="19">
        <v>157.35649023314429</v>
      </c>
      <c r="BL79" s="19">
        <v>144.66320100819155</v>
      </c>
      <c r="BM79" s="19">
        <v>70.316792690611209</v>
      </c>
      <c r="BN79" s="19">
        <v>22.565847511027094</v>
      </c>
      <c r="BO79" s="19">
        <v>202.28670447385005</v>
      </c>
      <c r="BP79" s="19">
        <v>13.902173913043478</v>
      </c>
      <c r="BQ79" s="19">
        <v>120.28402646502836</v>
      </c>
      <c r="BR79" s="19">
        <v>297.78859483301829</v>
      </c>
      <c r="BS79" s="19">
        <v>66.488657844990556</v>
      </c>
      <c r="BT79" s="19">
        <v>42.109483301827346</v>
      </c>
      <c r="BU79" s="19">
        <v>49.362791430371772</v>
      </c>
      <c r="BV79" s="19">
        <v>2.4177693761814747</v>
      </c>
      <c r="BW79" s="19">
        <v>225.05403276622559</v>
      </c>
      <c r="BX79" s="19">
        <v>0</v>
      </c>
      <c r="BY79" s="19">
        <v>3957.686988027725</v>
      </c>
      <c r="BZ79" s="19">
        <v>0</v>
      </c>
      <c r="CA79" s="19">
        <v>0</v>
      </c>
      <c r="CB79" s="19">
        <v>0</v>
      </c>
      <c r="CC79" s="19">
        <v>5254.8202583490856</v>
      </c>
      <c r="CD79" s="19">
        <v>3577.492753623188</v>
      </c>
      <c r="CE79" s="19">
        <v>0</v>
      </c>
      <c r="CF79" s="19">
        <v>8832.3130119722737</v>
      </c>
      <c r="CG79" s="19">
        <v>12790</v>
      </c>
      <c r="CI79" s="19">
        <f t="shared" si="9"/>
        <v>0</v>
      </c>
      <c r="CJ79" s="19">
        <f t="shared" si="11"/>
        <v>0</v>
      </c>
      <c r="CK79" s="19">
        <f t="shared" si="12"/>
        <v>0</v>
      </c>
    </row>
    <row r="80" spans="1:89">
      <c r="A80" s="60" t="s">
        <v>847</v>
      </c>
      <c r="B80" s="59" t="s">
        <v>291</v>
      </c>
      <c r="C80" t="e">
        <f t="shared" si="10"/>
        <v>#REF!</v>
      </c>
      <c r="D80" s="19">
        <v>0</v>
      </c>
      <c r="E80" s="19">
        <v>0</v>
      </c>
      <c r="F80" s="19">
        <v>0</v>
      </c>
      <c r="G80" s="19">
        <v>0</v>
      </c>
      <c r="H80" s="19">
        <v>0</v>
      </c>
      <c r="I80" s="19">
        <v>0</v>
      </c>
      <c r="J80" s="19">
        <v>0</v>
      </c>
      <c r="K80" s="19">
        <v>0</v>
      </c>
      <c r="L80" s="19">
        <v>0</v>
      </c>
      <c r="M80" s="19">
        <v>0</v>
      </c>
      <c r="N80" s="19">
        <v>0</v>
      </c>
      <c r="O80" s="19">
        <v>0</v>
      </c>
      <c r="P80" s="19">
        <v>0</v>
      </c>
      <c r="Q80" s="19">
        <v>0</v>
      </c>
      <c r="R80" s="19">
        <v>0</v>
      </c>
      <c r="S80" s="19">
        <v>0</v>
      </c>
      <c r="T80" s="19">
        <v>0</v>
      </c>
      <c r="U80" s="19">
        <v>0</v>
      </c>
      <c r="V80" s="19">
        <v>0</v>
      </c>
      <c r="W80" s="19">
        <v>0</v>
      </c>
      <c r="X80" s="19">
        <v>0</v>
      </c>
      <c r="Y80" s="19">
        <v>0</v>
      </c>
      <c r="Z80" s="19">
        <v>0</v>
      </c>
      <c r="AA80" s="19">
        <v>0</v>
      </c>
      <c r="AB80" s="19">
        <v>0</v>
      </c>
      <c r="AC80" s="19">
        <v>0</v>
      </c>
      <c r="AD80" s="19">
        <v>0</v>
      </c>
      <c r="AE80" s="19">
        <v>0</v>
      </c>
      <c r="AF80" s="19">
        <v>0</v>
      </c>
      <c r="AG80" s="19">
        <v>0</v>
      </c>
      <c r="AH80" s="19">
        <v>0</v>
      </c>
      <c r="AI80" s="19">
        <v>4554.8803656290147</v>
      </c>
      <c r="AJ80" s="19">
        <v>3.2937957616755158</v>
      </c>
      <c r="AK80" s="19">
        <v>0</v>
      </c>
      <c r="AL80" s="19">
        <v>59.068737326047582</v>
      </c>
      <c r="AM80" s="19">
        <v>0</v>
      </c>
      <c r="AN80" s="19">
        <v>14.053528583148866</v>
      </c>
      <c r="AO80" s="19">
        <v>8.5638689803563413</v>
      </c>
      <c r="AP80" s="19">
        <v>1.0979319205585052</v>
      </c>
      <c r="AQ80" s="19">
        <v>0</v>
      </c>
      <c r="AR80" s="19">
        <v>0</v>
      </c>
      <c r="AS80" s="19">
        <v>0</v>
      </c>
      <c r="AT80" s="19">
        <v>0</v>
      </c>
      <c r="AU80" s="19">
        <v>0</v>
      </c>
      <c r="AV80" s="19">
        <v>2.6350366093404127</v>
      </c>
      <c r="AW80" s="19">
        <v>0</v>
      </c>
      <c r="AX80" s="19">
        <v>7.9051098280212386</v>
      </c>
      <c r="AY80" s="19">
        <v>0.43917276822340207</v>
      </c>
      <c r="AZ80" s="19">
        <v>0</v>
      </c>
      <c r="BA80" s="19">
        <v>2.8546229934521139</v>
      </c>
      <c r="BB80" s="19">
        <v>12.516423894366961</v>
      </c>
      <c r="BC80" s="19">
        <v>0</v>
      </c>
      <c r="BD80" s="19">
        <v>0</v>
      </c>
      <c r="BE80" s="19">
        <v>0</v>
      </c>
      <c r="BF80" s="19">
        <v>37.988444451324284</v>
      </c>
      <c r="BG80" s="19">
        <v>94.202558783919756</v>
      </c>
      <c r="BH80" s="19">
        <v>0</v>
      </c>
      <c r="BI80" s="19">
        <v>52.700732186808253</v>
      </c>
      <c r="BJ80" s="19">
        <v>0</v>
      </c>
      <c r="BK80" s="19">
        <v>42.380172133558304</v>
      </c>
      <c r="BL80" s="19">
        <v>32.937957616755156</v>
      </c>
      <c r="BM80" s="19">
        <v>0.87834553644680413</v>
      </c>
      <c r="BN80" s="19">
        <v>0</v>
      </c>
      <c r="BO80" s="19">
        <v>495.16729617188594</v>
      </c>
      <c r="BP80" s="19">
        <v>65.656328849398619</v>
      </c>
      <c r="BQ80" s="19">
        <v>5.4896596027925266</v>
      </c>
      <c r="BR80" s="19">
        <v>1.7566910728936083</v>
      </c>
      <c r="BS80" s="19">
        <v>0.87834553644680413</v>
      </c>
      <c r="BT80" s="19">
        <v>0</v>
      </c>
      <c r="BU80" s="19">
        <v>0.65875915233510318</v>
      </c>
      <c r="BV80" s="19">
        <v>28.765816318632837</v>
      </c>
      <c r="BW80" s="19">
        <v>179.40207581925978</v>
      </c>
      <c r="BX80" s="19">
        <v>0</v>
      </c>
      <c r="BY80" s="19">
        <v>5706.1717775266634</v>
      </c>
      <c r="BZ80" s="19">
        <v>0</v>
      </c>
      <c r="CA80" s="19">
        <v>0</v>
      </c>
      <c r="CB80" s="19">
        <v>0</v>
      </c>
      <c r="CC80" s="19">
        <v>14347.993924242659</v>
      </c>
      <c r="CD80" s="19">
        <v>8316.8342982306785</v>
      </c>
      <c r="CE80" s="19">
        <v>0</v>
      </c>
      <c r="CF80" s="19">
        <v>22664.828222473338</v>
      </c>
      <c r="CG80" s="19">
        <v>28371</v>
      </c>
      <c r="CI80" s="19">
        <f t="shared" si="9"/>
        <v>0</v>
      </c>
      <c r="CJ80" s="19">
        <f t="shared" si="11"/>
        <v>0</v>
      </c>
      <c r="CK80" s="19">
        <f t="shared" si="12"/>
        <v>0</v>
      </c>
    </row>
    <row r="81" spans="1:89">
      <c r="A81" s="59" t="s">
        <v>848</v>
      </c>
      <c r="B81" s="59" t="s">
        <v>292</v>
      </c>
      <c r="C81" t="e">
        <f t="shared" si="10"/>
        <v>#REF!</v>
      </c>
      <c r="D81" s="19">
        <v>0</v>
      </c>
      <c r="E81" s="19">
        <v>0</v>
      </c>
      <c r="F81" s="19">
        <v>0</v>
      </c>
      <c r="G81" s="19">
        <v>0</v>
      </c>
      <c r="H81" s="19">
        <v>334.38599590589155</v>
      </c>
      <c r="I81" s="19">
        <v>0</v>
      </c>
      <c r="J81" s="19">
        <v>0</v>
      </c>
      <c r="K81" s="19">
        <v>21.073077030930147</v>
      </c>
      <c r="L81" s="19">
        <v>0</v>
      </c>
      <c r="M81" s="19">
        <v>0</v>
      </c>
      <c r="N81" s="19">
        <v>0</v>
      </c>
      <c r="O81" s="19">
        <v>0</v>
      </c>
      <c r="P81" s="19">
        <v>0</v>
      </c>
      <c r="Q81" s="19">
        <v>0</v>
      </c>
      <c r="R81" s="19">
        <v>0</v>
      </c>
      <c r="S81" s="19">
        <v>0</v>
      </c>
      <c r="T81" s="19">
        <v>0</v>
      </c>
      <c r="U81" s="19">
        <v>171.36785283643198</v>
      </c>
      <c r="V81" s="19">
        <v>0</v>
      </c>
      <c r="W81" s="19">
        <v>0</v>
      </c>
      <c r="X81" s="19">
        <v>0</v>
      </c>
      <c r="Y81" s="19">
        <v>0</v>
      </c>
      <c r="Z81" s="19">
        <v>0</v>
      </c>
      <c r="AA81" s="19">
        <v>0</v>
      </c>
      <c r="AB81" s="19">
        <v>0</v>
      </c>
      <c r="AC81" s="19">
        <v>0</v>
      </c>
      <c r="AD81" s="19">
        <v>0</v>
      </c>
      <c r="AE81" s="19">
        <v>0</v>
      </c>
      <c r="AF81" s="19">
        <v>0</v>
      </c>
      <c r="AG81" s="19">
        <v>0</v>
      </c>
      <c r="AH81" s="19">
        <v>0</v>
      </c>
      <c r="AI81" s="19">
        <v>1727.5947113092736</v>
      </c>
      <c r="AJ81" s="19">
        <v>23.061103165923559</v>
      </c>
      <c r="AK81" s="19">
        <v>412.71422562463198</v>
      </c>
      <c r="AL81" s="19">
        <v>131.60733013656375</v>
      </c>
      <c r="AM81" s="19">
        <v>0.79521045399736401</v>
      </c>
      <c r="AN81" s="19">
        <v>32.603628613891928</v>
      </c>
      <c r="AO81" s="19">
        <v>37.374891337876107</v>
      </c>
      <c r="AP81" s="19">
        <v>252.4793191441631</v>
      </c>
      <c r="AQ81" s="19">
        <v>3.6492896612280372</v>
      </c>
      <c r="AR81" s="19">
        <v>0.59611478148678854</v>
      </c>
      <c r="AS81" s="19">
        <v>0.42709399571125672</v>
      </c>
      <c r="AT81" s="19">
        <v>0.49636951255678396</v>
      </c>
      <c r="AU81" s="19">
        <v>1.9880261349934103</v>
      </c>
      <c r="AV81" s="19">
        <v>361.82075656880068</v>
      </c>
      <c r="AW81" s="19">
        <v>0</v>
      </c>
      <c r="AX81" s="19">
        <v>81.906676761728491</v>
      </c>
      <c r="AY81" s="19">
        <v>0</v>
      </c>
      <c r="AZ81" s="19">
        <v>0</v>
      </c>
      <c r="BA81" s="19">
        <v>0</v>
      </c>
      <c r="BB81" s="19">
        <v>22.265892711926195</v>
      </c>
      <c r="BC81" s="19">
        <v>0</v>
      </c>
      <c r="BD81" s="19">
        <v>0</v>
      </c>
      <c r="BE81" s="19">
        <v>0</v>
      </c>
      <c r="BF81" s="19">
        <v>29.422786797902468</v>
      </c>
      <c r="BG81" s="19">
        <v>0</v>
      </c>
      <c r="BH81" s="19">
        <v>29.422786797902468</v>
      </c>
      <c r="BI81" s="19">
        <v>0</v>
      </c>
      <c r="BJ81" s="19">
        <v>0</v>
      </c>
      <c r="BK81" s="19">
        <v>0</v>
      </c>
      <c r="BL81" s="19">
        <v>722.44869745660526</v>
      </c>
      <c r="BM81" s="19">
        <v>5.1688679509828663</v>
      </c>
      <c r="BN81" s="19">
        <v>0</v>
      </c>
      <c r="BO81" s="19">
        <v>0</v>
      </c>
      <c r="BP81" s="19">
        <v>0</v>
      </c>
      <c r="BQ81" s="19">
        <v>77.135414037744312</v>
      </c>
      <c r="BR81" s="19">
        <v>75.942598356748277</v>
      </c>
      <c r="BS81" s="19">
        <v>0</v>
      </c>
      <c r="BT81" s="19">
        <v>231.40624211323296</v>
      </c>
      <c r="BU81" s="19">
        <v>154.66843330248733</v>
      </c>
      <c r="BV81" s="19">
        <v>0</v>
      </c>
      <c r="BW81" s="19">
        <v>25.446734527915648</v>
      </c>
      <c r="BX81" s="19">
        <v>0</v>
      </c>
      <c r="BY81" s="19">
        <v>4969.2701270295283</v>
      </c>
      <c r="BZ81" s="19">
        <v>0</v>
      </c>
      <c r="CA81" s="19">
        <v>0</v>
      </c>
      <c r="CB81" s="19">
        <v>0</v>
      </c>
      <c r="CC81" s="19">
        <v>2137.5257003449146</v>
      </c>
      <c r="CD81" s="19">
        <v>7072.2041726255575</v>
      </c>
      <c r="CE81" s="19">
        <v>0</v>
      </c>
      <c r="CF81" s="19">
        <v>9209.7298729704726</v>
      </c>
      <c r="CG81" s="19">
        <v>14179</v>
      </c>
      <c r="CI81" s="19">
        <f t="shared" si="9"/>
        <v>0</v>
      </c>
      <c r="CJ81" s="19">
        <f t="shared" si="11"/>
        <v>0</v>
      </c>
      <c r="CK81" s="19">
        <f t="shared" si="12"/>
        <v>0</v>
      </c>
    </row>
    <row r="82" spans="1:89">
      <c r="A82" s="59" t="s">
        <v>849</v>
      </c>
      <c r="B82" s="59" t="s">
        <v>293</v>
      </c>
      <c r="C82" t="e">
        <f t="shared" si="10"/>
        <v>#REF!</v>
      </c>
      <c r="D82" s="19">
        <v>19.983563520146102</v>
      </c>
      <c r="E82" s="19">
        <v>42.692158429403037</v>
      </c>
      <c r="F82" s="19">
        <v>3.1792032872959708</v>
      </c>
      <c r="G82" s="19">
        <v>10.673039607350759</v>
      </c>
      <c r="H82" s="19">
        <v>117.85760757904347</v>
      </c>
      <c r="I82" s="19">
        <v>13.398070996461593</v>
      </c>
      <c r="J82" s="19">
        <v>5.6771487273142336</v>
      </c>
      <c r="K82" s="19">
        <v>22.254423011071797</v>
      </c>
      <c r="L82" s="19">
        <v>6.81257847277708</v>
      </c>
      <c r="M82" s="19">
        <v>32.473290720237415</v>
      </c>
      <c r="N82" s="19">
        <v>7.4938363200547879</v>
      </c>
      <c r="O82" s="19">
        <v>0.68125784727770811</v>
      </c>
      <c r="P82" s="19">
        <v>15.214758589202145</v>
      </c>
      <c r="Q82" s="19">
        <v>1.5896016436479854</v>
      </c>
      <c r="R82" s="19">
        <v>3.1792032872959708</v>
      </c>
      <c r="S82" s="19">
        <v>11.581383403721036</v>
      </c>
      <c r="T82" s="19">
        <v>25.660712247460335</v>
      </c>
      <c r="U82" s="19">
        <v>1.5896016436479854</v>
      </c>
      <c r="V82" s="19">
        <v>2.2119662500404642</v>
      </c>
      <c r="W82" s="19">
        <v>5.6771487273142344E-2</v>
      </c>
      <c r="X82" s="19">
        <v>2.1217536120868939E-3</v>
      </c>
      <c r="Y82" s="19">
        <v>3.6333751854811096</v>
      </c>
      <c r="Z82" s="19">
        <v>46.552619563976712</v>
      </c>
      <c r="AA82" s="19">
        <v>7.2667503709622192</v>
      </c>
      <c r="AB82" s="19">
        <v>2.9521173382034012</v>
      </c>
      <c r="AC82" s="19">
        <v>3.6333751854811096</v>
      </c>
      <c r="AD82" s="19">
        <v>32.92746261842256</v>
      </c>
      <c r="AE82" s="19">
        <v>52.002682342198376</v>
      </c>
      <c r="AF82" s="19">
        <v>11.354297454628467</v>
      </c>
      <c r="AG82" s="19">
        <v>37.69626754936651</v>
      </c>
      <c r="AH82" s="19">
        <v>14.079328843739299</v>
      </c>
      <c r="AI82" s="19">
        <v>863.83495034813382</v>
      </c>
      <c r="AJ82" s="19">
        <v>3186.015865768748</v>
      </c>
      <c r="AK82" s="19">
        <v>1028.9264353384317</v>
      </c>
      <c r="AL82" s="19">
        <v>457.57818742152722</v>
      </c>
      <c r="AM82" s="19">
        <v>426.24032644675265</v>
      </c>
      <c r="AN82" s="19">
        <v>139.65785869193013</v>
      </c>
      <c r="AO82" s="19">
        <v>108.31999771715559</v>
      </c>
      <c r="AP82" s="19">
        <v>1104.5460563862573</v>
      </c>
      <c r="AQ82" s="19">
        <v>2106.3591324726494</v>
      </c>
      <c r="AR82" s="19">
        <v>344.07567788524005</v>
      </c>
      <c r="AS82" s="19">
        <v>246.51738332766593</v>
      </c>
      <c r="AT82" s="19">
        <v>286.50300549262045</v>
      </c>
      <c r="AU82" s="19">
        <v>86.292660655176348</v>
      </c>
      <c r="AV82" s="19">
        <v>3513.4738043602329</v>
      </c>
      <c r="AW82" s="19">
        <v>183.25836091770347</v>
      </c>
      <c r="AX82" s="19">
        <v>398.76292660655173</v>
      </c>
      <c r="AY82" s="19">
        <v>528.20191758931628</v>
      </c>
      <c r="AZ82" s="19">
        <v>7.4938363200547879</v>
      </c>
      <c r="BA82" s="19">
        <v>0.22708594909256935</v>
      </c>
      <c r="BB82" s="19">
        <v>34.74415021116311</v>
      </c>
      <c r="BC82" s="19">
        <v>12.716813149183883</v>
      </c>
      <c r="BD82" s="19">
        <v>8.8563520146102039</v>
      </c>
      <c r="BE82" s="19">
        <v>1.5896016436479854</v>
      </c>
      <c r="BF82" s="19">
        <v>22.708594909256934</v>
      </c>
      <c r="BG82" s="19">
        <v>294.07630407487733</v>
      </c>
      <c r="BH82" s="19">
        <v>6.81257847277708</v>
      </c>
      <c r="BI82" s="19">
        <v>22.254423011071797</v>
      </c>
      <c r="BJ82" s="19">
        <v>201.19815089601641</v>
      </c>
      <c r="BK82" s="19">
        <v>277.27194384202716</v>
      </c>
      <c r="BL82" s="19">
        <v>17.25853213103527</v>
      </c>
      <c r="BM82" s="19">
        <v>17.031446181942698</v>
      </c>
      <c r="BN82" s="19">
        <v>13.170985047369021</v>
      </c>
      <c r="BO82" s="19">
        <v>287.26372560210024</v>
      </c>
      <c r="BP82" s="19">
        <v>0.4541718981851387</v>
      </c>
      <c r="BQ82" s="19">
        <v>41.783814633032762</v>
      </c>
      <c r="BR82" s="19">
        <v>22.481508960164366</v>
      </c>
      <c r="BS82" s="19">
        <v>0</v>
      </c>
      <c r="BT82" s="19">
        <v>3.1792032872959708</v>
      </c>
      <c r="BU82" s="19">
        <v>1.1354297454628468</v>
      </c>
      <c r="BV82" s="19">
        <v>24.979454400182629</v>
      </c>
      <c r="BW82" s="19">
        <v>194.38557242323932</v>
      </c>
      <c r="BX82" s="19">
        <v>0</v>
      </c>
      <c r="BY82" s="19">
        <v>17077.998801506677</v>
      </c>
      <c r="BZ82" s="19">
        <v>0</v>
      </c>
      <c r="CA82" s="19">
        <v>0</v>
      </c>
      <c r="CB82" s="19">
        <v>0</v>
      </c>
      <c r="CC82" s="19">
        <v>879.27679488642855</v>
      </c>
      <c r="CD82" s="19">
        <v>5916.7244036068942</v>
      </c>
      <c r="CE82" s="19">
        <v>0</v>
      </c>
      <c r="CF82" s="19">
        <v>6796.0011984933226</v>
      </c>
      <c r="CG82" s="19">
        <v>23874</v>
      </c>
      <c r="CI82" s="19">
        <f t="shared" si="9"/>
        <v>0</v>
      </c>
      <c r="CJ82" s="19">
        <f t="shared" si="11"/>
        <v>0</v>
      </c>
      <c r="CK82" s="19">
        <f t="shared" si="12"/>
        <v>0</v>
      </c>
    </row>
    <row r="83" spans="1:89">
      <c r="A83" s="59" t="s">
        <v>850</v>
      </c>
      <c r="B83" s="60" t="s">
        <v>294</v>
      </c>
      <c r="C83" t="e">
        <f t="shared" si="10"/>
        <v>#REF!</v>
      </c>
      <c r="D83" s="19">
        <v>0</v>
      </c>
      <c r="E83" s="19">
        <v>0</v>
      </c>
      <c r="F83" s="19">
        <v>0</v>
      </c>
      <c r="G83" s="19">
        <v>0</v>
      </c>
      <c r="H83" s="19">
        <v>0</v>
      </c>
      <c r="I83" s="19">
        <v>0</v>
      </c>
      <c r="J83" s="19">
        <v>0</v>
      </c>
      <c r="K83" s="19">
        <v>0</v>
      </c>
      <c r="L83" s="19">
        <v>0</v>
      </c>
      <c r="M83" s="19">
        <v>0</v>
      </c>
      <c r="N83" s="19">
        <v>0</v>
      </c>
      <c r="O83" s="19">
        <v>0</v>
      </c>
      <c r="P83" s="19">
        <v>0</v>
      </c>
      <c r="Q83" s="19">
        <v>0</v>
      </c>
      <c r="R83" s="19">
        <v>0</v>
      </c>
      <c r="S83" s="19">
        <v>0</v>
      </c>
      <c r="T83" s="19">
        <v>0</v>
      </c>
      <c r="U83" s="19">
        <v>0</v>
      </c>
      <c r="V83" s="19">
        <v>0</v>
      </c>
      <c r="W83" s="19">
        <v>0</v>
      </c>
      <c r="X83" s="19">
        <v>0</v>
      </c>
      <c r="Y83" s="19">
        <v>0</v>
      </c>
      <c r="Z83" s="19">
        <v>0</v>
      </c>
      <c r="AA83" s="19">
        <v>0</v>
      </c>
      <c r="AB83" s="19">
        <v>0.85261036468330142</v>
      </c>
      <c r="AC83" s="19">
        <v>0</v>
      </c>
      <c r="AD83" s="19">
        <v>0</v>
      </c>
      <c r="AE83" s="19">
        <v>0</v>
      </c>
      <c r="AF83" s="19">
        <v>0</v>
      </c>
      <c r="AG83" s="19">
        <v>0</v>
      </c>
      <c r="AH83" s="19">
        <v>6.558541266794625E-2</v>
      </c>
      <c r="AI83" s="19">
        <v>0</v>
      </c>
      <c r="AJ83" s="19">
        <v>109.85556621880997</v>
      </c>
      <c r="AK83" s="19">
        <v>1.1805374280230325</v>
      </c>
      <c r="AL83" s="19">
        <v>1.9019769673704412</v>
      </c>
      <c r="AM83" s="19">
        <v>0</v>
      </c>
      <c r="AN83" s="19">
        <v>6.558541266794625E-2</v>
      </c>
      <c r="AO83" s="19">
        <v>0</v>
      </c>
      <c r="AP83" s="19">
        <v>0</v>
      </c>
      <c r="AQ83" s="19">
        <v>0</v>
      </c>
      <c r="AR83" s="19">
        <v>0</v>
      </c>
      <c r="AS83" s="19">
        <v>0</v>
      </c>
      <c r="AT83" s="19">
        <v>0</v>
      </c>
      <c r="AU83" s="19">
        <v>0</v>
      </c>
      <c r="AV83" s="19">
        <v>0</v>
      </c>
      <c r="AW83" s="19">
        <v>0</v>
      </c>
      <c r="AX83" s="19">
        <v>0</v>
      </c>
      <c r="AY83" s="19">
        <v>0</v>
      </c>
      <c r="AZ83" s="19">
        <v>0</v>
      </c>
      <c r="BA83" s="19">
        <v>0</v>
      </c>
      <c r="BB83" s="19">
        <v>0</v>
      </c>
      <c r="BC83" s="19">
        <v>0.19675623800383876</v>
      </c>
      <c r="BD83" s="19">
        <v>0</v>
      </c>
      <c r="BE83" s="19">
        <v>0</v>
      </c>
      <c r="BF83" s="19">
        <v>0</v>
      </c>
      <c r="BG83" s="19">
        <v>0</v>
      </c>
      <c r="BH83" s="19">
        <v>0</v>
      </c>
      <c r="BI83" s="19">
        <v>0</v>
      </c>
      <c r="BJ83" s="19">
        <v>0</v>
      </c>
      <c r="BK83" s="19">
        <v>0</v>
      </c>
      <c r="BL83" s="19">
        <v>0</v>
      </c>
      <c r="BM83" s="19">
        <v>0.1311708253358925</v>
      </c>
      <c r="BN83" s="19">
        <v>0</v>
      </c>
      <c r="BO83" s="19">
        <v>0</v>
      </c>
      <c r="BP83" s="19">
        <v>0</v>
      </c>
      <c r="BQ83" s="19">
        <v>0</v>
      </c>
      <c r="BR83" s="19">
        <v>0</v>
      </c>
      <c r="BS83" s="19">
        <v>0</v>
      </c>
      <c r="BT83" s="19">
        <v>0</v>
      </c>
      <c r="BU83" s="19">
        <v>0</v>
      </c>
      <c r="BV83" s="19">
        <v>0</v>
      </c>
      <c r="BW83" s="19">
        <v>72.275124760076778</v>
      </c>
      <c r="BX83" s="19">
        <v>0</v>
      </c>
      <c r="BY83" s="19">
        <v>186.52491362763917</v>
      </c>
      <c r="BZ83" s="19">
        <v>0</v>
      </c>
      <c r="CA83" s="19">
        <v>0</v>
      </c>
      <c r="CB83" s="19">
        <v>0</v>
      </c>
      <c r="CC83" s="19">
        <v>3091.499596928983</v>
      </c>
      <c r="CD83" s="19">
        <v>138.97548944337811</v>
      </c>
      <c r="CE83" s="19">
        <v>0</v>
      </c>
      <c r="CF83" s="19">
        <v>3230.4750863723611</v>
      </c>
      <c r="CG83" s="19">
        <v>3417</v>
      </c>
      <c r="CI83" s="19">
        <f t="shared" si="9"/>
        <v>0</v>
      </c>
      <c r="CJ83" s="19">
        <f t="shared" si="11"/>
        <v>0</v>
      </c>
      <c r="CK83" s="19">
        <f t="shared" si="12"/>
        <v>0</v>
      </c>
    </row>
    <row r="84" spans="1:89">
      <c r="A84" s="59" t="s">
        <v>851</v>
      </c>
      <c r="B84" s="60" t="s">
        <v>295</v>
      </c>
      <c r="C84" t="e">
        <f t="shared" si="10"/>
        <v>#REF!</v>
      </c>
      <c r="D84" s="19">
        <v>0</v>
      </c>
      <c r="E84" s="19">
        <v>0</v>
      </c>
      <c r="F84" s="19">
        <v>0</v>
      </c>
      <c r="G84" s="19">
        <v>0</v>
      </c>
      <c r="H84" s="19">
        <v>0</v>
      </c>
      <c r="I84" s="19">
        <v>0</v>
      </c>
      <c r="J84" s="19">
        <v>0</v>
      </c>
      <c r="K84" s="19">
        <v>0</v>
      </c>
      <c r="L84" s="19">
        <v>0</v>
      </c>
      <c r="M84" s="19">
        <v>0</v>
      </c>
      <c r="N84" s="19">
        <v>0</v>
      </c>
      <c r="O84" s="19">
        <v>0</v>
      </c>
      <c r="P84" s="19">
        <v>0</v>
      </c>
      <c r="Q84" s="19">
        <v>0</v>
      </c>
      <c r="R84" s="19">
        <v>0</v>
      </c>
      <c r="S84" s="19">
        <v>0</v>
      </c>
      <c r="T84" s="19">
        <v>0</v>
      </c>
      <c r="U84" s="19">
        <v>0</v>
      </c>
      <c r="V84" s="19">
        <v>0</v>
      </c>
      <c r="W84" s="19">
        <v>0</v>
      </c>
      <c r="X84" s="19">
        <v>0</v>
      </c>
      <c r="Y84" s="19">
        <v>0</v>
      </c>
      <c r="Z84" s="19">
        <v>0</v>
      </c>
      <c r="AA84" s="19">
        <v>0</v>
      </c>
      <c r="AB84" s="19">
        <v>0</v>
      </c>
      <c r="AC84" s="19">
        <v>0</v>
      </c>
      <c r="AD84" s="19">
        <v>0</v>
      </c>
      <c r="AE84" s="19">
        <v>0</v>
      </c>
      <c r="AF84" s="19">
        <v>0</v>
      </c>
      <c r="AG84" s="19">
        <v>0</v>
      </c>
      <c r="AH84" s="19">
        <v>0</v>
      </c>
      <c r="AI84" s="19">
        <v>0</v>
      </c>
      <c r="AJ84" s="19">
        <v>0</v>
      </c>
      <c r="AK84" s="19">
        <v>230.07937833449316</v>
      </c>
      <c r="AL84" s="19">
        <v>0</v>
      </c>
      <c r="AM84" s="19">
        <v>0</v>
      </c>
      <c r="AN84" s="19">
        <v>0</v>
      </c>
      <c r="AO84" s="19">
        <v>0</v>
      </c>
      <c r="AP84" s="19">
        <v>92.160797958710276</v>
      </c>
      <c r="AQ84" s="19">
        <v>0</v>
      </c>
      <c r="AR84" s="19">
        <v>0</v>
      </c>
      <c r="AS84" s="19">
        <v>0</v>
      </c>
      <c r="AT84" s="19">
        <v>0</v>
      </c>
      <c r="AU84" s="19">
        <v>0</v>
      </c>
      <c r="AV84" s="19">
        <v>0</v>
      </c>
      <c r="AW84" s="19">
        <v>0</v>
      </c>
      <c r="AX84" s="19">
        <v>0</v>
      </c>
      <c r="AY84" s="19">
        <v>0</v>
      </c>
      <c r="AZ84" s="19">
        <v>0</v>
      </c>
      <c r="BA84" s="19">
        <v>0</v>
      </c>
      <c r="BB84" s="19">
        <v>0</v>
      </c>
      <c r="BC84" s="19">
        <v>0</v>
      </c>
      <c r="BD84" s="19">
        <v>0</v>
      </c>
      <c r="BE84" s="19">
        <v>0</v>
      </c>
      <c r="BF84" s="19">
        <v>0</v>
      </c>
      <c r="BG84" s="19">
        <v>0</v>
      </c>
      <c r="BH84" s="19">
        <v>0</v>
      </c>
      <c r="BI84" s="19">
        <v>0</v>
      </c>
      <c r="BJ84" s="19">
        <v>0</v>
      </c>
      <c r="BK84" s="19">
        <v>0</v>
      </c>
      <c r="BL84" s="19">
        <v>0</v>
      </c>
      <c r="BM84" s="19">
        <v>0</v>
      </c>
      <c r="BN84" s="19">
        <v>0</v>
      </c>
      <c r="BO84" s="19">
        <v>0</v>
      </c>
      <c r="BP84" s="19">
        <v>0</v>
      </c>
      <c r="BQ84" s="19">
        <v>0</v>
      </c>
      <c r="BR84" s="19">
        <v>0</v>
      </c>
      <c r="BS84" s="19">
        <v>0</v>
      </c>
      <c r="BT84" s="19">
        <v>0</v>
      </c>
      <c r="BU84" s="19">
        <v>0</v>
      </c>
      <c r="BV84" s="19">
        <v>0</v>
      </c>
      <c r="BW84" s="19">
        <v>0</v>
      </c>
      <c r="BX84" s="19">
        <v>0</v>
      </c>
      <c r="BY84" s="19">
        <v>322.24017629320343</v>
      </c>
      <c r="BZ84" s="19">
        <v>0</v>
      </c>
      <c r="CA84" s="19">
        <v>0</v>
      </c>
      <c r="CB84" s="19">
        <v>0</v>
      </c>
      <c r="CC84" s="19">
        <v>19.088146601716538</v>
      </c>
      <c r="CD84" s="19">
        <v>1976.6716771050801</v>
      </c>
      <c r="CE84" s="19">
        <v>0</v>
      </c>
      <c r="CF84" s="19">
        <v>1995.7598237067966</v>
      </c>
      <c r="CG84" s="19">
        <v>2318</v>
      </c>
      <c r="CI84" s="19">
        <f t="shared" si="9"/>
        <v>0</v>
      </c>
      <c r="CJ84" s="19">
        <f t="shared" si="11"/>
        <v>0</v>
      </c>
      <c r="CK84" s="19">
        <f t="shared" si="12"/>
        <v>0</v>
      </c>
    </row>
    <row r="85" spans="1:89">
      <c r="A85" s="59" t="s">
        <v>852</v>
      </c>
      <c r="B85" s="60" t="s">
        <v>296</v>
      </c>
      <c r="C85" t="e">
        <f t="shared" si="10"/>
        <v>#REF!</v>
      </c>
      <c r="D85" s="19">
        <v>0</v>
      </c>
      <c r="E85" s="19">
        <v>0</v>
      </c>
      <c r="F85" s="19">
        <v>0</v>
      </c>
      <c r="G85" s="19">
        <v>27.141642425598569</v>
      </c>
      <c r="H85" s="19">
        <v>322.23047661669278</v>
      </c>
      <c r="I85" s="19">
        <v>376.71783396733053</v>
      </c>
      <c r="J85" s="19">
        <v>94.485567240993504</v>
      </c>
      <c r="K85" s="19">
        <v>0</v>
      </c>
      <c r="L85" s="19">
        <v>0</v>
      </c>
      <c r="M85" s="19">
        <v>0</v>
      </c>
      <c r="N85" s="19">
        <v>0</v>
      </c>
      <c r="O85" s="19">
        <v>0</v>
      </c>
      <c r="P85" s="19">
        <v>0</v>
      </c>
      <c r="Q85" s="19">
        <v>0</v>
      </c>
      <c r="R85" s="19">
        <v>0</v>
      </c>
      <c r="S85" s="19">
        <v>0</v>
      </c>
      <c r="T85" s="19">
        <v>0</v>
      </c>
      <c r="U85" s="19">
        <v>0</v>
      </c>
      <c r="V85" s="19">
        <v>0</v>
      </c>
      <c r="W85" s="19">
        <v>0</v>
      </c>
      <c r="X85" s="19">
        <v>0</v>
      </c>
      <c r="Y85" s="19">
        <v>0</v>
      </c>
      <c r="Z85" s="19">
        <v>0</v>
      </c>
      <c r="AA85" s="19">
        <v>0</v>
      </c>
      <c r="AB85" s="19">
        <v>0</v>
      </c>
      <c r="AC85" s="19">
        <v>0</v>
      </c>
      <c r="AD85" s="19">
        <v>0</v>
      </c>
      <c r="AE85" s="19">
        <v>0</v>
      </c>
      <c r="AF85" s="19">
        <v>0</v>
      </c>
      <c r="AG85" s="19">
        <v>2.0407249944059074</v>
      </c>
      <c r="AH85" s="19">
        <v>0</v>
      </c>
      <c r="AI85" s="19">
        <v>0</v>
      </c>
      <c r="AJ85" s="19">
        <v>0</v>
      </c>
      <c r="AK85" s="19">
        <v>508.75274110539272</v>
      </c>
      <c r="AL85" s="19">
        <v>0</v>
      </c>
      <c r="AM85" s="19">
        <v>0</v>
      </c>
      <c r="AN85" s="19">
        <v>0</v>
      </c>
      <c r="AO85" s="19">
        <v>0</v>
      </c>
      <c r="AP85" s="19">
        <v>303.04766166927726</v>
      </c>
      <c r="AQ85" s="19">
        <v>0</v>
      </c>
      <c r="AR85" s="19">
        <v>0</v>
      </c>
      <c r="AS85" s="19">
        <v>0</v>
      </c>
      <c r="AT85" s="19">
        <v>0</v>
      </c>
      <c r="AU85" s="19">
        <v>0</v>
      </c>
      <c r="AV85" s="19">
        <v>0</v>
      </c>
      <c r="AW85" s="19">
        <v>0</v>
      </c>
      <c r="AX85" s="19">
        <v>0</v>
      </c>
      <c r="AY85" s="19">
        <v>0</v>
      </c>
      <c r="AZ85" s="19">
        <v>0</v>
      </c>
      <c r="BA85" s="19">
        <v>0</v>
      </c>
      <c r="BB85" s="19">
        <v>0</v>
      </c>
      <c r="BC85" s="19">
        <v>0</v>
      </c>
      <c r="BD85" s="19">
        <v>0</v>
      </c>
      <c r="BE85" s="19">
        <v>0</v>
      </c>
      <c r="BF85" s="19">
        <v>0</v>
      </c>
      <c r="BG85" s="19">
        <v>0</v>
      </c>
      <c r="BH85" s="19">
        <v>0</v>
      </c>
      <c r="BI85" s="19">
        <v>0</v>
      </c>
      <c r="BJ85" s="19">
        <v>0</v>
      </c>
      <c r="BK85" s="19">
        <v>0</v>
      </c>
      <c r="BL85" s="19">
        <v>1.0203624972029537</v>
      </c>
      <c r="BM85" s="19">
        <v>0</v>
      </c>
      <c r="BN85" s="19">
        <v>0</v>
      </c>
      <c r="BO85" s="19">
        <v>0</v>
      </c>
      <c r="BP85" s="19">
        <v>0</v>
      </c>
      <c r="BQ85" s="19">
        <v>0</v>
      </c>
      <c r="BR85" s="19">
        <v>0</v>
      </c>
      <c r="BS85" s="19">
        <v>0</v>
      </c>
      <c r="BT85" s="19">
        <v>0</v>
      </c>
      <c r="BU85" s="19">
        <v>0</v>
      </c>
      <c r="BV85" s="19">
        <v>0</v>
      </c>
      <c r="BW85" s="19">
        <v>0</v>
      </c>
      <c r="BX85" s="19">
        <v>0</v>
      </c>
      <c r="BY85" s="19">
        <v>1635.4370105168944</v>
      </c>
      <c r="BZ85" s="19">
        <v>0</v>
      </c>
      <c r="CA85" s="19">
        <v>0</v>
      </c>
      <c r="CB85" s="19">
        <v>0</v>
      </c>
      <c r="CC85" s="19">
        <v>0</v>
      </c>
      <c r="CD85" s="19">
        <v>2012.5629894831059</v>
      </c>
      <c r="CE85" s="19">
        <v>0</v>
      </c>
      <c r="CF85" s="19">
        <v>2012.5629894831059</v>
      </c>
      <c r="CG85" s="19">
        <v>3648</v>
      </c>
      <c r="CI85" s="19">
        <f t="shared" si="9"/>
        <v>0</v>
      </c>
      <c r="CJ85" s="19">
        <f t="shared" si="11"/>
        <v>0</v>
      </c>
      <c r="CK85" s="19">
        <f t="shared" si="12"/>
        <v>0</v>
      </c>
    </row>
    <row r="86" spans="1:89">
      <c r="A86" s="59" t="s">
        <v>853</v>
      </c>
      <c r="B86" s="59" t="s">
        <v>297</v>
      </c>
      <c r="C86" t="e">
        <f t="shared" si="10"/>
        <v>#REF!</v>
      </c>
      <c r="D86" s="19">
        <v>7.3623368551895583</v>
      </c>
      <c r="E86" s="19">
        <v>17.485550031075203</v>
      </c>
      <c r="F86" s="19">
        <v>3.3744043919618809</v>
      </c>
      <c r="G86" s="19">
        <v>21.780246529935777</v>
      </c>
      <c r="H86" s="19">
        <v>1628.303501139424</v>
      </c>
      <c r="I86" s="19">
        <v>1867.5794489330847</v>
      </c>
      <c r="J86" s="19">
        <v>298.17464263517712</v>
      </c>
      <c r="K86" s="19">
        <v>0</v>
      </c>
      <c r="L86" s="19">
        <v>0</v>
      </c>
      <c r="M86" s="19">
        <v>0</v>
      </c>
      <c r="N86" s="19">
        <v>0</v>
      </c>
      <c r="O86" s="19">
        <v>0</v>
      </c>
      <c r="P86" s="19">
        <v>0</v>
      </c>
      <c r="Q86" s="19">
        <v>0</v>
      </c>
      <c r="R86" s="19">
        <v>0</v>
      </c>
      <c r="S86" s="19">
        <v>48.161953594365023</v>
      </c>
      <c r="T86" s="19">
        <v>0</v>
      </c>
      <c r="U86" s="19">
        <v>0</v>
      </c>
      <c r="V86" s="19">
        <v>0</v>
      </c>
      <c r="W86" s="19">
        <v>0</v>
      </c>
      <c r="X86" s="19">
        <v>0</v>
      </c>
      <c r="Y86" s="19">
        <v>0</v>
      </c>
      <c r="Z86" s="19">
        <v>0</v>
      </c>
      <c r="AA86" s="19">
        <v>0</v>
      </c>
      <c r="AB86" s="19">
        <v>0</v>
      </c>
      <c r="AC86" s="19">
        <v>0</v>
      </c>
      <c r="AD86" s="19">
        <v>44.480785166770247</v>
      </c>
      <c r="AE86" s="19">
        <v>0.61352807126579656</v>
      </c>
      <c r="AF86" s="19">
        <v>0</v>
      </c>
      <c r="AG86" s="19">
        <v>9.5096851046198463</v>
      </c>
      <c r="AH86" s="19">
        <v>23.007302672467372</v>
      </c>
      <c r="AI86" s="19">
        <v>32.823751812720118</v>
      </c>
      <c r="AJ86" s="19">
        <v>246.63828464885023</v>
      </c>
      <c r="AK86" s="19">
        <v>8049.7950590428845</v>
      </c>
      <c r="AL86" s="19">
        <v>752.79894344313243</v>
      </c>
      <c r="AM86" s="19">
        <v>11.657033354050135</v>
      </c>
      <c r="AN86" s="19">
        <v>285.9040812098612</v>
      </c>
      <c r="AO86" s="19">
        <v>0</v>
      </c>
      <c r="AP86" s="19">
        <v>5098.4182722187697</v>
      </c>
      <c r="AQ86" s="19">
        <v>9.3129183941970926</v>
      </c>
      <c r="AR86" s="19">
        <v>1.5212736803394533</v>
      </c>
      <c r="AS86" s="19">
        <v>1.0899358225710194</v>
      </c>
      <c r="AT86" s="19">
        <v>1.2667256351070613</v>
      </c>
      <c r="AU86" s="19">
        <v>44.174021131137351</v>
      </c>
      <c r="AV86" s="19">
        <v>1940.2825253780818</v>
      </c>
      <c r="AW86" s="19">
        <v>167.79992749119538</v>
      </c>
      <c r="AX86" s="19">
        <v>252.77356536150816</v>
      </c>
      <c r="AY86" s="19">
        <v>14.111145639113321</v>
      </c>
      <c r="AZ86" s="19">
        <v>76.07748083695877</v>
      </c>
      <c r="BA86" s="19">
        <v>0</v>
      </c>
      <c r="BB86" s="19">
        <v>112.88916511290657</v>
      </c>
      <c r="BC86" s="19">
        <v>3.0676403563289827</v>
      </c>
      <c r="BD86" s="19">
        <v>0</v>
      </c>
      <c r="BE86" s="19">
        <v>0</v>
      </c>
      <c r="BF86" s="19">
        <v>0</v>
      </c>
      <c r="BG86" s="19">
        <v>25.461414957530561</v>
      </c>
      <c r="BH86" s="19">
        <v>0</v>
      </c>
      <c r="BI86" s="19">
        <v>1.5338201781644913</v>
      </c>
      <c r="BJ86" s="19">
        <v>0</v>
      </c>
      <c r="BK86" s="19">
        <v>0</v>
      </c>
      <c r="BL86" s="19">
        <v>1.5338201781644913</v>
      </c>
      <c r="BM86" s="19">
        <v>0.92029210689869478</v>
      </c>
      <c r="BN86" s="19">
        <v>0</v>
      </c>
      <c r="BO86" s="19">
        <v>972.13522892065464</v>
      </c>
      <c r="BP86" s="19">
        <v>0</v>
      </c>
      <c r="BQ86" s="19">
        <v>45.094313238036044</v>
      </c>
      <c r="BR86" s="19">
        <v>4.6014605344934747</v>
      </c>
      <c r="BS86" s="19">
        <v>0</v>
      </c>
      <c r="BT86" s="19">
        <v>71.782784338098196</v>
      </c>
      <c r="BU86" s="19">
        <v>0</v>
      </c>
      <c r="BV86" s="19">
        <v>1.2270561425315931</v>
      </c>
      <c r="BW86" s="19">
        <v>0</v>
      </c>
      <c r="BX86" s="19">
        <v>0</v>
      </c>
      <c r="BY86" s="19">
        <v>22196.525326289622</v>
      </c>
      <c r="BZ86" s="19">
        <v>0</v>
      </c>
      <c r="CA86" s="19">
        <v>0</v>
      </c>
      <c r="CB86" s="19">
        <v>0</v>
      </c>
      <c r="CC86" s="19">
        <v>2206.8604723430703</v>
      </c>
      <c r="CD86" s="19">
        <v>22980.614201367309</v>
      </c>
      <c r="CE86" s="19">
        <v>0</v>
      </c>
      <c r="CF86" s="19">
        <v>25187.474673710381</v>
      </c>
      <c r="CG86" s="19">
        <v>47384</v>
      </c>
      <c r="CI86" s="19">
        <f t="shared" si="9"/>
        <v>0</v>
      </c>
      <c r="CJ86" s="19">
        <f t="shared" si="11"/>
        <v>0</v>
      </c>
      <c r="CK86" s="19">
        <f t="shared" si="12"/>
        <v>0</v>
      </c>
    </row>
    <row r="87" spans="1:89">
      <c r="A87" s="59" t="s">
        <v>854</v>
      </c>
      <c r="B87" s="59" t="s">
        <v>298</v>
      </c>
      <c r="C87" t="e">
        <f t="shared" si="10"/>
        <v>#REF!</v>
      </c>
      <c r="D87" s="19">
        <v>0</v>
      </c>
      <c r="E87" s="19">
        <v>0</v>
      </c>
      <c r="F87" s="19">
        <v>0</v>
      </c>
      <c r="G87" s="19">
        <v>0</v>
      </c>
      <c r="H87" s="19">
        <v>0</v>
      </c>
      <c r="I87" s="19">
        <v>0</v>
      </c>
      <c r="J87" s="19">
        <v>0</v>
      </c>
      <c r="K87" s="19">
        <v>0</v>
      </c>
      <c r="L87" s="19">
        <v>0</v>
      </c>
      <c r="M87" s="19">
        <v>0</v>
      </c>
      <c r="N87" s="19">
        <v>0</v>
      </c>
      <c r="O87" s="19">
        <v>0</v>
      </c>
      <c r="P87" s="19">
        <v>0</v>
      </c>
      <c r="Q87" s="19">
        <v>0</v>
      </c>
      <c r="R87" s="19">
        <v>0</v>
      </c>
      <c r="S87" s="19">
        <v>0</v>
      </c>
      <c r="T87" s="19">
        <v>0</v>
      </c>
      <c r="U87" s="19">
        <v>0</v>
      </c>
      <c r="V87" s="19">
        <v>0</v>
      </c>
      <c r="W87" s="19">
        <v>0</v>
      </c>
      <c r="X87" s="19">
        <v>0</v>
      </c>
      <c r="Y87" s="19">
        <v>0</v>
      </c>
      <c r="Z87" s="19">
        <v>0</v>
      </c>
      <c r="AA87" s="19">
        <v>0</v>
      </c>
      <c r="AB87" s="19">
        <v>0</v>
      </c>
      <c r="AC87" s="19">
        <v>0</v>
      </c>
      <c r="AD87" s="19">
        <v>0</v>
      </c>
      <c r="AE87" s="19">
        <v>0</v>
      </c>
      <c r="AF87" s="19">
        <v>0</v>
      </c>
      <c r="AG87" s="19">
        <v>0</v>
      </c>
      <c r="AH87" s="19">
        <v>0</v>
      </c>
      <c r="AI87" s="19">
        <v>0</v>
      </c>
      <c r="AJ87" s="19">
        <v>0</v>
      </c>
      <c r="AK87" s="19">
        <v>0</v>
      </c>
      <c r="AL87" s="19">
        <v>314.31931132243744</v>
      </c>
      <c r="AM87" s="19">
        <v>0</v>
      </c>
      <c r="AN87" s="19">
        <v>0</v>
      </c>
      <c r="AO87" s="19">
        <v>0</v>
      </c>
      <c r="AP87" s="19">
        <v>0</v>
      </c>
      <c r="AQ87" s="19">
        <v>0</v>
      </c>
      <c r="AR87" s="19">
        <v>0</v>
      </c>
      <c r="AS87" s="19">
        <v>0</v>
      </c>
      <c r="AT87" s="19">
        <v>0</v>
      </c>
      <c r="AU87" s="19">
        <v>0</v>
      </c>
      <c r="AV87" s="19">
        <v>0</v>
      </c>
      <c r="AW87" s="19">
        <v>23.599053725486517</v>
      </c>
      <c r="AX87" s="19">
        <v>0</v>
      </c>
      <c r="AY87" s="19">
        <v>0</v>
      </c>
      <c r="AZ87" s="19">
        <v>0</v>
      </c>
      <c r="BA87" s="19">
        <v>0</v>
      </c>
      <c r="BB87" s="19">
        <v>0</v>
      </c>
      <c r="BC87" s="19">
        <v>0</v>
      </c>
      <c r="BD87" s="19">
        <v>0</v>
      </c>
      <c r="BE87" s="19">
        <v>0</v>
      </c>
      <c r="BF87" s="19">
        <v>0</v>
      </c>
      <c r="BG87" s="19">
        <v>0</v>
      </c>
      <c r="BH87" s="19">
        <v>0</v>
      </c>
      <c r="BI87" s="19">
        <v>0</v>
      </c>
      <c r="BJ87" s="19">
        <v>0</v>
      </c>
      <c r="BK87" s="19">
        <v>0</v>
      </c>
      <c r="BL87" s="19">
        <v>2.7615913934079965</v>
      </c>
      <c r="BM87" s="19">
        <v>0</v>
      </c>
      <c r="BN87" s="19">
        <v>0</v>
      </c>
      <c r="BO87" s="19">
        <v>0</v>
      </c>
      <c r="BP87" s="19">
        <v>0</v>
      </c>
      <c r="BQ87" s="19">
        <v>4.0168602085934495</v>
      </c>
      <c r="BR87" s="19">
        <v>0</v>
      </c>
      <c r="BS87" s="19">
        <v>0</v>
      </c>
      <c r="BT87" s="19">
        <v>0</v>
      </c>
      <c r="BU87" s="19">
        <v>0</v>
      </c>
      <c r="BV87" s="19">
        <v>0</v>
      </c>
      <c r="BW87" s="19">
        <v>0</v>
      </c>
      <c r="BX87" s="19">
        <v>0</v>
      </c>
      <c r="BY87" s="19">
        <v>344.69681664992538</v>
      </c>
      <c r="BZ87" s="19">
        <v>0</v>
      </c>
      <c r="CA87" s="19">
        <v>0</v>
      </c>
      <c r="CB87" s="19">
        <v>0</v>
      </c>
      <c r="CC87" s="19">
        <v>16933.576316851759</v>
      </c>
      <c r="CD87" s="19">
        <v>9464.7268664983148</v>
      </c>
      <c r="CE87" s="19">
        <v>0</v>
      </c>
      <c r="CF87" s="19">
        <v>26398.303183350075</v>
      </c>
      <c r="CG87" s="19">
        <v>26743</v>
      </c>
      <c r="CI87" s="19">
        <f t="shared" si="9"/>
        <v>0</v>
      </c>
      <c r="CJ87" s="19">
        <f t="shared" si="11"/>
        <v>0</v>
      </c>
      <c r="CK87" s="19">
        <f t="shared" si="12"/>
        <v>0</v>
      </c>
    </row>
    <row r="88" spans="1:89">
      <c r="A88" s="61" t="s">
        <v>855</v>
      </c>
      <c r="B88" s="61" t="s">
        <v>299</v>
      </c>
      <c r="C88" t="e">
        <f t="shared" si="10"/>
        <v>#REF!</v>
      </c>
      <c r="D88" s="19">
        <v>0</v>
      </c>
      <c r="E88" s="19">
        <v>0</v>
      </c>
      <c r="F88" s="19">
        <v>0</v>
      </c>
      <c r="G88" s="19">
        <v>0</v>
      </c>
      <c r="H88" s="19">
        <v>0</v>
      </c>
      <c r="I88" s="19">
        <v>0</v>
      </c>
      <c r="J88" s="19">
        <v>0</v>
      </c>
      <c r="K88" s="19">
        <v>0</v>
      </c>
      <c r="L88" s="19">
        <v>2.9492554787253504</v>
      </c>
      <c r="M88" s="19">
        <v>0</v>
      </c>
      <c r="N88" s="19">
        <v>0</v>
      </c>
      <c r="O88" s="19">
        <v>0</v>
      </c>
      <c r="P88" s="19">
        <v>0</v>
      </c>
      <c r="Q88" s="19">
        <v>0</v>
      </c>
      <c r="R88" s="19">
        <v>0</v>
      </c>
      <c r="S88" s="19">
        <v>0</v>
      </c>
      <c r="T88" s="19">
        <v>0</v>
      </c>
      <c r="U88" s="19">
        <v>0</v>
      </c>
      <c r="V88" s="19">
        <v>0</v>
      </c>
      <c r="W88" s="19">
        <v>0</v>
      </c>
      <c r="X88" s="19">
        <v>0</v>
      </c>
      <c r="Y88" s="19">
        <v>0</v>
      </c>
      <c r="Z88" s="19">
        <v>0</v>
      </c>
      <c r="AA88" s="19">
        <v>1.7379541213917244</v>
      </c>
      <c r="AB88" s="19">
        <v>0</v>
      </c>
      <c r="AC88" s="19">
        <v>0</v>
      </c>
      <c r="AD88" s="19">
        <v>0</v>
      </c>
      <c r="AE88" s="19">
        <v>0</v>
      </c>
      <c r="AF88" s="19">
        <v>0</v>
      </c>
      <c r="AG88" s="19">
        <v>0</v>
      </c>
      <c r="AH88" s="19">
        <v>0</v>
      </c>
      <c r="AI88" s="19">
        <v>0</v>
      </c>
      <c r="AJ88" s="19">
        <v>0</v>
      </c>
      <c r="AK88" s="19">
        <v>0</v>
      </c>
      <c r="AL88" s="19">
        <v>344.0095854827498</v>
      </c>
      <c r="AM88" s="19">
        <v>2.6332638202904914</v>
      </c>
      <c r="AN88" s="19">
        <v>0</v>
      </c>
      <c r="AO88" s="19">
        <v>0</v>
      </c>
      <c r="AP88" s="19">
        <v>0</v>
      </c>
      <c r="AQ88" s="19">
        <v>0</v>
      </c>
      <c r="AR88" s="19">
        <v>0</v>
      </c>
      <c r="AS88" s="19">
        <v>0</v>
      </c>
      <c r="AT88" s="19">
        <v>0</v>
      </c>
      <c r="AU88" s="19">
        <v>0</v>
      </c>
      <c r="AV88" s="19">
        <v>0</v>
      </c>
      <c r="AW88" s="19">
        <v>14.640946840815133</v>
      </c>
      <c r="AX88" s="19">
        <v>0</v>
      </c>
      <c r="AY88" s="19">
        <v>46.977426553982369</v>
      </c>
      <c r="AZ88" s="19">
        <v>0</v>
      </c>
      <c r="BA88" s="19">
        <v>0</v>
      </c>
      <c r="BB88" s="19">
        <v>0</v>
      </c>
      <c r="BC88" s="19">
        <v>0</v>
      </c>
      <c r="BD88" s="19">
        <v>0</v>
      </c>
      <c r="BE88" s="19">
        <v>0</v>
      </c>
      <c r="BF88" s="19">
        <v>0</v>
      </c>
      <c r="BG88" s="19">
        <v>0</v>
      </c>
      <c r="BH88" s="19">
        <v>0</v>
      </c>
      <c r="BI88" s="19">
        <v>0</v>
      </c>
      <c r="BJ88" s="19">
        <v>0</v>
      </c>
      <c r="BK88" s="19">
        <v>0</v>
      </c>
      <c r="BL88" s="19">
        <v>0</v>
      </c>
      <c r="BM88" s="19">
        <v>0</v>
      </c>
      <c r="BN88" s="19">
        <v>0</v>
      </c>
      <c r="BO88" s="19">
        <v>0</v>
      </c>
      <c r="BP88" s="19">
        <v>0</v>
      </c>
      <c r="BQ88" s="19">
        <v>0</v>
      </c>
      <c r="BR88" s="19">
        <v>0</v>
      </c>
      <c r="BS88" s="19">
        <v>0</v>
      </c>
      <c r="BT88" s="19">
        <v>0</v>
      </c>
      <c r="BU88" s="19">
        <v>0</v>
      </c>
      <c r="BV88" s="19">
        <v>0</v>
      </c>
      <c r="BW88" s="19">
        <v>0</v>
      </c>
      <c r="BX88" s="19">
        <v>0</v>
      </c>
      <c r="BY88" s="19">
        <v>412.94843229795487</v>
      </c>
      <c r="BZ88" s="19">
        <v>0</v>
      </c>
      <c r="CA88" s="19">
        <v>0</v>
      </c>
      <c r="CB88" s="19">
        <v>0</v>
      </c>
      <c r="CC88" s="19">
        <v>155.36256539713898</v>
      </c>
      <c r="CD88" s="19">
        <v>2310.6890023049059</v>
      </c>
      <c r="CE88" s="19">
        <v>0</v>
      </c>
      <c r="CF88" s="19">
        <v>2466.0515677020453</v>
      </c>
      <c r="CG88" s="19">
        <v>2879</v>
      </c>
      <c r="CI88" s="19">
        <f t="shared" si="9"/>
        <v>0</v>
      </c>
      <c r="CJ88" s="19">
        <f t="shared" si="11"/>
        <v>0</v>
      </c>
      <c r="CK88" s="19">
        <f t="shared" si="12"/>
        <v>0</v>
      </c>
    </row>
    <row r="89" spans="1:89">
      <c r="A89" s="61" t="s">
        <v>856</v>
      </c>
      <c r="B89" s="61" t="s">
        <v>300</v>
      </c>
      <c r="C89" t="e">
        <f t="shared" si="10"/>
        <v>#REF!</v>
      </c>
      <c r="D89" s="19">
        <v>0</v>
      </c>
      <c r="E89" s="19">
        <v>0</v>
      </c>
      <c r="F89" s="19">
        <v>0</v>
      </c>
      <c r="G89" s="19">
        <v>0</v>
      </c>
      <c r="H89" s="19">
        <v>0</v>
      </c>
      <c r="I89" s="19">
        <v>0</v>
      </c>
      <c r="J89" s="19">
        <v>0</v>
      </c>
      <c r="K89" s="19">
        <v>0</v>
      </c>
      <c r="L89" s="19">
        <v>0</v>
      </c>
      <c r="M89" s="19">
        <v>0</v>
      </c>
      <c r="N89" s="19">
        <v>0</v>
      </c>
      <c r="O89" s="19">
        <v>0</v>
      </c>
      <c r="P89" s="19">
        <v>0</v>
      </c>
      <c r="Q89" s="19">
        <v>0</v>
      </c>
      <c r="R89" s="19">
        <v>0</v>
      </c>
      <c r="S89" s="19">
        <v>0</v>
      </c>
      <c r="T89" s="19">
        <v>0</v>
      </c>
      <c r="U89" s="19">
        <v>0</v>
      </c>
      <c r="V89" s="19">
        <v>0</v>
      </c>
      <c r="W89" s="19">
        <v>0</v>
      </c>
      <c r="X89" s="19">
        <v>0</v>
      </c>
      <c r="Y89" s="19">
        <v>0</v>
      </c>
      <c r="Z89" s="19">
        <v>0</v>
      </c>
      <c r="AA89" s="19">
        <v>0</v>
      </c>
      <c r="AB89" s="19">
        <v>0</v>
      </c>
      <c r="AC89" s="19">
        <v>0</v>
      </c>
      <c r="AD89" s="19">
        <v>0</v>
      </c>
      <c r="AE89" s="19">
        <v>0</v>
      </c>
      <c r="AF89" s="19">
        <v>0</v>
      </c>
      <c r="AG89" s="19">
        <v>0</v>
      </c>
      <c r="AH89" s="19">
        <v>0</v>
      </c>
      <c r="AI89" s="19">
        <v>0</v>
      </c>
      <c r="AJ89" s="19">
        <v>0</v>
      </c>
      <c r="AK89" s="19">
        <v>0</v>
      </c>
      <c r="AL89" s="19">
        <v>16850.293507405517</v>
      </c>
      <c r="AM89" s="19">
        <v>4472.2776110827381</v>
      </c>
      <c r="AN89" s="19">
        <v>7.2095888661899901</v>
      </c>
      <c r="AO89" s="19">
        <v>0</v>
      </c>
      <c r="AP89" s="19">
        <v>0</v>
      </c>
      <c r="AQ89" s="19">
        <v>0</v>
      </c>
      <c r="AR89" s="19">
        <v>0</v>
      </c>
      <c r="AS89" s="19">
        <v>0</v>
      </c>
      <c r="AT89" s="19">
        <v>0</v>
      </c>
      <c r="AU89" s="19">
        <v>0</v>
      </c>
      <c r="AV89" s="19">
        <v>0</v>
      </c>
      <c r="AW89" s="19">
        <v>6780.6183286516853</v>
      </c>
      <c r="AX89" s="19">
        <v>0</v>
      </c>
      <c r="AY89" s="19">
        <v>4522.1085929519913</v>
      </c>
      <c r="AZ89" s="19">
        <v>0</v>
      </c>
      <c r="BA89" s="19">
        <v>0</v>
      </c>
      <c r="BB89" s="19">
        <v>0</v>
      </c>
      <c r="BC89" s="19">
        <v>0</v>
      </c>
      <c r="BD89" s="19">
        <v>0</v>
      </c>
      <c r="BE89" s="19">
        <v>0</v>
      </c>
      <c r="BF89" s="19">
        <v>0</v>
      </c>
      <c r="BG89" s="19">
        <v>0</v>
      </c>
      <c r="BH89" s="19">
        <v>0</v>
      </c>
      <c r="BI89" s="19">
        <v>0</v>
      </c>
      <c r="BJ89" s="19">
        <v>0</v>
      </c>
      <c r="BK89" s="19">
        <v>0</v>
      </c>
      <c r="BL89" s="19">
        <v>10.390289836567927</v>
      </c>
      <c r="BM89" s="19">
        <v>0</v>
      </c>
      <c r="BN89" s="19">
        <v>68.067000766087844</v>
      </c>
      <c r="BO89" s="19">
        <v>0</v>
      </c>
      <c r="BP89" s="19">
        <v>0</v>
      </c>
      <c r="BQ89" s="19">
        <v>365.99265832482126</v>
      </c>
      <c r="BR89" s="19">
        <v>95.633075842696627</v>
      </c>
      <c r="BS89" s="19">
        <v>0</v>
      </c>
      <c r="BT89" s="19">
        <v>42.409346271705822</v>
      </c>
      <c r="BU89" s="19">
        <v>0</v>
      </c>
      <c r="BV89" s="19">
        <v>0</v>
      </c>
      <c r="BW89" s="19">
        <v>0</v>
      </c>
      <c r="BX89" s="19">
        <v>0</v>
      </c>
      <c r="BY89" s="19">
        <v>33215</v>
      </c>
      <c r="BZ89" s="19">
        <v>0</v>
      </c>
      <c r="CA89" s="19">
        <v>0</v>
      </c>
      <c r="CB89" s="19">
        <v>0</v>
      </c>
      <c r="CC89" s="19">
        <v>0</v>
      </c>
      <c r="CD89" s="19">
        <v>0</v>
      </c>
      <c r="CE89" s="19">
        <v>0</v>
      </c>
      <c r="CF89" s="19">
        <v>0</v>
      </c>
      <c r="CG89" s="19">
        <v>33215</v>
      </c>
      <c r="CI89" s="19">
        <f t="shared" si="9"/>
        <v>0</v>
      </c>
      <c r="CJ89" s="19">
        <f t="shared" si="11"/>
        <v>0</v>
      </c>
      <c r="CK89" s="19">
        <f t="shared" si="12"/>
        <v>0</v>
      </c>
    </row>
    <row r="90" spans="1:89">
      <c r="A90" s="61" t="s">
        <v>857</v>
      </c>
      <c r="B90" s="61" t="s">
        <v>301</v>
      </c>
      <c r="C90" t="e">
        <f t="shared" si="10"/>
        <v>#REF!</v>
      </c>
      <c r="D90" s="19">
        <v>0</v>
      </c>
      <c r="E90" s="19">
        <v>0</v>
      </c>
      <c r="F90" s="19">
        <v>0</v>
      </c>
      <c r="G90" s="19">
        <v>0</v>
      </c>
      <c r="H90" s="19">
        <v>0</v>
      </c>
      <c r="I90" s="19">
        <v>0</v>
      </c>
      <c r="J90" s="19">
        <v>0</v>
      </c>
      <c r="K90" s="19">
        <v>0</v>
      </c>
      <c r="L90" s="19">
        <v>0</v>
      </c>
      <c r="M90" s="19">
        <v>0</v>
      </c>
      <c r="N90" s="19">
        <v>0</v>
      </c>
      <c r="O90" s="19">
        <v>0</v>
      </c>
      <c r="P90" s="19">
        <v>0</v>
      </c>
      <c r="Q90" s="19">
        <v>0</v>
      </c>
      <c r="R90" s="19">
        <v>0</v>
      </c>
      <c r="S90" s="19">
        <v>0</v>
      </c>
      <c r="T90" s="19">
        <v>0</v>
      </c>
      <c r="U90" s="19">
        <v>0</v>
      </c>
      <c r="V90" s="19">
        <v>0</v>
      </c>
      <c r="W90" s="19">
        <v>0</v>
      </c>
      <c r="X90" s="19">
        <v>0</v>
      </c>
      <c r="Y90" s="19">
        <v>0</v>
      </c>
      <c r="Z90" s="19">
        <v>0</v>
      </c>
      <c r="AA90" s="19">
        <v>0</v>
      </c>
      <c r="AB90" s="19">
        <v>0</v>
      </c>
      <c r="AC90" s="19">
        <v>0</v>
      </c>
      <c r="AD90" s="19">
        <v>0</v>
      </c>
      <c r="AE90" s="19">
        <v>0</v>
      </c>
      <c r="AF90" s="19">
        <v>0</v>
      </c>
      <c r="AG90" s="19">
        <v>0</v>
      </c>
      <c r="AH90" s="19">
        <v>0</v>
      </c>
      <c r="AI90" s="19">
        <v>0</v>
      </c>
      <c r="AJ90" s="19">
        <v>0</v>
      </c>
      <c r="AK90" s="19">
        <v>0</v>
      </c>
      <c r="AL90" s="19">
        <v>0</v>
      </c>
      <c r="AM90" s="19">
        <v>0</v>
      </c>
      <c r="AN90" s="19">
        <v>11815.088036835265</v>
      </c>
      <c r="AO90" s="19">
        <v>0</v>
      </c>
      <c r="AP90" s="19">
        <v>2714.2659633306598</v>
      </c>
      <c r="AQ90" s="19">
        <v>0</v>
      </c>
      <c r="AR90" s="19">
        <v>0</v>
      </c>
      <c r="AS90" s="19">
        <v>0</v>
      </c>
      <c r="AT90" s="19">
        <v>0</v>
      </c>
      <c r="AU90" s="19">
        <v>0</v>
      </c>
      <c r="AV90" s="19">
        <v>0</v>
      </c>
      <c r="AW90" s="19">
        <v>166.32930505240452</v>
      </c>
      <c r="AX90" s="19">
        <v>0</v>
      </c>
      <c r="AY90" s="19">
        <v>1138.2142639860624</v>
      </c>
      <c r="AZ90" s="19">
        <v>0</v>
      </c>
      <c r="BA90" s="19">
        <v>0</v>
      </c>
      <c r="BB90" s="19">
        <v>0</v>
      </c>
      <c r="BC90" s="19">
        <v>0</v>
      </c>
      <c r="BD90" s="19">
        <v>0</v>
      </c>
      <c r="BE90" s="19">
        <v>0</v>
      </c>
      <c r="BF90" s="19">
        <v>0</v>
      </c>
      <c r="BG90" s="19">
        <v>0</v>
      </c>
      <c r="BH90" s="19">
        <v>0</v>
      </c>
      <c r="BI90" s="19">
        <v>0</v>
      </c>
      <c r="BJ90" s="19">
        <v>0</v>
      </c>
      <c r="BK90" s="19">
        <v>0</v>
      </c>
      <c r="BL90" s="19">
        <v>0</v>
      </c>
      <c r="BM90" s="19">
        <v>0</v>
      </c>
      <c r="BN90" s="19">
        <v>0</v>
      </c>
      <c r="BO90" s="19">
        <v>0</v>
      </c>
      <c r="BP90" s="19">
        <v>0</v>
      </c>
      <c r="BQ90" s="19">
        <v>295.15298249495311</v>
      </c>
      <c r="BR90" s="19">
        <v>1.6306794612980837</v>
      </c>
      <c r="BS90" s="19">
        <v>0</v>
      </c>
      <c r="BT90" s="19">
        <v>0.81533973064904186</v>
      </c>
      <c r="BU90" s="19">
        <v>0</v>
      </c>
      <c r="BV90" s="19">
        <v>0</v>
      </c>
      <c r="BW90" s="19">
        <v>113.33222256021681</v>
      </c>
      <c r="BX90" s="19">
        <v>0</v>
      </c>
      <c r="BY90" s="19">
        <v>16244.828793451508</v>
      </c>
      <c r="BZ90" s="19">
        <v>0</v>
      </c>
      <c r="CA90" s="19">
        <v>0</v>
      </c>
      <c r="CB90" s="19">
        <v>0</v>
      </c>
      <c r="CC90" s="19">
        <v>14698.129324410276</v>
      </c>
      <c r="CD90" s="19">
        <v>28024.041882138215</v>
      </c>
      <c r="CE90" s="19">
        <v>0</v>
      </c>
      <c r="CF90" s="19">
        <v>42722.17120654849</v>
      </c>
      <c r="CG90" s="19">
        <v>58967</v>
      </c>
      <c r="CI90" s="19">
        <f t="shared" si="9"/>
        <v>0</v>
      </c>
      <c r="CJ90" s="19">
        <f t="shared" si="11"/>
        <v>0</v>
      </c>
      <c r="CK90" s="19">
        <f t="shared" si="12"/>
        <v>0</v>
      </c>
    </row>
    <row r="91" spans="1:89">
      <c r="A91" s="61" t="s">
        <v>858</v>
      </c>
      <c r="B91" s="61" t="s">
        <v>302</v>
      </c>
      <c r="C91" t="e">
        <f t="shared" si="10"/>
        <v>#REF!</v>
      </c>
      <c r="D91" s="19">
        <v>0</v>
      </c>
      <c r="E91" s="19">
        <v>0</v>
      </c>
      <c r="F91" s="19">
        <v>0</v>
      </c>
      <c r="G91" s="19">
        <v>0</v>
      </c>
      <c r="H91" s="19">
        <v>0</v>
      </c>
      <c r="I91" s="19">
        <v>0</v>
      </c>
      <c r="J91" s="19">
        <v>0</v>
      </c>
      <c r="K91" s="19">
        <v>0</v>
      </c>
      <c r="L91" s="19">
        <v>0</v>
      </c>
      <c r="M91" s="19">
        <v>0</v>
      </c>
      <c r="N91" s="19">
        <v>0</v>
      </c>
      <c r="O91" s="19">
        <v>0</v>
      </c>
      <c r="P91" s="19">
        <v>0</v>
      </c>
      <c r="Q91" s="19">
        <v>0</v>
      </c>
      <c r="R91" s="19">
        <v>0</v>
      </c>
      <c r="S91" s="19">
        <v>0</v>
      </c>
      <c r="T91" s="19">
        <v>0</v>
      </c>
      <c r="U91" s="19">
        <v>0</v>
      </c>
      <c r="V91" s="19">
        <v>0</v>
      </c>
      <c r="W91" s="19">
        <v>0</v>
      </c>
      <c r="X91" s="19">
        <v>0</v>
      </c>
      <c r="Y91" s="19">
        <v>0</v>
      </c>
      <c r="Z91" s="19">
        <v>0</v>
      </c>
      <c r="AA91" s="19">
        <v>0</v>
      </c>
      <c r="AB91" s="19">
        <v>0</v>
      </c>
      <c r="AC91" s="19">
        <v>0</v>
      </c>
      <c r="AD91" s="19">
        <v>0</v>
      </c>
      <c r="AE91" s="19">
        <v>0</v>
      </c>
      <c r="AF91" s="19">
        <v>0</v>
      </c>
      <c r="AG91" s="19">
        <v>0</v>
      </c>
      <c r="AH91" s="19">
        <v>0</v>
      </c>
      <c r="AI91" s="19">
        <v>0</v>
      </c>
      <c r="AJ91" s="19">
        <v>0</v>
      </c>
      <c r="AK91" s="19">
        <v>0</v>
      </c>
      <c r="AL91" s="19">
        <v>0</v>
      </c>
      <c r="AM91" s="19">
        <v>19.849546013430437</v>
      </c>
      <c r="AN91" s="19">
        <v>0.25383051168069609</v>
      </c>
      <c r="AO91" s="19">
        <v>81.124231533150478</v>
      </c>
      <c r="AP91" s="19">
        <v>0</v>
      </c>
      <c r="AQ91" s="19">
        <v>0</v>
      </c>
      <c r="AR91" s="19">
        <v>0</v>
      </c>
      <c r="AS91" s="19">
        <v>0</v>
      </c>
      <c r="AT91" s="19">
        <v>0</v>
      </c>
      <c r="AU91" s="19">
        <v>0</v>
      </c>
      <c r="AV91" s="19">
        <v>2.5383051168069614E-2</v>
      </c>
      <c r="AW91" s="19">
        <v>0.38074576752104416</v>
      </c>
      <c r="AX91" s="19">
        <v>4.1120542892272773</v>
      </c>
      <c r="AY91" s="19">
        <v>0</v>
      </c>
      <c r="AZ91" s="19">
        <v>0</v>
      </c>
      <c r="BA91" s="19">
        <v>0</v>
      </c>
      <c r="BB91" s="19">
        <v>1.6245152747564553</v>
      </c>
      <c r="BC91" s="19">
        <v>0</v>
      </c>
      <c r="BD91" s="19">
        <v>0</v>
      </c>
      <c r="BE91" s="19">
        <v>0</v>
      </c>
      <c r="BF91" s="19">
        <v>0</v>
      </c>
      <c r="BG91" s="19">
        <v>0</v>
      </c>
      <c r="BH91" s="19">
        <v>0</v>
      </c>
      <c r="BI91" s="19">
        <v>0</v>
      </c>
      <c r="BJ91" s="19">
        <v>0</v>
      </c>
      <c r="BK91" s="19">
        <v>0</v>
      </c>
      <c r="BL91" s="19">
        <v>0</v>
      </c>
      <c r="BM91" s="19">
        <v>0</v>
      </c>
      <c r="BN91" s="19">
        <v>0</v>
      </c>
      <c r="BO91" s="19">
        <v>0</v>
      </c>
      <c r="BP91" s="19">
        <v>0</v>
      </c>
      <c r="BQ91" s="19">
        <v>4.9243119266055047</v>
      </c>
      <c r="BR91" s="19">
        <v>3.2744136006809796</v>
      </c>
      <c r="BS91" s="19">
        <v>0</v>
      </c>
      <c r="BT91" s="19">
        <v>1.9291118887732903</v>
      </c>
      <c r="BU91" s="19">
        <v>1.1422373025631327</v>
      </c>
      <c r="BV91" s="19">
        <v>0.25383051168069609</v>
      </c>
      <c r="BW91" s="19">
        <v>0</v>
      </c>
      <c r="BX91" s="19">
        <v>0</v>
      </c>
      <c r="BY91" s="19">
        <v>118.89421167123805</v>
      </c>
      <c r="BZ91" s="19">
        <v>0</v>
      </c>
      <c r="CA91" s="19">
        <v>0</v>
      </c>
      <c r="CB91" s="19">
        <v>0</v>
      </c>
      <c r="CC91" s="19">
        <v>1653.1219734228696</v>
      </c>
      <c r="CD91" s="19">
        <v>374.98381490589236</v>
      </c>
      <c r="CE91" s="19">
        <v>0</v>
      </c>
      <c r="CF91" s="19">
        <v>2028.1057883287619</v>
      </c>
      <c r="CG91" s="19">
        <v>2147</v>
      </c>
      <c r="CI91" s="19">
        <f t="shared" si="9"/>
        <v>0</v>
      </c>
      <c r="CJ91" s="19">
        <f t="shared" si="11"/>
        <v>0</v>
      </c>
      <c r="CK91" s="19">
        <f t="shared" si="12"/>
        <v>0</v>
      </c>
    </row>
    <row r="92" spans="1:89">
      <c r="A92" s="61" t="s">
        <v>859</v>
      </c>
      <c r="B92" s="61" t="s">
        <v>303</v>
      </c>
      <c r="C92" t="e">
        <f t="shared" si="10"/>
        <v>#REF!</v>
      </c>
      <c r="D92" s="19">
        <v>1.2736133214648575</v>
      </c>
      <c r="E92" s="19">
        <v>0.38208399643945729</v>
      </c>
      <c r="F92" s="19">
        <v>2.9293106393691724</v>
      </c>
      <c r="G92" s="19">
        <v>0</v>
      </c>
      <c r="H92" s="19">
        <v>13.627662539673976</v>
      </c>
      <c r="I92" s="19">
        <v>9.1700159145469744</v>
      </c>
      <c r="J92" s="19">
        <v>0.89152932502540039</v>
      </c>
      <c r="K92" s="19">
        <v>2.4198653107832295</v>
      </c>
      <c r="L92" s="19">
        <v>1.1462519893183718</v>
      </c>
      <c r="M92" s="19">
        <v>4.4576466251270013</v>
      </c>
      <c r="N92" s="19">
        <v>1.4009746536113434</v>
      </c>
      <c r="O92" s="19">
        <v>0</v>
      </c>
      <c r="P92" s="19">
        <v>1.9104199821972865</v>
      </c>
      <c r="Q92" s="19">
        <v>317.89388503762848</v>
      </c>
      <c r="R92" s="19">
        <v>61.260800762459652</v>
      </c>
      <c r="S92" s="19">
        <v>1.9104199821972865</v>
      </c>
      <c r="T92" s="19">
        <v>0.25472266429297152</v>
      </c>
      <c r="U92" s="19">
        <v>0</v>
      </c>
      <c r="V92" s="19">
        <v>0.99246640100442385</v>
      </c>
      <c r="W92" s="19">
        <v>2.5472266429297154E-2</v>
      </c>
      <c r="X92" s="19">
        <v>9.5198973816508015E-4</v>
      </c>
      <c r="Y92" s="19">
        <v>0.25472266429297152</v>
      </c>
      <c r="Z92" s="19">
        <v>24.580737104271751</v>
      </c>
      <c r="AA92" s="19">
        <v>12.226687886062633</v>
      </c>
      <c r="AB92" s="19">
        <v>0</v>
      </c>
      <c r="AC92" s="19">
        <v>14.519191864699376</v>
      </c>
      <c r="AD92" s="19">
        <v>0.25472266429297152</v>
      </c>
      <c r="AE92" s="19">
        <v>27.127963747201466</v>
      </c>
      <c r="AF92" s="19">
        <v>1.6556973179043151</v>
      </c>
      <c r="AG92" s="19">
        <v>0.12736133214648576</v>
      </c>
      <c r="AH92" s="19">
        <v>0.50944532858594305</v>
      </c>
      <c r="AI92" s="19">
        <v>7.2595959323496881</v>
      </c>
      <c r="AJ92" s="19">
        <v>0.38208399643945729</v>
      </c>
      <c r="AK92" s="19">
        <v>100.36072973143078</v>
      </c>
      <c r="AL92" s="19">
        <v>76.41679928789145</v>
      </c>
      <c r="AM92" s="19">
        <v>6.3680666073242884</v>
      </c>
      <c r="AN92" s="19">
        <v>2.4198653107832295</v>
      </c>
      <c r="AO92" s="19">
        <v>231.54290184231112</v>
      </c>
      <c r="AP92" s="19">
        <v>29.547829057984696</v>
      </c>
      <c r="AQ92" s="19">
        <v>12.228956514036513</v>
      </c>
      <c r="AR92" s="19">
        <v>1.9976111563923302</v>
      </c>
      <c r="AS92" s="19">
        <v>1.4312138486703385</v>
      </c>
      <c r="AT92" s="19">
        <v>1.6633596528228849</v>
      </c>
      <c r="AU92" s="19">
        <v>8.9152932502540025</v>
      </c>
      <c r="AV92" s="19">
        <v>149.14011994353481</v>
      </c>
      <c r="AW92" s="19">
        <v>4.5850079572734872</v>
      </c>
      <c r="AX92" s="19">
        <v>87.115151188196251</v>
      </c>
      <c r="AY92" s="19">
        <v>26.363795754322553</v>
      </c>
      <c r="AZ92" s="19">
        <v>23.05240111851392</v>
      </c>
      <c r="BA92" s="19">
        <v>0.25472266429297152</v>
      </c>
      <c r="BB92" s="19">
        <v>36.680063658187898</v>
      </c>
      <c r="BC92" s="19">
        <v>1.2736133214648575</v>
      </c>
      <c r="BD92" s="19">
        <v>1.5283359857578291</v>
      </c>
      <c r="BE92" s="19">
        <v>0.25472266429297152</v>
      </c>
      <c r="BF92" s="19">
        <v>11.971965221769663</v>
      </c>
      <c r="BG92" s="19">
        <v>0.38208399643945729</v>
      </c>
      <c r="BH92" s="19">
        <v>20.505174475584205</v>
      </c>
      <c r="BI92" s="19">
        <v>49.161474208543503</v>
      </c>
      <c r="BJ92" s="19">
        <v>37.5715929832133</v>
      </c>
      <c r="BK92" s="19">
        <v>67.374144705490963</v>
      </c>
      <c r="BL92" s="19">
        <v>84.185840548827088</v>
      </c>
      <c r="BM92" s="19">
        <v>78.836664598674687</v>
      </c>
      <c r="BN92" s="19">
        <v>132.20106276805222</v>
      </c>
      <c r="BO92" s="19">
        <v>49.288835540689988</v>
      </c>
      <c r="BP92" s="19">
        <v>4.2029239608340303</v>
      </c>
      <c r="BQ92" s="19">
        <v>159.83847184383961</v>
      </c>
      <c r="BR92" s="19">
        <v>215.36801265970743</v>
      </c>
      <c r="BS92" s="19">
        <v>7.5143185966426591</v>
      </c>
      <c r="BT92" s="19">
        <v>620.37704888553219</v>
      </c>
      <c r="BU92" s="19">
        <v>3539.1166976865466</v>
      </c>
      <c r="BV92" s="19">
        <v>37.444231651066815</v>
      </c>
      <c r="BW92" s="19">
        <v>25.599627761443635</v>
      </c>
      <c r="BX92" s="19">
        <v>0</v>
      </c>
      <c r="BY92" s="19">
        <v>6454.9270358481908</v>
      </c>
      <c r="BZ92" s="19">
        <v>0</v>
      </c>
      <c r="CA92" s="19">
        <v>0</v>
      </c>
      <c r="CB92" s="19">
        <v>0</v>
      </c>
      <c r="CC92" s="19">
        <v>6271.1446335608125</v>
      </c>
      <c r="CD92" s="19">
        <v>1438.928330590996</v>
      </c>
      <c r="CE92" s="19">
        <v>0</v>
      </c>
      <c r="CF92" s="19">
        <v>7710.0729641518092</v>
      </c>
      <c r="CG92" s="19">
        <v>14165</v>
      </c>
      <c r="CI92" s="19">
        <f t="shared" si="9"/>
        <v>0</v>
      </c>
      <c r="CJ92" s="19">
        <f t="shared" si="11"/>
        <v>0</v>
      </c>
      <c r="CK92" s="19">
        <f t="shared" si="12"/>
        <v>0</v>
      </c>
    </row>
    <row r="93" spans="1:89">
      <c r="A93" s="61" t="s">
        <v>860</v>
      </c>
      <c r="B93" s="61" t="s">
        <v>86</v>
      </c>
      <c r="C93" t="e">
        <f t="shared" si="10"/>
        <v>#REF!</v>
      </c>
      <c r="D93" s="19">
        <v>14.30620128704126</v>
      </c>
      <c r="E93" s="19">
        <v>5.214409814902889</v>
      </c>
      <c r="F93" s="19">
        <v>15.910635076242151</v>
      </c>
      <c r="G93" s="19">
        <v>133.43541013520729</v>
      </c>
      <c r="H93" s="19">
        <v>576.25913595465272</v>
      </c>
      <c r="I93" s="19">
        <v>332.25149718035078</v>
      </c>
      <c r="J93" s="19">
        <v>126.21545808380327</v>
      </c>
      <c r="K93" s="19">
        <v>210.31452920108322</v>
      </c>
      <c r="L93" s="19">
        <v>79.820581012744228</v>
      </c>
      <c r="M93" s="19">
        <v>119.66402011123297</v>
      </c>
      <c r="N93" s="19">
        <v>69.659167014471933</v>
      </c>
      <c r="O93" s="19">
        <v>2.1392450522678521</v>
      </c>
      <c r="P93" s="19">
        <v>26.740563153348152</v>
      </c>
      <c r="Q93" s="19">
        <v>47.731905228726447</v>
      </c>
      <c r="R93" s="19">
        <v>30.885350442117115</v>
      </c>
      <c r="S93" s="19">
        <v>116.32144971706445</v>
      </c>
      <c r="T93" s="19">
        <v>555.26779387927445</v>
      </c>
      <c r="U93" s="19">
        <v>196.94424762440914</v>
      </c>
      <c r="V93" s="19">
        <v>116.56061279348961</v>
      </c>
      <c r="W93" s="19">
        <v>2.9916005027808246</v>
      </c>
      <c r="X93" s="19">
        <v>0.11180681496253579</v>
      </c>
      <c r="Y93" s="19">
        <v>144.93385229114696</v>
      </c>
      <c r="Z93" s="19">
        <v>221.14445727818924</v>
      </c>
      <c r="AA93" s="19">
        <v>98.672678035854688</v>
      </c>
      <c r="AB93" s="19">
        <v>28.344996942549042</v>
      </c>
      <c r="AC93" s="19">
        <v>115.38553000669727</v>
      </c>
      <c r="AD93" s="19">
        <v>102.14895124578993</v>
      </c>
      <c r="AE93" s="19">
        <v>427.84901045357043</v>
      </c>
      <c r="AF93" s="19">
        <v>1625.1577256447338</v>
      </c>
      <c r="AG93" s="19">
        <v>368.0838518058373</v>
      </c>
      <c r="AH93" s="19">
        <v>138.91722558164363</v>
      </c>
      <c r="AI93" s="19">
        <v>10.161413998272296</v>
      </c>
      <c r="AJ93" s="19">
        <v>75.809496539742014</v>
      </c>
      <c r="AK93" s="19">
        <v>250.02426548380521</v>
      </c>
      <c r="AL93" s="19">
        <v>33.158298310151707</v>
      </c>
      <c r="AM93" s="19">
        <v>125.27953837343608</v>
      </c>
      <c r="AN93" s="19">
        <v>76.076902171275492</v>
      </c>
      <c r="AO93" s="19">
        <v>131.56357071447292</v>
      </c>
      <c r="AP93" s="19">
        <v>181.56842381123394</v>
      </c>
      <c r="AQ93" s="19">
        <v>231.83650194924044</v>
      </c>
      <c r="AR93" s="19">
        <v>37.870703213410096</v>
      </c>
      <c r="AS93" s="19">
        <v>27.132945630822135</v>
      </c>
      <c r="AT93" s="19">
        <v>31.533964729642616</v>
      </c>
      <c r="AU93" s="19">
        <v>220.60964601512228</v>
      </c>
      <c r="AV93" s="19">
        <v>325.03154512894679</v>
      </c>
      <c r="AW93" s="19">
        <v>135.70835800324187</v>
      </c>
      <c r="AX93" s="19">
        <v>821.06899162355501</v>
      </c>
      <c r="AY93" s="19">
        <v>243.87393595853516</v>
      </c>
      <c r="AZ93" s="19">
        <v>331.98409154881733</v>
      </c>
      <c r="BA93" s="19">
        <v>143.19571568617934</v>
      </c>
      <c r="BB93" s="19">
        <v>615.30035815854092</v>
      </c>
      <c r="BC93" s="19">
        <v>0.93591971036718535</v>
      </c>
      <c r="BD93" s="19">
        <v>51.208178438661704</v>
      </c>
      <c r="BE93" s="19">
        <v>75.274685276675044</v>
      </c>
      <c r="BF93" s="19">
        <v>28.61240257408252</v>
      </c>
      <c r="BG93" s="19">
        <v>72.333223329806742</v>
      </c>
      <c r="BH93" s="19">
        <v>226.09146146155859</v>
      </c>
      <c r="BI93" s="19">
        <v>54.149640385530006</v>
      </c>
      <c r="BJ93" s="19">
        <v>27.542780047948597</v>
      </c>
      <c r="BK93" s="19">
        <v>161.51300144622283</v>
      </c>
      <c r="BL93" s="19">
        <v>31.420161705184078</v>
      </c>
      <c r="BM93" s="19">
        <v>27.943888495248817</v>
      </c>
      <c r="BN93" s="19">
        <v>178.0921506012987</v>
      </c>
      <c r="BO93" s="19">
        <v>167.66333097149291</v>
      </c>
      <c r="BP93" s="19">
        <v>41.848981334989858</v>
      </c>
      <c r="BQ93" s="19">
        <v>196.54313917710891</v>
      </c>
      <c r="BR93" s="19">
        <v>27.542780047948597</v>
      </c>
      <c r="BS93" s="19">
        <v>0</v>
      </c>
      <c r="BT93" s="19">
        <v>183.17285760043484</v>
      </c>
      <c r="BU93" s="19">
        <v>101.21303153542276</v>
      </c>
      <c r="BV93" s="19">
        <v>97.870461141254239</v>
      </c>
      <c r="BW93" s="19">
        <v>105.22411600842497</v>
      </c>
      <c r="BX93" s="19">
        <v>0</v>
      </c>
      <c r="BY93" s="19">
        <v>11954.368757704291</v>
      </c>
      <c r="BZ93" s="19">
        <v>0</v>
      </c>
      <c r="CA93" s="19">
        <v>0</v>
      </c>
      <c r="CB93" s="19">
        <v>0</v>
      </c>
      <c r="CC93" s="19">
        <v>79.285769749677272</v>
      </c>
      <c r="CD93" s="19">
        <v>1741.3454725460315</v>
      </c>
      <c r="CE93" s="19">
        <v>0</v>
      </c>
      <c r="CF93" s="19">
        <v>1820.6312422957087</v>
      </c>
      <c r="CG93" s="19">
        <v>13775</v>
      </c>
      <c r="CI93" s="19">
        <f t="shared" si="9"/>
        <v>0</v>
      </c>
      <c r="CJ93" s="19">
        <f t="shared" si="11"/>
        <v>0</v>
      </c>
      <c r="CK93" s="19">
        <f t="shared" si="12"/>
        <v>0</v>
      </c>
    </row>
    <row r="94" spans="1:89">
      <c r="A94" s="61"/>
      <c r="B94" s="61" t="s">
        <v>149</v>
      </c>
      <c r="D94" s="19">
        <v>111.57731514123157</v>
      </c>
      <c r="E94" s="19">
        <v>64.014896655742106</v>
      </c>
      <c r="F94" s="19">
        <v>5.6383325456287565</v>
      </c>
      <c r="G94" s="19">
        <v>7.7376941399726649</v>
      </c>
      <c r="H94" s="19">
        <v>4.322892691891818</v>
      </c>
      <c r="I94" s="19">
        <v>14.614593455082842</v>
      </c>
      <c r="J94" s="19">
        <v>4.9188275706427707</v>
      </c>
      <c r="K94" s="19">
        <v>15.124197848616342</v>
      </c>
      <c r="L94" s="19">
        <v>0.92259183956627344</v>
      </c>
      <c r="M94" s="19">
        <v>30.295708099261727</v>
      </c>
      <c r="N94" s="19">
        <v>5.9692480559971699</v>
      </c>
      <c r="O94" s="19">
        <v>0.46523861995222332</v>
      </c>
      <c r="P94" s="19">
        <v>12.278812326998084</v>
      </c>
      <c r="Q94" s="19">
        <v>1.8771147082334412</v>
      </c>
      <c r="R94" s="19">
        <v>2.489891823731134</v>
      </c>
      <c r="S94" s="19">
        <v>8.7960664427137267</v>
      </c>
      <c r="T94" s="19">
        <v>18.887458402932744</v>
      </c>
      <c r="U94" s="19">
        <v>1.3727656300585782</v>
      </c>
      <c r="V94" s="19">
        <v>0.25286855160348726</v>
      </c>
      <c r="W94" s="19">
        <v>6.4900283893900741E-3</v>
      </c>
      <c r="X94" s="19">
        <v>2.4255558272557974E-4</v>
      </c>
      <c r="Y94" s="19">
        <v>0.90584226030635939</v>
      </c>
      <c r="Z94" s="19">
        <v>29.257600322212102</v>
      </c>
      <c r="AA94" s="19">
        <v>4.4518833037007655</v>
      </c>
      <c r="AB94" s="19">
        <v>1.3753336757090455</v>
      </c>
      <c r="AC94" s="19">
        <v>1.9497702310252727</v>
      </c>
      <c r="AD94" s="19">
        <v>14.968491008720937</v>
      </c>
      <c r="AE94" s="19">
        <v>50.94771298944427</v>
      </c>
      <c r="AF94" s="19">
        <v>34.909492397298969</v>
      </c>
      <c r="AG94" s="19">
        <v>32.777625971453801</v>
      </c>
      <c r="AH94" s="19">
        <v>15.320428341720651</v>
      </c>
      <c r="AI94" s="19">
        <v>2.0226699570992062</v>
      </c>
      <c r="AJ94" s="19">
        <v>7.0741585166238901</v>
      </c>
      <c r="AK94" s="19">
        <v>7.603164505403682</v>
      </c>
      <c r="AL94" s="19">
        <v>7.3542205106837786</v>
      </c>
      <c r="AM94" s="19">
        <v>15.994651660753723</v>
      </c>
      <c r="AN94" s="19">
        <v>3.1117999339987787</v>
      </c>
      <c r="AO94" s="19">
        <v>4.6988179003381561</v>
      </c>
      <c r="AP94" s="19">
        <v>3.8868686212632886</v>
      </c>
      <c r="AQ94" s="19">
        <v>670.80691744329715</v>
      </c>
      <c r="AR94" s="19">
        <v>109.57691938243474</v>
      </c>
      <c r="AS94" s="19">
        <v>78.50777365400981</v>
      </c>
      <c r="AT94" s="19">
        <v>91.24189459901622</v>
      </c>
      <c r="AU94" s="19">
        <v>66.051093888561354</v>
      </c>
      <c r="AV94" s="19">
        <v>7.8699436678751882</v>
      </c>
      <c r="AW94" s="19">
        <v>21.938146417621734</v>
      </c>
      <c r="AX94" s="19">
        <v>289.95043491395063</v>
      </c>
      <c r="AY94" s="19">
        <v>0</v>
      </c>
      <c r="AZ94" s="19">
        <v>0.91402656501403656</v>
      </c>
      <c r="BA94" s="19">
        <v>0.63871735868450752</v>
      </c>
      <c r="BB94" s="19">
        <v>20.039861729456664</v>
      </c>
      <c r="BC94" s="19">
        <v>20.255606736903584</v>
      </c>
      <c r="BD94" s="19">
        <v>27.615360953206174</v>
      </c>
      <c r="BE94" s="19">
        <v>1.6608294912895227</v>
      </c>
      <c r="BF94" s="19">
        <v>5.6880696302987568</v>
      </c>
      <c r="BG94" s="19">
        <v>25.911111083059414</v>
      </c>
      <c r="BH94" s="19">
        <v>9.7261648640223015</v>
      </c>
      <c r="BI94" s="19">
        <v>33.032053215647167</v>
      </c>
      <c r="BJ94" s="19">
        <v>10.008397326594377</v>
      </c>
      <c r="BK94" s="19">
        <v>17.389861732325585</v>
      </c>
      <c r="BL94" s="19">
        <v>4.320327696295621</v>
      </c>
      <c r="BM94" s="19">
        <v>3.1371223724357642</v>
      </c>
      <c r="BN94" s="19">
        <v>2.4641065001485072</v>
      </c>
      <c r="BO94" s="19">
        <v>108.43154110124864</v>
      </c>
      <c r="BP94" s="19">
        <v>1.4654377864319319</v>
      </c>
      <c r="BQ94" s="19">
        <v>74.275285673361296</v>
      </c>
      <c r="BR94" s="19">
        <v>24.137014895174207</v>
      </c>
      <c r="BS94" s="19">
        <v>32.608704521789065</v>
      </c>
      <c r="BT94" s="19">
        <v>15.96051933447834</v>
      </c>
      <c r="BU94" s="19">
        <v>25.921966177773726</v>
      </c>
      <c r="BV94" s="19">
        <v>14.643522769605006</v>
      </c>
      <c r="BW94" s="19">
        <v>42.258883722811191</v>
      </c>
      <c r="BX94" s="19">
        <v>0</v>
      </c>
      <c r="BY94" s="19">
        <v>2408.6213964464087</v>
      </c>
      <c r="BZ94" s="19">
        <v>0</v>
      </c>
      <c r="CA94" s="19">
        <v>0</v>
      </c>
      <c r="CB94" s="19">
        <v>0</v>
      </c>
      <c r="CC94" s="19">
        <v>1451.1927672352265</v>
      </c>
      <c r="CD94" s="19">
        <v>0</v>
      </c>
      <c r="CE94" s="19">
        <v>0</v>
      </c>
      <c r="CF94" s="19">
        <v>1451.1927672352265</v>
      </c>
      <c r="CG94" s="19">
        <v>3859.814163681634</v>
      </c>
      <c r="CI94" s="19">
        <f t="shared" si="9"/>
        <v>0</v>
      </c>
      <c r="CJ94" s="19">
        <f t="shared" ref="CJ94:CJ97" si="13">SUM(BZ94:CE94)-CF94</f>
        <v>0</v>
      </c>
      <c r="CK94" s="19">
        <f t="shared" ref="CK94:CK97" si="14">BY94+CF94-CG94</f>
        <v>0</v>
      </c>
    </row>
    <row r="95" spans="1:89">
      <c r="A95" s="61"/>
      <c r="B95" s="61" t="s">
        <v>150</v>
      </c>
      <c r="D95" s="19">
        <v>27.894328785307891</v>
      </c>
      <c r="E95" s="19">
        <v>16.003724163935527</v>
      </c>
      <c r="F95" s="19">
        <v>1.4095831364071891</v>
      </c>
      <c r="G95" s="19">
        <v>0.40724705999856131</v>
      </c>
      <c r="H95" s="19">
        <v>0.22752066799430629</v>
      </c>
      <c r="I95" s="19">
        <v>0.76918912921488647</v>
      </c>
      <c r="J95" s="19">
        <v>0.25888566161277743</v>
      </c>
      <c r="K95" s="19">
        <v>3.7810494621540855</v>
      </c>
      <c r="L95" s="19">
        <v>0.23064795989156836</v>
      </c>
      <c r="M95" s="19">
        <v>7.5739270248154318</v>
      </c>
      <c r="N95" s="19">
        <v>1.4923120139992925</v>
      </c>
      <c r="O95" s="19">
        <v>0.11630965498805583</v>
      </c>
      <c r="P95" s="19">
        <v>3.069703081749521</v>
      </c>
      <c r="Q95" s="19">
        <v>0.46927867705836029</v>
      </c>
      <c r="R95" s="19">
        <v>0.62247295593278351</v>
      </c>
      <c r="S95" s="19">
        <v>2.1990166106784317</v>
      </c>
      <c r="T95" s="19">
        <v>4.7218646007331859</v>
      </c>
      <c r="U95" s="19">
        <v>0.15252951445095311</v>
      </c>
      <c r="V95" s="19">
        <v>2.8096505733720814E-2</v>
      </c>
      <c r="W95" s="19">
        <v>7.2111426548778607E-4</v>
      </c>
      <c r="X95" s="19">
        <v>2.6950620302842197E-5</v>
      </c>
      <c r="Y95" s="19">
        <v>0.10064914003403994</v>
      </c>
      <c r="Z95" s="19">
        <v>3.2508444802457896</v>
      </c>
      <c r="AA95" s="19">
        <v>0.49465370041119622</v>
      </c>
      <c r="AB95" s="19">
        <v>0.15281485285656063</v>
      </c>
      <c r="AC95" s="19">
        <v>0.21664113678058589</v>
      </c>
      <c r="AD95" s="19">
        <v>1.6631656676356601</v>
      </c>
      <c r="AE95" s="19">
        <v>5.6608569988271409</v>
      </c>
      <c r="AF95" s="19">
        <v>3.8788324885887744</v>
      </c>
      <c r="AG95" s="19">
        <v>3.6419584412726445</v>
      </c>
      <c r="AH95" s="19">
        <v>1.7022698157467389</v>
      </c>
      <c r="AI95" s="19">
        <v>0.22474110634435623</v>
      </c>
      <c r="AJ95" s="19">
        <v>0.78601761295820993</v>
      </c>
      <c r="AK95" s="19">
        <v>0.84479605615596465</v>
      </c>
      <c r="AL95" s="19">
        <v>0.81713561229819753</v>
      </c>
      <c r="AM95" s="19">
        <v>1.7771835178615247</v>
      </c>
      <c r="AN95" s="19">
        <v>0.34575554822208654</v>
      </c>
      <c r="AO95" s="19">
        <v>0.52209087781535068</v>
      </c>
      <c r="AP95" s="19">
        <v>0.20457203269806787</v>
      </c>
      <c r="AQ95" s="19">
        <v>167.70172936082429</v>
      </c>
      <c r="AR95" s="19">
        <v>27.394229845608685</v>
      </c>
      <c r="AS95" s="19">
        <v>19.626943413502453</v>
      </c>
      <c r="AT95" s="19">
        <v>22.810473649754055</v>
      </c>
      <c r="AU95" s="19">
        <v>3.4763733625558615</v>
      </c>
      <c r="AV95" s="19">
        <v>1.967485916968797</v>
      </c>
      <c r="AW95" s="19">
        <v>5.4845366044054336</v>
      </c>
      <c r="AX95" s="19">
        <v>72.487608728487658</v>
      </c>
      <c r="AY95" s="19">
        <v>0</v>
      </c>
      <c r="AZ95" s="19">
        <v>0.22850664125350914</v>
      </c>
      <c r="BA95" s="19">
        <v>0.15967933967112688</v>
      </c>
      <c r="BB95" s="19">
        <v>2.2266513032729627</v>
      </c>
      <c r="BC95" s="19">
        <v>5.0639016842258959</v>
      </c>
      <c r="BD95" s="19">
        <v>6.9038402383015436</v>
      </c>
      <c r="BE95" s="19">
        <v>0.41520737282238068</v>
      </c>
      <c r="BF95" s="19">
        <v>1.4220174075746892</v>
      </c>
      <c r="BG95" s="19">
        <v>6.4777777707648534</v>
      </c>
      <c r="BH95" s="19">
        <v>2.4315412160055754</v>
      </c>
      <c r="BI95" s="19">
        <v>8.2580133039117918</v>
      </c>
      <c r="BJ95" s="19">
        <v>2.5020993316485942</v>
      </c>
      <c r="BK95" s="19">
        <v>4.3474654330813962</v>
      </c>
      <c r="BL95" s="19">
        <v>1.0800819240739052</v>
      </c>
      <c r="BM95" s="19">
        <v>0.78428059310894105</v>
      </c>
      <c r="BN95" s="19">
        <v>0.6160266250371268</v>
      </c>
      <c r="BO95" s="19">
        <v>27.10788527531216</v>
      </c>
      <c r="BP95" s="19">
        <v>0.36635944660798297</v>
      </c>
      <c r="BQ95" s="19">
        <v>18.568821418340324</v>
      </c>
      <c r="BR95" s="19">
        <v>6.0342537237935518</v>
      </c>
      <c r="BS95" s="19">
        <v>8.1521761304472662</v>
      </c>
      <c r="BT95" s="19">
        <v>3.990129833619585</v>
      </c>
      <c r="BU95" s="19">
        <v>6.4804915444434315</v>
      </c>
      <c r="BV95" s="19">
        <v>3.6608806924012516</v>
      </c>
      <c r="BW95" s="19">
        <v>10.564720930702798</v>
      </c>
      <c r="BX95" s="19">
        <v>0</v>
      </c>
      <c r="BY95" s="19">
        <v>546.50560388082499</v>
      </c>
      <c r="BZ95" s="19">
        <v>0</v>
      </c>
      <c r="CA95" s="19">
        <v>0</v>
      </c>
      <c r="CB95" s="19">
        <v>0</v>
      </c>
      <c r="CC95" s="19">
        <v>161.24364080391405</v>
      </c>
      <c r="CD95" s="19">
        <v>0</v>
      </c>
      <c r="CE95" s="19">
        <v>0</v>
      </c>
      <c r="CF95" s="19">
        <v>161.24364080391405</v>
      </c>
      <c r="CG95" s="19">
        <v>707.74924468473887</v>
      </c>
      <c r="CI95" s="19">
        <f t="shared" si="9"/>
        <v>0</v>
      </c>
      <c r="CJ95" s="19">
        <f t="shared" si="13"/>
        <v>0</v>
      </c>
      <c r="CK95" s="19">
        <f t="shared" si="14"/>
        <v>0</v>
      </c>
    </row>
    <row r="96" spans="1:89">
      <c r="A96" s="61"/>
      <c r="B96" s="61" t="s">
        <v>156</v>
      </c>
      <c r="D96" s="19">
        <v>0</v>
      </c>
      <c r="E96" s="19">
        <v>0</v>
      </c>
      <c r="F96" s="19">
        <v>0</v>
      </c>
      <c r="G96" s="19">
        <v>0</v>
      </c>
      <c r="H96" s="19">
        <v>0</v>
      </c>
      <c r="I96" s="19">
        <v>0</v>
      </c>
      <c r="J96" s="19">
        <v>0</v>
      </c>
      <c r="K96" s="19">
        <v>0</v>
      </c>
      <c r="L96" s="19">
        <v>0</v>
      </c>
      <c r="M96" s="19">
        <v>0</v>
      </c>
      <c r="N96" s="19">
        <v>0</v>
      </c>
      <c r="O96" s="19">
        <v>0</v>
      </c>
      <c r="P96" s="19">
        <v>0</v>
      </c>
      <c r="Q96" s="19">
        <v>0</v>
      </c>
      <c r="R96" s="19">
        <v>0</v>
      </c>
      <c r="S96" s="19">
        <v>0</v>
      </c>
      <c r="T96" s="19">
        <v>0</v>
      </c>
      <c r="U96" s="19">
        <v>0</v>
      </c>
      <c r="V96" s="19">
        <v>0</v>
      </c>
      <c r="W96" s="19">
        <v>0</v>
      </c>
      <c r="X96" s="19">
        <v>0</v>
      </c>
      <c r="Y96" s="19">
        <v>0</v>
      </c>
      <c r="Z96" s="19">
        <v>0</v>
      </c>
      <c r="AA96" s="19">
        <v>0</v>
      </c>
      <c r="AB96" s="19">
        <v>0</v>
      </c>
      <c r="AC96" s="19">
        <v>0</v>
      </c>
      <c r="AD96" s="19">
        <v>0</v>
      </c>
      <c r="AE96" s="19">
        <v>0</v>
      </c>
      <c r="AF96" s="19">
        <v>0</v>
      </c>
      <c r="AG96" s="19">
        <v>0</v>
      </c>
      <c r="AH96" s="19">
        <v>0</v>
      </c>
      <c r="AI96" s="19">
        <v>0</v>
      </c>
      <c r="AJ96" s="19">
        <v>0</v>
      </c>
      <c r="AK96" s="19">
        <v>0</v>
      </c>
      <c r="AL96" s="19">
        <v>0</v>
      </c>
      <c r="AM96" s="19">
        <v>0</v>
      </c>
      <c r="AN96" s="19">
        <v>0</v>
      </c>
      <c r="AO96" s="19">
        <v>0</v>
      </c>
      <c r="AP96" s="19">
        <v>0</v>
      </c>
      <c r="AQ96" s="19">
        <v>279.50288226804042</v>
      </c>
      <c r="AR96" s="19">
        <v>45.657049742681139</v>
      </c>
      <c r="AS96" s="19">
        <v>32.711572355837419</v>
      </c>
      <c r="AT96" s="19">
        <v>38.017456082923424</v>
      </c>
      <c r="AU96" s="19">
        <v>0</v>
      </c>
      <c r="AV96" s="19">
        <v>0</v>
      </c>
      <c r="AW96" s="19">
        <v>0</v>
      </c>
      <c r="AX96" s="19">
        <v>0</v>
      </c>
      <c r="AY96" s="19">
        <v>0</v>
      </c>
      <c r="AZ96" s="19">
        <v>0</v>
      </c>
      <c r="BA96" s="19">
        <v>0</v>
      </c>
      <c r="BB96" s="19">
        <v>0</v>
      </c>
      <c r="BC96" s="19">
        <v>0</v>
      </c>
      <c r="BD96" s="19">
        <v>0</v>
      </c>
      <c r="BE96" s="19">
        <v>0</v>
      </c>
      <c r="BF96" s="19">
        <v>0</v>
      </c>
      <c r="BG96" s="19">
        <v>0</v>
      </c>
      <c r="BH96" s="19">
        <v>0</v>
      </c>
      <c r="BI96" s="19">
        <v>0</v>
      </c>
      <c r="BJ96" s="19">
        <v>0</v>
      </c>
      <c r="BK96" s="19">
        <v>0</v>
      </c>
      <c r="BL96" s="19">
        <v>0</v>
      </c>
      <c r="BM96" s="19">
        <v>0</v>
      </c>
      <c r="BN96" s="19">
        <v>0</v>
      </c>
      <c r="BO96" s="19">
        <v>0</v>
      </c>
      <c r="BP96" s="19">
        <v>0</v>
      </c>
      <c r="BQ96" s="19">
        <v>0</v>
      </c>
      <c r="BR96" s="19">
        <v>0</v>
      </c>
      <c r="BS96" s="19">
        <v>0</v>
      </c>
      <c r="BT96" s="19">
        <v>0</v>
      </c>
      <c r="BU96" s="19">
        <v>0</v>
      </c>
      <c r="BV96" s="19">
        <v>0</v>
      </c>
      <c r="BW96" s="19">
        <v>0</v>
      </c>
      <c r="BX96" s="19">
        <v>0</v>
      </c>
      <c r="BY96" s="19">
        <v>395.88896044948228</v>
      </c>
      <c r="BZ96" s="19">
        <v>0</v>
      </c>
      <c r="CA96" s="19">
        <v>0</v>
      </c>
      <c r="CB96" s="19">
        <v>0</v>
      </c>
      <c r="CC96" s="19">
        <v>0</v>
      </c>
      <c r="CD96" s="19">
        <v>0</v>
      </c>
      <c r="CE96" s="19">
        <v>0</v>
      </c>
      <c r="CF96" s="19">
        <v>0</v>
      </c>
      <c r="CG96" s="19">
        <v>395.88896044948223</v>
      </c>
      <c r="CI96" s="19">
        <f t="shared" si="9"/>
        <v>0</v>
      </c>
      <c r="CJ96" s="19">
        <f t="shared" si="13"/>
        <v>0</v>
      </c>
      <c r="CK96" s="19">
        <f t="shared" si="14"/>
        <v>0</v>
      </c>
    </row>
    <row r="97" spans="1:89">
      <c r="A97" s="61"/>
      <c r="B97" s="61" t="s">
        <v>138</v>
      </c>
      <c r="D97" s="19">
        <v>0</v>
      </c>
      <c r="E97" s="19">
        <v>0</v>
      </c>
      <c r="F97" s="19">
        <v>0</v>
      </c>
      <c r="G97" s="19">
        <v>3.115205338906514</v>
      </c>
      <c r="H97" s="19">
        <v>1.7404020047436151</v>
      </c>
      <c r="I97" s="19">
        <v>5.8838536046583902</v>
      </c>
      <c r="J97" s="19">
        <v>1.9803261323122097</v>
      </c>
      <c r="K97" s="19">
        <v>7.4969055762314074</v>
      </c>
      <c r="L97" s="19">
        <v>0.45731905756990343</v>
      </c>
      <c r="M97" s="19">
        <v>15.017263411825374</v>
      </c>
      <c r="N97" s="19">
        <v>2.9588933895762128</v>
      </c>
      <c r="O97" s="19">
        <v>0.23061388373183164</v>
      </c>
      <c r="P97" s="19">
        <v>6.4422082722346223</v>
      </c>
      <c r="Q97" s="19">
        <v>0.9848480112955017</v>
      </c>
      <c r="R97" s="19">
        <v>1.3063479819250245</v>
      </c>
      <c r="S97" s="19">
        <v>4.6149489454921433</v>
      </c>
      <c r="T97" s="19">
        <v>11.120933374804165</v>
      </c>
      <c r="U97" s="19">
        <v>0.71847488707613139</v>
      </c>
      <c r="V97" s="19">
        <v>0.34923266587090668</v>
      </c>
      <c r="W97" s="19">
        <v>8.9632732169819766E-3</v>
      </c>
      <c r="X97" s="19">
        <v>3.3498959139036431E-4</v>
      </c>
      <c r="Y97" s="19">
        <v>1.2510440915617398</v>
      </c>
      <c r="Z97" s="19">
        <v>40.407198493917889</v>
      </c>
      <c r="AA97" s="19">
        <v>6.1484240109680615</v>
      </c>
      <c r="AB97" s="19">
        <v>1.8994510902370314</v>
      </c>
      <c r="AC97" s="19">
        <v>2.6927961239103291</v>
      </c>
      <c r="AD97" s="19">
        <v>20.672740781294603</v>
      </c>
      <c r="AE97" s="19">
        <v>0.4217321028905508</v>
      </c>
      <c r="AF97" s="19">
        <v>27.464835617313444</v>
      </c>
      <c r="AG97" s="19">
        <v>7.0792701873391568</v>
      </c>
      <c r="AH97" s="19">
        <v>3.3088867299683331</v>
      </c>
      <c r="AI97" s="19">
        <v>0.43685369826934672</v>
      </c>
      <c r="AJ97" s="19">
        <v>1.5278678062548432</v>
      </c>
      <c r="AK97" s="19">
        <v>1.6421218504175954</v>
      </c>
      <c r="AL97" s="19">
        <v>1.5883552413998294</v>
      </c>
      <c r="AM97" s="19">
        <v>3.4545046293914496</v>
      </c>
      <c r="AN97" s="19">
        <v>0.67208261272207181</v>
      </c>
      <c r="AO97" s="19">
        <v>1.0148447452103286</v>
      </c>
      <c r="AP97" s="19">
        <v>0.79529775838778505</v>
      </c>
      <c r="AQ97" s="19">
        <v>58.842712056429576</v>
      </c>
      <c r="AR97" s="19">
        <v>9.6120104721433997</v>
      </c>
      <c r="AS97" s="19">
        <v>6.8866468117552468</v>
      </c>
      <c r="AT97" s="19">
        <v>8.0036749648259846</v>
      </c>
      <c r="AU97" s="19">
        <v>0.70391128354566179</v>
      </c>
      <c r="AV97" s="19">
        <v>0.14252914460144459</v>
      </c>
      <c r="AW97" s="19">
        <v>0.39731227757175103</v>
      </c>
      <c r="AX97" s="19">
        <v>5.2511668709643953</v>
      </c>
      <c r="AY97" s="19">
        <v>25.975423617191073</v>
      </c>
      <c r="AZ97" s="19">
        <v>0</v>
      </c>
      <c r="BA97" s="19">
        <v>0</v>
      </c>
      <c r="BB97" s="19">
        <v>0.3226073466082352</v>
      </c>
      <c r="BC97" s="19">
        <v>0.36684052941558004</v>
      </c>
      <c r="BD97" s="19">
        <v>0.50012985360837925</v>
      </c>
      <c r="BE97" s="19">
        <v>3.0078564308994513E-2</v>
      </c>
      <c r="BF97" s="19">
        <v>0.10301416796021648</v>
      </c>
      <c r="BG97" s="19">
        <v>0.46926492160503197</v>
      </c>
      <c r="BH97" s="19">
        <v>0.17614636353502666</v>
      </c>
      <c r="BI97" s="19">
        <v>0.59822922347889074</v>
      </c>
      <c r="BJ97" s="19">
        <v>0.18125775354831986</v>
      </c>
      <c r="BK97" s="19">
        <v>0.31494026158829536</v>
      </c>
      <c r="BL97" s="19">
        <v>7.8243585588103362E-2</v>
      </c>
      <c r="BM97" s="19">
        <v>5.6815065916989621E-2</v>
      </c>
      <c r="BN97" s="19">
        <v>4.4626366654521271E-2</v>
      </c>
      <c r="BO97" s="19">
        <v>1.9637567247225238</v>
      </c>
      <c r="BP97" s="19">
        <v>2.6539909684406924E-2</v>
      </c>
      <c r="BQ97" s="19">
        <v>0.93997404445248789</v>
      </c>
      <c r="BR97" s="19">
        <v>0.30546052171111227</v>
      </c>
      <c r="BS97" s="19">
        <v>0.59056213845895111</v>
      </c>
      <c r="BT97" s="19">
        <v>0.20198473522360816</v>
      </c>
      <c r="BU97" s="19">
        <v>0.46946151352862014</v>
      </c>
      <c r="BV97" s="19">
        <v>0.26520250492048103</v>
      </c>
      <c r="BW97" s="19">
        <v>0.76533235852886039</v>
      </c>
      <c r="BX97" s="19">
        <v>0</v>
      </c>
      <c r="BY97" s="19">
        <v>311.49123832659279</v>
      </c>
      <c r="BZ97" s="19">
        <v>0</v>
      </c>
      <c r="CA97" s="19">
        <v>0</v>
      </c>
      <c r="CB97" s="19">
        <v>0</v>
      </c>
      <c r="CC97" s="19">
        <v>55.056392857551486</v>
      </c>
      <c r="CD97" s="19">
        <v>0</v>
      </c>
      <c r="CE97" s="19">
        <v>0</v>
      </c>
      <c r="CF97" s="19">
        <v>55.056392857551486</v>
      </c>
      <c r="CG97" s="19">
        <v>366.54763118414422</v>
      </c>
      <c r="CI97" s="19">
        <f t="shared" si="9"/>
        <v>0</v>
      </c>
      <c r="CJ97" s="19">
        <f t="shared" si="13"/>
        <v>0</v>
      </c>
      <c r="CK97" s="19">
        <f t="shared" si="14"/>
        <v>0</v>
      </c>
    </row>
    <row r="98" spans="1:89">
      <c r="A98" s="61" t="s">
        <v>861</v>
      </c>
      <c r="B98" s="61" t="s">
        <v>304</v>
      </c>
      <c r="C98" t="e">
        <f>#REF!+1</f>
        <v>#REF!</v>
      </c>
      <c r="D98" s="19">
        <v>0</v>
      </c>
      <c r="E98" s="19">
        <v>0</v>
      </c>
      <c r="F98" s="19">
        <v>0</v>
      </c>
      <c r="G98" s="19">
        <v>0</v>
      </c>
      <c r="H98" s="19">
        <v>0</v>
      </c>
      <c r="I98" s="19">
        <v>0</v>
      </c>
      <c r="J98" s="19">
        <v>0</v>
      </c>
      <c r="K98" s="19">
        <v>0</v>
      </c>
      <c r="L98" s="19">
        <v>0</v>
      </c>
      <c r="M98" s="19">
        <v>0</v>
      </c>
      <c r="N98" s="19">
        <v>0</v>
      </c>
      <c r="O98" s="19">
        <v>0</v>
      </c>
      <c r="P98" s="19">
        <v>0</v>
      </c>
      <c r="Q98" s="19">
        <v>0</v>
      </c>
      <c r="R98" s="19">
        <v>0</v>
      </c>
      <c r="S98" s="19">
        <v>0</v>
      </c>
      <c r="T98" s="19">
        <v>0</v>
      </c>
      <c r="U98" s="19">
        <v>0</v>
      </c>
      <c r="V98" s="19">
        <v>0</v>
      </c>
      <c r="W98" s="19">
        <v>0</v>
      </c>
      <c r="X98" s="19">
        <v>0</v>
      </c>
      <c r="Y98" s="19">
        <v>0</v>
      </c>
      <c r="Z98" s="19">
        <v>0</v>
      </c>
      <c r="AA98" s="19">
        <v>0</v>
      </c>
      <c r="AB98" s="19">
        <v>0</v>
      </c>
      <c r="AC98" s="19">
        <v>0</v>
      </c>
      <c r="AD98" s="19">
        <v>0</v>
      </c>
      <c r="AE98" s="19">
        <v>0</v>
      </c>
      <c r="AF98" s="19">
        <v>0</v>
      </c>
      <c r="AG98" s="19">
        <v>0</v>
      </c>
      <c r="AH98" s="19">
        <v>0</v>
      </c>
      <c r="AI98" s="19">
        <v>0</v>
      </c>
      <c r="AJ98" s="19">
        <v>0</v>
      </c>
      <c r="AK98" s="19">
        <v>0</v>
      </c>
      <c r="AL98" s="19">
        <v>0</v>
      </c>
      <c r="AM98" s="19">
        <v>0</v>
      </c>
      <c r="AN98" s="19">
        <v>0</v>
      </c>
      <c r="AO98" s="19">
        <v>0</v>
      </c>
      <c r="AP98" s="19">
        <v>0</v>
      </c>
      <c r="AQ98" s="19">
        <v>0</v>
      </c>
      <c r="AR98" s="19">
        <v>0</v>
      </c>
      <c r="AS98" s="19">
        <v>0</v>
      </c>
      <c r="AT98" s="19">
        <v>0</v>
      </c>
      <c r="AU98" s="19">
        <v>0</v>
      </c>
      <c r="AV98" s="19">
        <v>0</v>
      </c>
      <c r="AW98" s="19">
        <v>0</v>
      </c>
      <c r="AX98" s="19">
        <v>0</v>
      </c>
      <c r="AY98" s="19">
        <v>0</v>
      </c>
      <c r="AZ98" s="19">
        <v>0</v>
      </c>
      <c r="BA98" s="19">
        <v>0</v>
      </c>
      <c r="BB98" s="19">
        <v>0</v>
      </c>
      <c r="BC98" s="19">
        <v>0</v>
      </c>
      <c r="BD98" s="19">
        <v>0</v>
      </c>
      <c r="BE98" s="19">
        <v>0</v>
      </c>
      <c r="BF98" s="19">
        <v>0</v>
      </c>
      <c r="BG98" s="19">
        <v>0</v>
      </c>
      <c r="BH98" s="19">
        <v>0</v>
      </c>
      <c r="BI98" s="19">
        <v>0</v>
      </c>
      <c r="BJ98" s="19">
        <v>0</v>
      </c>
      <c r="BK98" s="19">
        <v>0</v>
      </c>
      <c r="BL98" s="19">
        <v>0</v>
      </c>
      <c r="BM98" s="19">
        <v>0</v>
      </c>
      <c r="BN98" s="19">
        <v>0</v>
      </c>
      <c r="BO98" s="19">
        <v>0</v>
      </c>
      <c r="BP98" s="19">
        <v>0</v>
      </c>
      <c r="BQ98" s="19">
        <v>0</v>
      </c>
      <c r="BR98" s="19">
        <v>0</v>
      </c>
      <c r="BS98" s="19">
        <v>0</v>
      </c>
      <c r="BT98" s="19">
        <v>0</v>
      </c>
      <c r="BU98" s="19">
        <v>0</v>
      </c>
      <c r="BV98" s="19">
        <v>0</v>
      </c>
      <c r="BW98" s="19">
        <v>0</v>
      </c>
      <c r="BX98" s="19">
        <v>0</v>
      </c>
      <c r="BY98" s="19">
        <v>0</v>
      </c>
      <c r="BZ98" s="19">
        <v>0</v>
      </c>
      <c r="CA98" s="19">
        <v>0</v>
      </c>
      <c r="CB98" s="19">
        <v>0</v>
      </c>
      <c r="CC98" s="19">
        <v>0</v>
      </c>
      <c r="CD98" s="19">
        <v>0</v>
      </c>
      <c r="CE98" s="19">
        <v>0</v>
      </c>
      <c r="CF98" s="19">
        <v>0</v>
      </c>
      <c r="CG98" s="19">
        <v>0</v>
      </c>
      <c r="CI98" s="19">
        <f t="shared" si="9"/>
        <v>0</v>
      </c>
      <c r="CJ98" s="19">
        <f t="shared" si="11"/>
        <v>0</v>
      </c>
      <c r="CK98" s="19">
        <f t="shared" si="12"/>
        <v>0</v>
      </c>
    </row>
    <row r="99" spans="1:89">
      <c r="A99" s="61" t="s">
        <v>862</v>
      </c>
      <c r="B99" s="61" t="s">
        <v>305</v>
      </c>
      <c r="C99" t="e">
        <f t="shared" si="10"/>
        <v>#REF!</v>
      </c>
      <c r="D99" s="19">
        <v>5.268532114681207E-2</v>
      </c>
      <c r="E99" s="19">
        <v>9.2199312006921122E-2</v>
      </c>
      <c r="F99" s="19">
        <v>6.5856651433515087E-3</v>
      </c>
      <c r="G99" s="19">
        <v>2.1952217144505029E-3</v>
      </c>
      <c r="H99" s="19">
        <v>1.5981214081199662</v>
      </c>
      <c r="I99" s="19">
        <v>0.85394124692124573</v>
      </c>
      <c r="J99" s="19">
        <v>7.9027981720218118E-2</v>
      </c>
      <c r="K99" s="19">
        <v>0</v>
      </c>
      <c r="L99" s="19">
        <v>0</v>
      </c>
      <c r="M99" s="19">
        <v>8.7808868578020116E-3</v>
      </c>
      <c r="N99" s="19">
        <v>0</v>
      </c>
      <c r="O99" s="19">
        <v>0</v>
      </c>
      <c r="P99" s="19">
        <v>0</v>
      </c>
      <c r="Q99" s="19">
        <v>0</v>
      </c>
      <c r="R99" s="19">
        <v>0</v>
      </c>
      <c r="S99" s="19">
        <v>0</v>
      </c>
      <c r="T99" s="19">
        <v>2.6342660573406035E-2</v>
      </c>
      <c r="U99" s="19">
        <v>0</v>
      </c>
      <c r="V99" s="19">
        <v>0</v>
      </c>
      <c r="W99" s="19">
        <v>0</v>
      </c>
      <c r="X99" s="19">
        <v>0</v>
      </c>
      <c r="Y99" s="19">
        <v>6.3661429719064591E-2</v>
      </c>
      <c r="Z99" s="19">
        <v>0.15805596344043624</v>
      </c>
      <c r="AA99" s="19">
        <v>0</v>
      </c>
      <c r="AB99" s="19">
        <v>0</v>
      </c>
      <c r="AC99" s="19">
        <v>0</v>
      </c>
      <c r="AD99" s="19">
        <v>0</v>
      </c>
      <c r="AE99" s="19">
        <v>6.5856651433515087E-3</v>
      </c>
      <c r="AF99" s="19">
        <v>5.0490099432361567E-2</v>
      </c>
      <c r="AG99" s="19">
        <v>2.8537882287856538E-2</v>
      </c>
      <c r="AH99" s="19">
        <v>8.3418425149119124E-2</v>
      </c>
      <c r="AI99" s="19">
        <v>0.17781295887049076</v>
      </c>
      <c r="AJ99" s="19">
        <v>6.5856651433515087E-3</v>
      </c>
      <c r="AK99" s="19">
        <v>0.10098019886472313</v>
      </c>
      <c r="AL99" s="19">
        <v>0.58392897604383376</v>
      </c>
      <c r="AM99" s="19">
        <v>4.6099656003460561E-2</v>
      </c>
      <c r="AN99" s="19">
        <v>0.45002045146235314</v>
      </c>
      <c r="AO99" s="19">
        <v>3.2928325716757544E-2</v>
      </c>
      <c r="AP99" s="19">
        <v>0</v>
      </c>
      <c r="AQ99" s="19">
        <v>0</v>
      </c>
      <c r="AR99" s="19">
        <v>0</v>
      </c>
      <c r="AS99" s="19">
        <v>0</v>
      </c>
      <c r="AT99" s="19">
        <v>0</v>
      </c>
      <c r="AU99" s="19">
        <v>0</v>
      </c>
      <c r="AV99" s="19">
        <v>69.015575480609357</v>
      </c>
      <c r="AW99" s="19">
        <v>1.1173678526553061</v>
      </c>
      <c r="AX99" s="19">
        <v>1.5256790915430996</v>
      </c>
      <c r="AY99" s="19">
        <v>4.6099656003460561E-2</v>
      </c>
      <c r="AZ99" s="19">
        <v>1.3171330286703017E-2</v>
      </c>
      <c r="BA99" s="19">
        <v>4.3904434289010058E-3</v>
      </c>
      <c r="BB99" s="19">
        <v>0.72661838748311658</v>
      </c>
      <c r="BC99" s="19">
        <v>0.5773433109004823</v>
      </c>
      <c r="BD99" s="19">
        <v>0</v>
      </c>
      <c r="BE99" s="19">
        <v>1.536655200115352E-2</v>
      </c>
      <c r="BF99" s="19">
        <v>0.50051055089471475</v>
      </c>
      <c r="BG99" s="19">
        <v>4.3904434289010058E-3</v>
      </c>
      <c r="BH99" s="19">
        <v>1.9778947647199032</v>
      </c>
      <c r="BI99" s="19">
        <v>0.68710439662300749</v>
      </c>
      <c r="BJ99" s="19">
        <v>1.3061569200980492</v>
      </c>
      <c r="BK99" s="19">
        <v>0.13829896801038169</v>
      </c>
      <c r="BL99" s="19">
        <v>0.29855015316526845</v>
      </c>
      <c r="BM99" s="19">
        <v>0</v>
      </c>
      <c r="BN99" s="19">
        <v>0.42148256917449656</v>
      </c>
      <c r="BO99" s="19">
        <v>5.0863287123818157</v>
      </c>
      <c r="BP99" s="19">
        <v>0</v>
      </c>
      <c r="BQ99" s="19">
        <v>9.2089550921198597</v>
      </c>
      <c r="BR99" s="19">
        <v>2.4125486641811027</v>
      </c>
      <c r="BS99" s="19">
        <v>0.90662656806805775</v>
      </c>
      <c r="BT99" s="19">
        <v>3.861394995718435</v>
      </c>
      <c r="BU99" s="19">
        <v>0</v>
      </c>
      <c r="BV99" s="19">
        <v>1.975699543005453E-2</v>
      </c>
      <c r="BW99" s="19">
        <v>0.53124365489702174</v>
      </c>
      <c r="BX99" s="19">
        <v>0</v>
      </c>
      <c r="BY99" s="19">
        <v>104.911840955304</v>
      </c>
      <c r="BZ99" s="19">
        <v>0</v>
      </c>
      <c r="CA99" s="19">
        <v>0</v>
      </c>
      <c r="CB99" s="19">
        <v>0</v>
      </c>
      <c r="CC99" s="19">
        <v>0</v>
      </c>
      <c r="CD99" s="19">
        <v>641.088159044696</v>
      </c>
      <c r="CE99" s="19">
        <v>0</v>
      </c>
      <c r="CF99" s="19">
        <v>641.088159044696</v>
      </c>
      <c r="CG99" s="19">
        <v>746</v>
      </c>
      <c r="CI99" s="19">
        <f t="shared" si="9"/>
        <v>0</v>
      </c>
      <c r="CJ99" s="19">
        <f t="shared" si="11"/>
        <v>0</v>
      </c>
      <c r="CK99" s="19">
        <f t="shared" si="12"/>
        <v>0</v>
      </c>
    </row>
    <row r="100" spans="1:89">
      <c r="A100" s="61" t="s">
        <v>863</v>
      </c>
      <c r="B100" s="61" t="s">
        <v>306</v>
      </c>
      <c r="C100" t="e">
        <f t="shared" si="10"/>
        <v>#REF!</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c r="T100" s="19">
        <v>0</v>
      </c>
      <c r="U100" s="19">
        <v>0</v>
      </c>
      <c r="V100" s="19">
        <v>0</v>
      </c>
      <c r="W100" s="19">
        <v>0</v>
      </c>
      <c r="X100" s="19">
        <v>0</v>
      </c>
      <c r="Y100" s="19">
        <v>0</v>
      </c>
      <c r="Z100" s="19">
        <v>0</v>
      </c>
      <c r="AA100" s="19">
        <v>0</v>
      </c>
      <c r="AB100" s="19">
        <v>0</v>
      </c>
      <c r="AC100" s="19">
        <v>0</v>
      </c>
      <c r="AD100" s="19">
        <v>0</v>
      </c>
      <c r="AE100" s="19">
        <v>0</v>
      </c>
      <c r="AF100" s="19">
        <v>0</v>
      </c>
      <c r="AG100" s="19">
        <v>0</v>
      </c>
      <c r="AH100" s="19">
        <v>0</v>
      </c>
      <c r="AI100" s="19">
        <v>0</v>
      </c>
      <c r="AJ100" s="19">
        <v>0</v>
      </c>
      <c r="AK100" s="19">
        <v>0</v>
      </c>
      <c r="AL100" s="19">
        <v>0</v>
      </c>
      <c r="AM100" s="19">
        <v>0</v>
      </c>
      <c r="AN100" s="19">
        <v>0</v>
      </c>
      <c r="AO100" s="19">
        <v>0</v>
      </c>
      <c r="AP100" s="19">
        <v>0</v>
      </c>
      <c r="AQ100" s="19">
        <v>0</v>
      </c>
      <c r="AR100" s="19">
        <v>0</v>
      </c>
      <c r="AS100" s="19">
        <v>0</v>
      </c>
      <c r="AT100" s="19">
        <v>0</v>
      </c>
      <c r="AU100" s="19">
        <v>0</v>
      </c>
      <c r="AV100" s="19">
        <v>0</v>
      </c>
      <c r="AW100" s="19">
        <v>0</v>
      </c>
      <c r="AX100" s="19">
        <v>0</v>
      </c>
      <c r="AY100" s="19">
        <v>0</v>
      </c>
      <c r="AZ100" s="19">
        <v>0</v>
      </c>
      <c r="BA100" s="19">
        <v>0</v>
      </c>
      <c r="BB100" s="19">
        <v>0</v>
      </c>
      <c r="BC100" s="19">
        <v>0</v>
      </c>
      <c r="BD100" s="19">
        <v>0</v>
      </c>
      <c r="BE100" s="19">
        <v>0</v>
      </c>
      <c r="BF100" s="19">
        <v>0</v>
      </c>
      <c r="BG100" s="19">
        <v>0</v>
      </c>
      <c r="BH100" s="19">
        <v>0</v>
      </c>
      <c r="BI100" s="19">
        <v>0</v>
      </c>
      <c r="BJ100" s="19">
        <v>0</v>
      </c>
      <c r="BK100" s="19">
        <v>0</v>
      </c>
      <c r="BL100" s="19">
        <v>0</v>
      </c>
      <c r="BM100" s="19">
        <v>0</v>
      </c>
      <c r="BN100" s="19">
        <v>0</v>
      </c>
      <c r="BO100" s="19">
        <v>0</v>
      </c>
      <c r="BP100" s="19">
        <v>0</v>
      </c>
      <c r="BQ100" s="19">
        <v>0</v>
      </c>
      <c r="BR100" s="19">
        <v>0</v>
      </c>
      <c r="BS100" s="19">
        <v>0</v>
      </c>
      <c r="BT100" s="19">
        <v>0</v>
      </c>
      <c r="BU100" s="19">
        <v>0</v>
      </c>
      <c r="BV100" s="19">
        <v>0</v>
      </c>
      <c r="BW100" s="19">
        <v>0</v>
      </c>
      <c r="BX100" s="19">
        <v>0</v>
      </c>
      <c r="BY100" s="19">
        <v>0</v>
      </c>
      <c r="BZ100" s="19">
        <v>0</v>
      </c>
      <c r="CA100" s="19">
        <v>0</v>
      </c>
      <c r="CB100" s="19">
        <v>0</v>
      </c>
      <c r="CC100" s="19">
        <v>0</v>
      </c>
      <c r="CD100" s="19">
        <v>0</v>
      </c>
      <c r="CE100" s="19">
        <v>0</v>
      </c>
      <c r="CF100" s="19">
        <v>0</v>
      </c>
      <c r="CG100" s="19">
        <v>0</v>
      </c>
      <c r="CI100" s="19">
        <f t="shared" si="9"/>
        <v>0</v>
      </c>
      <c r="CJ100" s="19">
        <f t="shared" si="11"/>
        <v>0</v>
      </c>
      <c r="CK100" s="19">
        <f t="shared" si="12"/>
        <v>0</v>
      </c>
    </row>
    <row r="101" spans="1:89">
      <c r="A101" s="61" t="s">
        <v>864</v>
      </c>
      <c r="B101" s="61" t="s">
        <v>307</v>
      </c>
      <c r="C101" t="e">
        <f t="shared" si="10"/>
        <v>#REF!</v>
      </c>
      <c r="D101" s="19">
        <v>0.95337491508676597</v>
      </c>
      <c r="E101" s="19">
        <v>1.849317606373124</v>
      </c>
      <c r="F101" s="19">
        <v>0.10337800284073365</v>
      </c>
      <c r="G101" s="19">
        <v>3.4459334280244551E-2</v>
      </c>
      <c r="H101" s="19">
        <v>5.7891681590810844</v>
      </c>
      <c r="I101" s="19">
        <v>0.21824245044154883</v>
      </c>
      <c r="J101" s="19">
        <v>1.6310751559315753</v>
      </c>
      <c r="K101" s="19">
        <v>0</v>
      </c>
      <c r="L101" s="19">
        <v>4.5945779040326068E-2</v>
      </c>
      <c r="M101" s="19">
        <v>1.1486444760081517E-2</v>
      </c>
      <c r="N101" s="19">
        <v>0</v>
      </c>
      <c r="O101" s="19">
        <v>0</v>
      </c>
      <c r="P101" s="19">
        <v>0.27567467424195641</v>
      </c>
      <c r="Q101" s="19">
        <v>0</v>
      </c>
      <c r="R101" s="19">
        <v>0</v>
      </c>
      <c r="S101" s="19">
        <v>0</v>
      </c>
      <c r="T101" s="19">
        <v>0.16081022664114125</v>
      </c>
      <c r="U101" s="19">
        <v>0.22972889520163034</v>
      </c>
      <c r="V101" s="19">
        <v>0.32446799067476484</v>
      </c>
      <c r="W101" s="19">
        <v>8.3276724510590993E-3</v>
      </c>
      <c r="X101" s="19">
        <v>3.112349165400534E-4</v>
      </c>
      <c r="Y101" s="19">
        <v>0</v>
      </c>
      <c r="Z101" s="19">
        <v>0</v>
      </c>
      <c r="AA101" s="19">
        <v>2.2972889520163034E-2</v>
      </c>
      <c r="AB101" s="19">
        <v>0</v>
      </c>
      <c r="AC101" s="19">
        <v>0</v>
      </c>
      <c r="AD101" s="19">
        <v>0</v>
      </c>
      <c r="AE101" s="19">
        <v>0.26418822948187487</v>
      </c>
      <c r="AF101" s="19">
        <v>0.27567467424195641</v>
      </c>
      <c r="AG101" s="19">
        <v>24.259371333292162</v>
      </c>
      <c r="AH101" s="19">
        <v>0.27567467424195641</v>
      </c>
      <c r="AI101" s="19">
        <v>0</v>
      </c>
      <c r="AJ101" s="19">
        <v>9.1891558080652136E-2</v>
      </c>
      <c r="AK101" s="19">
        <v>0.26418822948187487</v>
      </c>
      <c r="AL101" s="19">
        <v>0</v>
      </c>
      <c r="AM101" s="19">
        <v>0.12635089236089669</v>
      </c>
      <c r="AN101" s="19">
        <v>0</v>
      </c>
      <c r="AO101" s="19">
        <v>3.4459334280244551E-2</v>
      </c>
      <c r="AP101" s="19">
        <v>0</v>
      </c>
      <c r="AQ101" s="19">
        <v>0</v>
      </c>
      <c r="AR101" s="19">
        <v>0</v>
      </c>
      <c r="AS101" s="19">
        <v>0</v>
      </c>
      <c r="AT101" s="19">
        <v>0</v>
      </c>
      <c r="AU101" s="19">
        <v>0</v>
      </c>
      <c r="AV101" s="19">
        <v>287.85030568764279</v>
      </c>
      <c r="AW101" s="19">
        <v>0.17229667140122273</v>
      </c>
      <c r="AX101" s="19">
        <v>0.53986290372383128</v>
      </c>
      <c r="AY101" s="19">
        <v>0.12635089236089669</v>
      </c>
      <c r="AZ101" s="19">
        <v>0</v>
      </c>
      <c r="BA101" s="19">
        <v>0</v>
      </c>
      <c r="BB101" s="19">
        <v>10.624961403075403</v>
      </c>
      <c r="BC101" s="19">
        <v>0.51689001420366831</v>
      </c>
      <c r="BD101" s="19">
        <v>5.9729512752423881</v>
      </c>
      <c r="BE101" s="19">
        <v>0</v>
      </c>
      <c r="BF101" s="19">
        <v>0</v>
      </c>
      <c r="BG101" s="19">
        <v>42.316062496140304</v>
      </c>
      <c r="BH101" s="19">
        <v>0</v>
      </c>
      <c r="BI101" s="19">
        <v>10.762798740196381</v>
      </c>
      <c r="BJ101" s="19">
        <v>16.988451800160565</v>
      </c>
      <c r="BK101" s="19">
        <v>2.5959365157784227</v>
      </c>
      <c r="BL101" s="19">
        <v>6.7884888532081771</v>
      </c>
      <c r="BM101" s="19">
        <v>4.5945779040326068E-2</v>
      </c>
      <c r="BN101" s="19">
        <v>2.2972889520163034E-2</v>
      </c>
      <c r="BO101" s="19">
        <v>13.083060581732846</v>
      </c>
      <c r="BP101" s="19">
        <v>0.10337800284073365</v>
      </c>
      <c r="BQ101" s="19">
        <v>24.856666460816403</v>
      </c>
      <c r="BR101" s="19">
        <v>3.3425554251837215</v>
      </c>
      <c r="BS101" s="19">
        <v>0</v>
      </c>
      <c r="BT101" s="19">
        <v>22.892484406842463</v>
      </c>
      <c r="BU101" s="19">
        <v>0</v>
      </c>
      <c r="BV101" s="19">
        <v>1.2635089236089667</v>
      </c>
      <c r="BW101" s="19">
        <v>0.14932378188105971</v>
      </c>
      <c r="BX101" s="19">
        <v>0</v>
      </c>
      <c r="BY101" s="19">
        <v>488.26579386154515</v>
      </c>
      <c r="BZ101" s="19">
        <v>0</v>
      </c>
      <c r="CA101" s="19">
        <v>0</v>
      </c>
      <c r="CB101" s="19">
        <v>0</v>
      </c>
      <c r="CC101" s="19">
        <v>0</v>
      </c>
      <c r="CD101" s="19">
        <v>1185.7342061384547</v>
      </c>
      <c r="CE101" s="19">
        <v>0</v>
      </c>
      <c r="CF101" s="19">
        <v>1185.7342061384547</v>
      </c>
      <c r="CG101" s="19">
        <v>1674</v>
      </c>
      <c r="CI101" s="19">
        <f t="shared" ref="CI101:CI132" si="15">SUM(D101:BX101)-BY101</f>
        <v>0</v>
      </c>
      <c r="CJ101" s="19">
        <f t="shared" si="11"/>
        <v>0</v>
      </c>
      <c r="CK101" s="19">
        <f t="shared" si="12"/>
        <v>0</v>
      </c>
    </row>
    <row r="102" spans="1:89">
      <c r="A102" s="61" t="s">
        <v>865</v>
      </c>
      <c r="B102" s="61" t="s">
        <v>308</v>
      </c>
      <c r="C102" t="e">
        <f t="shared" si="10"/>
        <v>#REF!</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c r="T102" s="19">
        <v>0</v>
      </c>
      <c r="U102" s="19">
        <v>0</v>
      </c>
      <c r="V102" s="19">
        <v>0</v>
      </c>
      <c r="W102" s="19">
        <v>0</v>
      </c>
      <c r="X102" s="19">
        <v>0</v>
      </c>
      <c r="Y102" s="19">
        <v>0</v>
      </c>
      <c r="Z102" s="19">
        <v>0</v>
      </c>
      <c r="AA102" s="19">
        <v>0</v>
      </c>
      <c r="AB102" s="19">
        <v>0</v>
      </c>
      <c r="AC102" s="19">
        <v>0</v>
      </c>
      <c r="AD102" s="19">
        <v>0</v>
      </c>
      <c r="AE102" s="19">
        <v>0</v>
      </c>
      <c r="AF102" s="19">
        <v>0</v>
      </c>
      <c r="AG102" s="19">
        <v>0</v>
      </c>
      <c r="AH102" s="19">
        <v>0</v>
      </c>
      <c r="AI102" s="19">
        <v>0</v>
      </c>
      <c r="AJ102" s="19">
        <v>0</v>
      </c>
      <c r="AK102" s="19">
        <v>0</v>
      </c>
      <c r="AL102" s="19">
        <v>0</v>
      </c>
      <c r="AM102" s="19">
        <v>0</v>
      </c>
      <c r="AN102" s="19">
        <v>0</v>
      </c>
      <c r="AO102" s="19">
        <v>0</v>
      </c>
      <c r="AP102" s="19">
        <v>0</v>
      </c>
      <c r="AQ102" s="19">
        <v>0</v>
      </c>
      <c r="AR102" s="19">
        <v>0</v>
      </c>
      <c r="AS102" s="19">
        <v>0</v>
      </c>
      <c r="AT102" s="19">
        <v>0</v>
      </c>
      <c r="AU102" s="19">
        <v>0</v>
      </c>
      <c r="AV102" s="19">
        <v>0</v>
      </c>
      <c r="AW102" s="19">
        <v>0</v>
      </c>
      <c r="AX102" s="19">
        <v>0</v>
      </c>
      <c r="AY102" s="19">
        <v>0</v>
      </c>
      <c r="AZ102" s="19">
        <v>0</v>
      </c>
      <c r="BA102" s="19">
        <v>0</v>
      </c>
      <c r="BB102" s="19">
        <v>0</v>
      </c>
      <c r="BC102" s="19">
        <v>0</v>
      </c>
      <c r="BD102" s="19">
        <v>0</v>
      </c>
      <c r="BE102" s="19">
        <v>0</v>
      </c>
      <c r="BF102" s="19">
        <v>0</v>
      </c>
      <c r="BG102" s="19">
        <v>0</v>
      </c>
      <c r="BH102" s="19">
        <v>0</v>
      </c>
      <c r="BI102" s="19">
        <v>0</v>
      </c>
      <c r="BJ102" s="19">
        <v>0</v>
      </c>
      <c r="BK102" s="19">
        <v>0</v>
      </c>
      <c r="BL102" s="19">
        <v>0</v>
      </c>
      <c r="BM102" s="19">
        <v>0</v>
      </c>
      <c r="BN102" s="19">
        <v>0</v>
      </c>
      <c r="BO102" s="19">
        <v>0</v>
      </c>
      <c r="BP102" s="19">
        <v>0</v>
      </c>
      <c r="BQ102" s="19">
        <v>0</v>
      </c>
      <c r="BR102" s="19">
        <v>0</v>
      </c>
      <c r="BS102" s="19">
        <v>0</v>
      </c>
      <c r="BT102" s="19">
        <v>0</v>
      </c>
      <c r="BU102" s="19">
        <v>0</v>
      </c>
      <c r="BV102" s="19">
        <v>0</v>
      </c>
      <c r="BW102" s="19">
        <v>0</v>
      </c>
      <c r="BX102" s="19">
        <v>0</v>
      </c>
      <c r="BY102" s="19">
        <v>0</v>
      </c>
      <c r="BZ102" s="19">
        <v>0</v>
      </c>
      <c r="CA102" s="19">
        <v>0</v>
      </c>
      <c r="CB102" s="19">
        <v>0</v>
      </c>
      <c r="CC102" s="19">
        <v>0</v>
      </c>
      <c r="CD102" s="19">
        <v>0</v>
      </c>
      <c r="CE102" s="19">
        <v>0</v>
      </c>
      <c r="CF102" s="19">
        <v>0</v>
      </c>
      <c r="CG102" s="19">
        <v>0</v>
      </c>
      <c r="CI102" s="19">
        <f t="shared" si="15"/>
        <v>0</v>
      </c>
      <c r="CJ102" s="19">
        <f t="shared" si="11"/>
        <v>0</v>
      </c>
      <c r="CK102" s="19">
        <f t="shared" si="12"/>
        <v>0</v>
      </c>
    </row>
    <row r="103" spans="1:89">
      <c r="A103" s="61" t="s">
        <v>866</v>
      </c>
      <c r="B103" s="61" t="s">
        <v>91</v>
      </c>
      <c r="C103" t="e">
        <f t="shared" si="10"/>
        <v>#REF!</v>
      </c>
      <c r="D103" s="19">
        <v>0.14116423666023958</v>
      </c>
      <c r="E103" s="19">
        <v>9.4109491106826398E-2</v>
      </c>
      <c r="F103" s="19">
        <v>0</v>
      </c>
      <c r="G103" s="19">
        <v>1.6939708399228752</v>
      </c>
      <c r="H103" s="19">
        <v>4.6113650642344934</v>
      </c>
      <c r="I103" s="19">
        <v>4.7525293008947331</v>
      </c>
      <c r="J103" s="19">
        <v>2.1174635499035941</v>
      </c>
      <c r="K103" s="19">
        <v>343.07614982993567</v>
      </c>
      <c r="L103" s="19">
        <v>12.893000281635217</v>
      </c>
      <c r="M103" s="19">
        <v>233.25037370826922</v>
      </c>
      <c r="N103" s="19">
        <v>8.7992374184882696</v>
      </c>
      <c r="O103" s="19">
        <v>7.8581425074200046</v>
      </c>
      <c r="P103" s="19">
        <v>27.05647869321259</v>
      </c>
      <c r="Q103" s="19">
        <v>32.138391212981219</v>
      </c>
      <c r="R103" s="19">
        <v>45.078446240169846</v>
      </c>
      <c r="S103" s="19">
        <v>16.469160943694622</v>
      </c>
      <c r="T103" s="19">
        <v>97.77976125999264</v>
      </c>
      <c r="U103" s="19">
        <v>2.8232847332047921</v>
      </c>
      <c r="V103" s="19">
        <v>25.942277084125116</v>
      </c>
      <c r="W103" s="19">
        <v>0.6658246495807969</v>
      </c>
      <c r="X103" s="19">
        <v>2.4884249525956643E-2</v>
      </c>
      <c r="Y103" s="19">
        <v>23.99792023224073</v>
      </c>
      <c r="Z103" s="19">
        <v>46.348924370112002</v>
      </c>
      <c r="AA103" s="19">
        <v>59.947745835048423</v>
      </c>
      <c r="AB103" s="19">
        <v>4.281981845360602</v>
      </c>
      <c r="AC103" s="19">
        <v>68.464654780216208</v>
      </c>
      <c r="AD103" s="19">
        <v>84.180939795056219</v>
      </c>
      <c r="AE103" s="19">
        <v>53.877683658658121</v>
      </c>
      <c r="AF103" s="19">
        <v>81.592928789618483</v>
      </c>
      <c r="AG103" s="19">
        <v>22.868606338958816</v>
      </c>
      <c r="AH103" s="19">
        <v>68.605819016876438</v>
      </c>
      <c r="AI103" s="19">
        <v>41.172902359236552</v>
      </c>
      <c r="AJ103" s="19">
        <v>49.736866049957754</v>
      </c>
      <c r="AK103" s="19">
        <v>130.85924738404211</v>
      </c>
      <c r="AL103" s="19">
        <v>4.7995840464481461</v>
      </c>
      <c r="AM103" s="19">
        <v>1.6469160943694621</v>
      </c>
      <c r="AN103" s="19">
        <v>8.1404709807404831</v>
      </c>
      <c r="AO103" s="19">
        <v>32.703048159622178</v>
      </c>
      <c r="AP103" s="19">
        <v>0.79993067440802446</v>
      </c>
      <c r="AQ103" s="19">
        <v>0</v>
      </c>
      <c r="AR103" s="19">
        <v>0</v>
      </c>
      <c r="AS103" s="19">
        <v>0</v>
      </c>
      <c r="AT103" s="19">
        <v>0</v>
      </c>
      <c r="AU103" s="19">
        <v>0.56465694664095833</v>
      </c>
      <c r="AV103" s="19">
        <v>4.7054745553413199E-2</v>
      </c>
      <c r="AW103" s="19">
        <v>0</v>
      </c>
      <c r="AX103" s="19">
        <v>265.95342186789145</v>
      </c>
      <c r="AY103" s="19">
        <v>0</v>
      </c>
      <c r="AZ103" s="19">
        <v>0</v>
      </c>
      <c r="BA103" s="19">
        <v>0</v>
      </c>
      <c r="BB103" s="19">
        <v>0</v>
      </c>
      <c r="BC103" s="19">
        <v>0</v>
      </c>
      <c r="BD103" s="19">
        <v>0</v>
      </c>
      <c r="BE103" s="19">
        <v>16.280941961480966</v>
      </c>
      <c r="BF103" s="19">
        <v>25.880110054377262</v>
      </c>
      <c r="BG103" s="19">
        <v>139.47026582031671</v>
      </c>
      <c r="BH103" s="19">
        <v>18.069022292510667</v>
      </c>
      <c r="BI103" s="19">
        <v>1.8351350765831147</v>
      </c>
      <c r="BJ103" s="19">
        <v>0</v>
      </c>
      <c r="BK103" s="19">
        <v>19.057171949132346</v>
      </c>
      <c r="BL103" s="19">
        <v>1.6939708399228752</v>
      </c>
      <c r="BM103" s="19">
        <v>9.2227301284689869</v>
      </c>
      <c r="BN103" s="19">
        <v>0</v>
      </c>
      <c r="BO103" s="19">
        <v>18.210186529170908</v>
      </c>
      <c r="BP103" s="19">
        <v>2.1174635499035941</v>
      </c>
      <c r="BQ103" s="19">
        <v>0</v>
      </c>
      <c r="BR103" s="19">
        <v>0</v>
      </c>
      <c r="BS103" s="19">
        <v>0.65876643774778487</v>
      </c>
      <c r="BT103" s="19">
        <v>0</v>
      </c>
      <c r="BU103" s="19">
        <v>0</v>
      </c>
      <c r="BV103" s="19">
        <v>0.98814965662167731</v>
      </c>
      <c r="BW103" s="19">
        <v>0.65876643774778487</v>
      </c>
      <c r="BX103" s="19">
        <v>0</v>
      </c>
      <c r="BY103" s="19">
        <v>2172</v>
      </c>
      <c r="BZ103" s="19">
        <v>0</v>
      </c>
      <c r="CA103" s="19">
        <v>0</v>
      </c>
      <c r="CB103" s="19">
        <v>0</v>
      </c>
      <c r="CC103" s="19">
        <v>0</v>
      </c>
      <c r="CD103" s="19">
        <v>0</v>
      </c>
      <c r="CE103" s="19">
        <v>0</v>
      </c>
      <c r="CF103" s="19">
        <v>0</v>
      </c>
      <c r="CG103" s="19">
        <v>2172</v>
      </c>
      <c r="CI103" s="19">
        <f t="shared" si="15"/>
        <v>0</v>
      </c>
      <c r="CJ103" s="19">
        <f t="shared" si="11"/>
        <v>0</v>
      </c>
      <c r="CK103" s="19">
        <f t="shared" si="12"/>
        <v>0</v>
      </c>
    </row>
    <row r="104" spans="1:89">
      <c r="A104" s="61"/>
      <c r="B104" s="61" t="s">
        <v>92</v>
      </c>
      <c r="D104" s="19">
        <v>2.9846625766871164</v>
      </c>
      <c r="E104" s="19">
        <v>0.42689161554192223</v>
      </c>
      <c r="F104" s="19">
        <v>0.31646216768916158</v>
      </c>
      <c r="G104" s="19">
        <v>0.42280163599182008</v>
      </c>
      <c r="H104" s="19">
        <v>2.6743353783231081</v>
      </c>
      <c r="I104" s="19">
        <v>1.4913087934560327</v>
      </c>
      <c r="J104" s="19">
        <v>0.29601226993865032</v>
      </c>
      <c r="K104" s="19">
        <v>5.4831288343558278</v>
      </c>
      <c r="L104" s="19">
        <v>0.83435582822085896</v>
      </c>
      <c r="M104" s="19">
        <v>7.1820040899795492</v>
      </c>
      <c r="N104" s="19">
        <v>1.3895705521472392</v>
      </c>
      <c r="O104" s="19">
        <v>6.4417177914110432E-2</v>
      </c>
      <c r="P104" s="19">
        <v>0.45449897750511242</v>
      </c>
      <c r="Q104" s="19">
        <v>0.28476482617586912</v>
      </c>
      <c r="R104" s="19">
        <v>0.46114519427402867</v>
      </c>
      <c r="S104" s="19">
        <v>0.31032719836400818</v>
      </c>
      <c r="T104" s="19">
        <v>1.7663599182004091</v>
      </c>
      <c r="U104" s="19">
        <v>0.14059304703476483</v>
      </c>
      <c r="V104" s="19">
        <v>1.6592979452690586</v>
      </c>
      <c r="W104" s="19">
        <v>4.2586912065439679E-2</v>
      </c>
      <c r="X104" s="19">
        <v>1.5916252830885562E-3</v>
      </c>
      <c r="Y104" s="19">
        <v>0.56901840490797551</v>
      </c>
      <c r="Z104" s="19">
        <v>2.6855828220858893</v>
      </c>
      <c r="AA104" s="19">
        <v>1.0245398773006136</v>
      </c>
      <c r="AB104" s="19">
        <v>0.77351738241308798</v>
      </c>
      <c r="AC104" s="19">
        <v>1.4892638036809815</v>
      </c>
      <c r="AD104" s="19">
        <v>1.4447852760736197</v>
      </c>
      <c r="AE104" s="19">
        <v>1.1549079754601228</v>
      </c>
      <c r="AF104" s="19">
        <v>2.6073619631901837</v>
      </c>
      <c r="AG104" s="19">
        <v>0.33333333333333337</v>
      </c>
      <c r="AH104" s="19">
        <v>1.1273006134969326</v>
      </c>
      <c r="AI104" s="19">
        <v>0.58179959100204504</v>
      </c>
      <c r="AJ104" s="19">
        <v>0.6324130879345603</v>
      </c>
      <c r="AK104" s="19">
        <v>0.82106339468302658</v>
      </c>
      <c r="AL104" s="19">
        <v>2.1513292433537829</v>
      </c>
      <c r="AM104" s="19">
        <v>0.80674846625766861</v>
      </c>
      <c r="AN104" s="19">
        <v>0.27658486707566465</v>
      </c>
      <c r="AO104" s="19">
        <v>0.70501022494887522</v>
      </c>
      <c r="AP104" s="19">
        <v>3.2208588957055216E-2</v>
      </c>
      <c r="AQ104" s="19">
        <v>1.4497204032586184</v>
      </c>
      <c r="AR104" s="19">
        <v>0.23681314492164343</v>
      </c>
      <c r="AS104" s="19">
        <v>0.16966778117676176</v>
      </c>
      <c r="AT104" s="19">
        <v>0.19718824119512349</v>
      </c>
      <c r="AU104" s="19">
        <v>0.17535787321063392</v>
      </c>
      <c r="AV104" s="19">
        <v>0.791922290388548</v>
      </c>
      <c r="AW104" s="19">
        <v>0.60122699386503065</v>
      </c>
      <c r="AX104" s="19">
        <v>22.372699386503069</v>
      </c>
      <c r="AY104" s="19">
        <v>22.127811860940696</v>
      </c>
      <c r="AZ104" s="19">
        <v>7.2085889570552147E-2</v>
      </c>
      <c r="BA104" s="19">
        <v>3.9366053169734148E-2</v>
      </c>
      <c r="BB104" s="19">
        <v>2.8793456032719837</v>
      </c>
      <c r="BC104" s="19">
        <v>1.3292433537832309E-2</v>
      </c>
      <c r="BD104" s="19">
        <v>0.53016359918200406</v>
      </c>
      <c r="BE104" s="19">
        <v>0.16411042944785276</v>
      </c>
      <c r="BF104" s="19">
        <v>6.9529652351738247E-2</v>
      </c>
      <c r="BG104" s="19">
        <v>0.10429447852760737</v>
      </c>
      <c r="BH104" s="19">
        <v>0.10889570552147239</v>
      </c>
      <c r="BI104" s="19">
        <v>0.22801635991820041</v>
      </c>
      <c r="BJ104" s="19">
        <v>5.6237218813905933E-3</v>
      </c>
      <c r="BK104" s="19">
        <v>0.30725971370143151</v>
      </c>
      <c r="BL104" s="19">
        <v>0.14877300613496933</v>
      </c>
      <c r="BM104" s="19">
        <v>3.0163599182004092E-2</v>
      </c>
      <c r="BN104" s="19">
        <v>0.20705521472392641</v>
      </c>
      <c r="BO104" s="19">
        <v>8.537832310838446E-2</v>
      </c>
      <c r="BP104" s="19">
        <v>3.7321063394683024E-2</v>
      </c>
      <c r="BQ104" s="19">
        <v>0.59815950920245398</v>
      </c>
      <c r="BR104" s="19">
        <v>5.4192229038854803E-2</v>
      </c>
      <c r="BS104" s="19">
        <v>1.0224948875255625E-3</v>
      </c>
      <c r="BT104" s="19">
        <v>0.16768916155419222</v>
      </c>
      <c r="BU104" s="19">
        <v>0</v>
      </c>
      <c r="BV104" s="19">
        <v>3.9877300613496931E-2</v>
      </c>
      <c r="BW104" s="19">
        <v>7.0552147239263813E-2</v>
      </c>
      <c r="BX104" s="19">
        <v>0</v>
      </c>
      <c r="BY104" s="19">
        <v>101.99015689874881</v>
      </c>
      <c r="BZ104" s="19">
        <v>0</v>
      </c>
      <c r="CA104" s="19">
        <v>0</v>
      </c>
      <c r="CB104" s="19">
        <v>0</v>
      </c>
      <c r="CC104" s="19">
        <v>0.99079754601226988</v>
      </c>
      <c r="CD104" s="19">
        <v>0</v>
      </c>
      <c r="CE104" s="19">
        <v>0</v>
      </c>
      <c r="CF104" s="19">
        <v>0.99079754601226988</v>
      </c>
      <c r="CG104" s="19">
        <v>102.98386383061643</v>
      </c>
      <c r="CI104" s="19">
        <f t="shared" si="15"/>
        <v>-1.6957535545145674E-3</v>
      </c>
      <c r="CJ104" s="19">
        <f t="shared" ref="CJ104:CJ105" si="16">SUM(BZ104:CE104)-CF104</f>
        <v>0</v>
      </c>
      <c r="CK104" s="19">
        <f t="shared" ref="CK104:CK105" si="17">BY104+CF104-CG104</f>
        <v>-2.9093858553466134E-3</v>
      </c>
    </row>
    <row r="105" spans="1:89">
      <c r="A105" s="61"/>
      <c r="B105" s="61" t="s">
        <v>161</v>
      </c>
      <c r="D105" s="19">
        <v>0</v>
      </c>
      <c r="E105" s="19">
        <v>0</v>
      </c>
      <c r="F105" s="19">
        <v>0</v>
      </c>
      <c r="G105" s="19">
        <v>0</v>
      </c>
      <c r="H105" s="19">
        <v>0</v>
      </c>
      <c r="I105" s="19">
        <v>0</v>
      </c>
      <c r="J105" s="19">
        <v>0</v>
      </c>
      <c r="K105" s="19">
        <v>0</v>
      </c>
      <c r="L105" s="19">
        <v>0</v>
      </c>
      <c r="M105" s="19">
        <v>0</v>
      </c>
      <c r="N105" s="19">
        <v>0</v>
      </c>
      <c r="O105" s="19">
        <v>0</v>
      </c>
      <c r="P105" s="19">
        <v>0</v>
      </c>
      <c r="Q105" s="19">
        <v>0</v>
      </c>
      <c r="R105" s="19">
        <v>0</v>
      </c>
      <c r="S105" s="19">
        <v>0</v>
      </c>
      <c r="T105" s="19">
        <v>0</v>
      </c>
      <c r="U105" s="19">
        <v>0</v>
      </c>
      <c r="V105" s="19">
        <v>0</v>
      </c>
      <c r="W105" s="19">
        <v>0</v>
      </c>
      <c r="X105" s="19">
        <v>0</v>
      </c>
      <c r="Y105" s="19">
        <v>0</v>
      </c>
      <c r="Z105" s="19">
        <v>0</v>
      </c>
      <c r="AA105" s="19">
        <v>0</v>
      </c>
      <c r="AB105" s="19">
        <v>0</v>
      </c>
      <c r="AC105" s="19">
        <v>0</v>
      </c>
      <c r="AD105" s="19">
        <v>0</v>
      </c>
      <c r="AE105" s="19">
        <v>0</v>
      </c>
      <c r="AF105" s="19">
        <v>0</v>
      </c>
      <c r="AG105" s="19">
        <v>0</v>
      </c>
      <c r="AH105" s="19">
        <v>0</v>
      </c>
      <c r="AI105" s="19">
        <v>0</v>
      </c>
      <c r="AJ105" s="19">
        <v>0</v>
      </c>
      <c r="AK105" s="19">
        <v>0</v>
      </c>
      <c r="AL105" s="19">
        <v>0</v>
      </c>
      <c r="AM105" s="19">
        <v>0</v>
      </c>
      <c r="AN105" s="19">
        <v>0</v>
      </c>
      <c r="AO105" s="19">
        <v>0</v>
      </c>
      <c r="AP105" s="19">
        <v>0</v>
      </c>
      <c r="AQ105" s="19">
        <v>1.4643640436955744E-2</v>
      </c>
      <c r="AR105" s="19">
        <v>2.3920519689054893E-3</v>
      </c>
      <c r="AS105" s="19">
        <v>1.7138159714824425E-3</v>
      </c>
      <c r="AT105" s="19">
        <v>1.9918004161123587E-3</v>
      </c>
      <c r="AU105" s="19">
        <v>0</v>
      </c>
      <c r="AV105" s="19">
        <v>0</v>
      </c>
      <c r="AW105" s="19">
        <v>0</v>
      </c>
      <c r="AX105" s="19">
        <v>0</v>
      </c>
      <c r="AY105" s="19">
        <v>0</v>
      </c>
      <c r="AZ105" s="19">
        <v>0</v>
      </c>
      <c r="BA105" s="19">
        <v>0</v>
      </c>
      <c r="BB105" s="19">
        <v>0</v>
      </c>
      <c r="BC105" s="19">
        <v>0</v>
      </c>
      <c r="BD105" s="19">
        <v>0</v>
      </c>
      <c r="BE105" s="19">
        <v>0</v>
      </c>
      <c r="BF105" s="19">
        <v>0</v>
      </c>
      <c r="BG105" s="19">
        <v>0</v>
      </c>
      <c r="BH105" s="19">
        <v>0</v>
      </c>
      <c r="BI105" s="19">
        <v>0</v>
      </c>
      <c r="BJ105" s="19">
        <v>0</v>
      </c>
      <c r="BK105" s="19">
        <v>0</v>
      </c>
      <c r="BL105" s="19">
        <v>0</v>
      </c>
      <c r="BM105" s="19">
        <v>0</v>
      </c>
      <c r="BN105" s="19">
        <v>0</v>
      </c>
      <c r="BO105" s="19">
        <v>0</v>
      </c>
      <c r="BP105" s="19">
        <v>0</v>
      </c>
      <c r="BQ105" s="19">
        <v>0</v>
      </c>
      <c r="BR105" s="19">
        <v>0</v>
      </c>
      <c r="BS105" s="19">
        <v>0</v>
      </c>
      <c r="BT105" s="19">
        <v>0</v>
      </c>
      <c r="BU105" s="19">
        <v>0</v>
      </c>
      <c r="BV105" s="19">
        <v>0</v>
      </c>
      <c r="BW105" s="19">
        <v>0</v>
      </c>
      <c r="BX105" s="19">
        <v>0</v>
      </c>
      <c r="BY105" s="19">
        <v>1.9045555238928563E-2</v>
      </c>
      <c r="BZ105" s="19">
        <v>0</v>
      </c>
      <c r="CA105" s="19">
        <v>0</v>
      </c>
      <c r="CB105" s="19">
        <v>0</v>
      </c>
      <c r="CC105" s="19">
        <v>0</v>
      </c>
      <c r="CD105" s="19">
        <v>0</v>
      </c>
      <c r="CE105" s="19">
        <v>0</v>
      </c>
      <c r="CF105" s="19">
        <v>0</v>
      </c>
      <c r="CG105" s="19">
        <v>1.6136169383581728E-2</v>
      </c>
      <c r="CI105" s="19">
        <f t="shared" si="15"/>
        <v>1.6957535545274703E-3</v>
      </c>
      <c r="CJ105" s="19">
        <f t="shared" si="16"/>
        <v>0</v>
      </c>
      <c r="CK105" s="19">
        <f t="shared" si="17"/>
        <v>2.9093858553468355E-3</v>
      </c>
    </row>
    <row r="106" spans="1:89">
      <c r="A106" s="61" t="s">
        <v>867</v>
      </c>
      <c r="B106" s="61" t="s">
        <v>309</v>
      </c>
      <c r="C106" t="e">
        <f>#REF!+1</f>
        <v>#REF!</v>
      </c>
      <c r="D106" s="19">
        <v>0.14707026018128871</v>
      </c>
      <c r="E106" s="19">
        <v>8.8242156108773229E-2</v>
      </c>
      <c r="F106" s="19">
        <v>0.73535130090644363</v>
      </c>
      <c r="G106" s="19">
        <v>0.47062483258012394</v>
      </c>
      <c r="H106" s="19">
        <v>12.26565969911948</v>
      </c>
      <c r="I106" s="19">
        <v>15.707103787361637</v>
      </c>
      <c r="J106" s="19">
        <v>3.5591002963871872</v>
      </c>
      <c r="K106" s="19">
        <v>2.8531630475170013</v>
      </c>
      <c r="L106" s="19">
        <v>1.0000777692327634</v>
      </c>
      <c r="M106" s="19">
        <v>4.1767953891485998</v>
      </c>
      <c r="N106" s="19">
        <v>0.4412107805438662</v>
      </c>
      <c r="O106" s="19">
        <v>0</v>
      </c>
      <c r="P106" s="19">
        <v>5.8828104072515493E-2</v>
      </c>
      <c r="Q106" s="19">
        <v>3.9120689208222803</v>
      </c>
      <c r="R106" s="19">
        <v>0.17648431221754646</v>
      </c>
      <c r="S106" s="19">
        <v>24.972530178782826</v>
      </c>
      <c r="T106" s="19">
        <v>2.9414052036257746E-2</v>
      </c>
      <c r="U106" s="19">
        <v>0</v>
      </c>
      <c r="V106" s="19">
        <v>0</v>
      </c>
      <c r="W106" s="19">
        <v>0</v>
      </c>
      <c r="X106" s="19">
        <v>0</v>
      </c>
      <c r="Y106" s="19">
        <v>2.2942960588281043</v>
      </c>
      <c r="Z106" s="19">
        <v>6.2946071357591578</v>
      </c>
      <c r="AA106" s="19">
        <v>4.0885532330398267</v>
      </c>
      <c r="AB106" s="19">
        <v>0.55886698868889717</v>
      </c>
      <c r="AC106" s="19">
        <v>4.0297251289673106</v>
      </c>
      <c r="AD106" s="19">
        <v>7.0593724887018592</v>
      </c>
      <c r="AE106" s="19">
        <v>10.236090108617695</v>
      </c>
      <c r="AF106" s="19">
        <v>3.3237878800971252</v>
      </c>
      <c r="AG106" s="19">
        <v>0.38238267647135071</v>
      </c>
      <c r="AH106" s="19">
        <v>8.7359734547685495</v>
      </c>
      <c r="AI106" s="19">
        <v>8.8242156108773229E-2</v>
      </c>
      <c r="AJ106" s="19">
        <v>1.7648431221754648</v>
      </c>
      <c r="AK106" s="19">
        <v>14.559955757947584</v>
      </c>
      <c r="AL106" s="19">
        <v>0</v>
      </c>
      <c r="AM106" s="19">
        <v>10.089019848436406</v>
      </c>
      <c r="AN106" s="19">
        <v>5.8828104072515493E-2</v>
      </c>
      <c r="AO106" s="19">
        <v>0.26472646832631969</v>
      </c>
      <c r="AP106" s="19">
        <v>2.441366319009393</v>
      </c>
      <c r="AQ106" s="19">
        <v>0</v>
      </c>
      <c r="AR106" s="19">
        <v>0</v>
      </c>
      <c r="AS106" s="19">
        <v>0</v>
      </c>
      <c r="AT106" s="19">
        <v>0</v>
      </c>
      <c r="AU106" s="19">
        <v>0.2058983642538042</v>
      </c>
      <c r="AV106" s="19">
        <v>2.0883976945742999</v>
      </c>
      <c r="AW106" s="19">
        <v>0</v>
      </c>
      <c r="AX106" s="19">
        <v>1.6471869140304336</v>
      </c>
      <c r="AY106" s="19">
        <v>5.2062872104176208</v>
      </c>
      <c r="AZ106" s="19">
        <v>0</v>
      </c>
      <c r="BA106" s="19">
        <v>0</v>
      </c>
      <c r="BB106" s="19">
        <v>1.1177339773777943</v>
      </c>
      <c r="BC106" s="19">
        <v>0.64710914479767034</v>
      </c>
      <c r="BD106" s="19">
        <v>2.1178117466105575</v>
      </c>
      <c r="BE106" s="19">
        <v>0</v>
      </c>
      <c r="BF106" s="19">
        <v>3.0296473597345477</v>
      </c>
      <c r="BG106" s="19">
        <v>0.4117967285076084</v>
      </c>
      <c r="BH106" s="19">
        <v>6.3240211877954149</v>
      </c>
      <c r="BI106" s="19">
        <v>10.500816576944015</v>
      </c>
      <c r="BJ106" s="19">
        <v>1.1765620814503097</v>
      </c>
      <c r="BK106" s="19">
        <v>0.23531241629006197</v>
      </c>
      <c r="BL106" s="19">
        <v>21.589914194613186</v>
      </c>
      <c r="BM106" s="19">
        <v>1.3824604457041141</v>
      </c>
      <c r="BN106" s="19">
        <v>0.76476535294270143</v>
      </c>
      <c r="BO106" s="19">
        <v>7.1770286968468895</v>
      </c>
      <c r="BP106" s="19">
        <v>0.97066371719650557</v>
      </c>
      <c r="BQ106" s="19">
        <v>71.358490239961284</v>
      </c>
      <c r="BR106" s="19">
        <v>67.152280798776431</v>
      </c>
      <c r="BS106" s="19">
        <v>38.708892479715189</v>
      </c>
      <c r="BT106" s="19">
        <v>26.325576572450679</v>
      </c>
      <c r="BU106" s="19">
        <v>0</v>
      </c>
      <c r="BV106" s="19">
        <v>0.35296862443509291</v>
      </c>
      <c r="BW106" s="19">
        <v>63.063727565736599</v>
      </c>
      <c r="BX106" s="19">
        <v>0</v>
      </c>
      <c r="BY106" s="19">
        <v>480.41971190819771</v>
      </c>
      <c r="BZ106" s="19">
        <v>0</v>
      </c>
      <c r="CA106" s="19">
        <v>0</v>
      </c>
      <c r="CB106" s="19">
        <v>0</v>
      </c>
      <c r="CC106" s="19">
        <v>2923.5802880918022</v>
      </c>
      <c r="CD106" s="19">
        <v>0</v>
      </c>
      <c r="CE106" s="19">
        <v>0</v>
      </c>
      <c r="CF106" s="19">
        <v>2923.5802880918022</v>
      </c>
      <c r="CG106" s="19">
        <v>3404</v>
      </c>
      <c r="CI106" s="19">
        <f t="shared" si="15"/>
        <v>0</v>
      </c>
      <c r="CJ106" s="19">
        <f t="shared" si="11"/>
        <v>0</v>
      </c>
      <c r="CK106" s="19">
        <f t="shared" si="12"/>
        <v>0</v>
      </c>
    </row>
    <row r="107" spans="1:89">
      <c r="A107" s="61" t="s">
        <v>868</v>
      </c>
      <c r="B107" s="61" t="s">
        <v>93</v>
      </c>
      <c r="C107" t="e">
        <f t="shared" si="10"/>
        <v>#REF!</v>
      </c>
      <c r="D107" s="19">
        <v>0</v>
      </c>
      <c r="E107" s="19">
        <v>0</v>
      </c>
      <c r="F107" s="19">
        <v>0</v>
      </c>
      <c r="G107" s="19">
        <v>0</v>
      </c>
      <c r="H107" s="19">
        <v>2037.5589812835226</v>
      </c>
      <c r="I107" s="19">
        <v>0</v>
      </c>
      <c r="J107" s="19">
        <v>3.2493904954802897</v>
      </c>
      <c r="K107" s="19">
        <v>393.74967180525863</v>
      </c>
      <c r="L107" s="19">
        <v>21.790030381456059</v>
      </c>
      <c r="M107" s="19">
        <v>139.91493192303363</v>
      </c>
      <c r="N107" s="19">
        <v>0.38228123476238701</v>
      </c>
      <c r="O107" s="19">
        <v>0.19114061738119351</v>
      </c>
      <c r="P107" s="19">
        <v>2.2936874085743222</v>
      </c>
      <c r="Q107" s="19">
        <v>3.2493904954802897</v>
      </c>
      <c r="R107" s="19">
        <v>1.7202655564307416</v>
      </c>
      <c r="S107" s="19">
        <v>55.621919657927315</v>
      </c>
      <c r="T107" s="19">
        <v>459.69318480177037</v>
      </c>
      <c r="U107" s="19">
        <v>4.3962341997674503</v>
      </c>
      <c r="V107" s="19">
        <v>18.804534684425427</v>
      </c>
      <c r="W107" s="19">
        <v>0.48263005888751365</v>
      </c>
      <c r="X107" s="19">
        <v>1.8037612187601439E-2</v>
      </c>
      <c r="Y107" s="19">
        <v>2.6759686433367089</v>
      </c>
      <c r="Z107" s="19">
        <v>216.37117887551105</v>
      </c>
      <c r="AA107" s="19">
        <v>3.4405311128614833</v>
      </c>
      <c r="AB107" s="19">
        <v>12.232999512396384</v>
      </c>
      <c r="AC107" s="19">
        <v>0.57342185214358055</v>
      </c>
      <c r="AD107" s="19">
        <v>12.997561981921159</v>
      </c>
      <c r="AE107" s="19">
        <v>32.493904954802893</v>
      </c>
      <c r="AF107" s="19">
        <v>107.61216758561194</v>
      </c>
      <c r="AG107" s="19">
        <v>3.4405311128614833</v>
      </c>
      <c r="AH107" s="19">
        <v>9.365890251678481</v>
      </c>
      <c r="AI107" s="19">
        <v>8.6013277821537066</v>
      </c>
      <c r="AJ107" s="19">
        <v>11.277296425490418</v>
      </c>
      <c r="AK107" s="19">
        <v>78.558793743670535</v>
      </c>
      <c r="AL107" s="19">
        <v>59.25359138816998</v>
      </c>
      <c r="AM107" s="19">
        <v>23.89257717264919</v>
      </c>
      <c r="AN107" s="19">
        <v>29.62679569408499</v>
      </c>
      <c r="AO107" s="19">
        <v>0.19114061738119351</v>
      </c>
      <c r="AP107" s="19">
        <v>2.4848280259555158</v>
      </c>
      <c r="AQ107" s="19">
        <v>0</v>
      </c>
      <c r="AR107" s="19">
        <v>0</v>
      </c>
      <c r="AS107" s="19">
        <v>0</v>
      </c>
      <c r="AT107" s="19">
        <v>0</v>
      </c>
      <c r="AU107" s="19">
        <v>0</v>
      </c>
      <c r="AV107" s="19">
        <v>1.1468437042871611</v>
      </c>
      <c r="AW107" s="19">
        <v>0.38228123476238701</v>
      </c>
      <c r="AX107" s="19">
        <v>289.38689471512697</v>
      </c>
      <c r="AY107" s="19">
        <v>212.73950714526836</v>
      </c>
      <c r="AZ107" s="19">
        <v>319.77825287873674</v>
      </c>
      <c r="BA107" s="19">
        <v>0</v>
      </c>
      <c r="BB107" s="19">
        <v>16.438093094782641</v>
      </c>
      <c r="BC107" s="19">
        <v>0</v>
      </c>
      <c r="BD107" s="19">
        <v>4.7785154345298375</v>
      </c>
      <c r="BE107" s="19">
        <v>0</v>
      </c>
      <c r="BF107" s="19">
        <v>0.57342185214358055</v>
      </c>
      <c r="BG107" s="19">
        <v>0</v>
      </c>
      <c r="BH107" s="19">
        <v>4.3962341997674503</v>
      </c>
      <c r="BI107" s="19">
        <v>0</v>
      </c>
      <c r="BJ107" s="19">
        <v>0</v>
      </c>
      <c r="BK107" s="19">
        <v>0.19114061738119351</v>
      </c>
      <c r="BL107" s="19">
        <v>0.57342185214358055</v>
      </c>
      <c r="BM107" s="19">
        <v>0</v>
      </c>
      <c r="BN107" s="19">
        <v>0</v>
      </c>
      <c r="BO107" s="19">
        <v>76.647387569858594</v>
      </c>
      <c r="BP107" s="19">
        <v>0.19114061738119351</v>
      </c>
      <c r="BQ107" s="19">
        <v>0</v>
      </c>
      <c r="BR107" s="19">
        <v>0</v>
      </c>
      <c r="BS107" s="19">
        <v>0</v>
      </c>
      <c r="BT107" s="19">
        <v>0</v>
      </c>
      <c r="BU107" s="19">
        <v>0</v>
      </c>
      <c r="BV107" s="19">
        <v>0.19114061738119351</v>
      </c>
      <c r="BW107" s="19">
        <v>0</v>
      </c>
      <c r="BX107" s="19">
        <v>0</v>
      </c>
      <c r="BY107" s="19">
        <v>4685.6210944825771</v>
      </c>
      <c r="BZ107" s="19">
        <v>0</v>
      </c>
      <c r="CA107" s="19">
        <v>0</v>
      </c>
      <c r="CB107" s="19">
        <v>0</v>
      </c>
      <c r="CC107" s="19">
        <v>410.37890551742242</v>
      </c>
      <c r="CD107" s="19">
        <v>0</v>
      </c>
      <c r="CE107" s="19">
        <v>0</v>
      </c>
      <c r="CF107" s="19">
        <v>410.37890551742242</v>
      </c>
      <c r="CG107" s="19">
        <v>5096</v>
      </c>
      <c r="CI107" s="19">
        <f t="shared" si="15"/>
        <v>0</v>
      </c>
      <c r="CJ107" s="19">
        <f t="shared" si="11"/>
        <v>0</v>
      </c>
      <c r="CK107" s="19">
        <f t="shared" si="12"/>
        <v>0</v>
      </c>
    </row>
    <row r="108" spans="1:89">
      <c r="A108" s="61" t="s">
        <v>869</v>
      </c>
      <c r="B108" s="61" t="s">
        <v>36</v>
      </c>
      <c r="C108" t="e">
        <f t="shared" si="10"/>
        <v>#REF!</v>
      </c>
      <c r="D108" s="19">
        <v>0.17316957756173107</v>
      </c>
      <c r="E108" s="19">
        <v>0</v>
      </c>
      <c r="F108" s="19">
        <v>0.34633915512346214</v>
      </c>
      <c r="G108" s="19">
        <v>0.69267831024692428</v>
      </c>
      <c r="H108" s="19">
        <v>494.05280478361868</v>
      </c>
      <c r="I108" s="19">
        <v>3.1170523961111591</v>
      </c>
      <c r="J108" s="19">
        <v>5.8877656370988554</v>
      </c>
      <c r="K108" s="19">
        <v>61.82153918953798</v>
      </c>
      <c r="L108" s="19">
        <v>1.3853566204938486</v>
      </c>
      <c r="M108" s="19">
        <v>53.163060311451432</v>
      </c>
      <c r="N108" s="19">
        <v>9.0048180332100145</v>
      </c>
      <c r="O108" s="19">
        <v>4.3292394390432767</v>
      </c>
      <c r="P108" s="19">
        <v>5.8877656370988554</v>
      </c>
      <c r="Q108" s="19">
        <v>6.7536135249075118</v>
      </c>
      <c r="R108" s="19">
        <v>9.6974963434569403</v>
      </c>
      <c r="S108" s="19">
        <v>10.563344231265594</v>
      </c>
      <c r="T108" s="19">
        <v>21.299858040092921</v>
      </c>
      <c r="U108" s="19">
        <v>3.2902219736728897</v>
      </c>
      <c r="V108" s="19">
        <v>8.6026054866796766</v>
      </c>
      <c r="W108" s="19">
        <v>0.22079121139120708</v>
      </c>
      <c r="X108" s="19">
        <v>8.2517575773984955E-3</v>
      </c>
      <c r="Y108" s="19">
        <v>1.2121870429321175</v>
      </c>
      <c r="Z108" s="19">
        <v>58.531317215865094</v>
      </c>
      <c r="AA108" s="19">
        <v>61.994708767099716</v>
      </c>
      <c r="AB108" s="19">
        <v>2.4243740858642351</v>
      </c>
      <c r="AC108" s="19">
        <v>28.053471565000429</v>
      </c>
      <c r="AD108" s="19">
        <v>9.3511571883334756</v>
      </c>
      <c r="AE108" s="19">
        <v>22.512045083025036</v>
      </c>
      <c r="AF108" s="19">
        <v>20.434010152284262</v>
      </c>
      <c r="AG108" s="19">
        <v>2.7707132409876971</v>
      </c>
      <c r="AH108" s="19">
        <v>10.563344231265594</v>
      </c>
      <c r="AI108" s="19">
        <v>51.777703690957587</v>
      </c>
      <c r="AJ108" s="19">
        <v>31.86320227135851</v>
      </c>
      <c r="AK108" s="19">
        <v>39.136324528951214</v>
      </c>
      <c r="AL108" s="19">
        <v>48.660651294846424</v>
      </c>
      <c r="AM108" s="19">
        <v>20.087670997160803</v>
      </c>
      <c r="AN108" s="19">
        <v>10.390174653703863</v>
      </c>
      <c r="AO108" s="19">
        <v>7.2731222575927035</v>
      </c>
      <c r="AP108" s="19">
        <v>16.104770713240988</v>
      </c>
      <c r="AQ108" s="19">
        <v>82.158739936650562</v>
      </c>
      <c r="AR108" s="19">
        <v>13.420704808640817</v>
      </c>
      <c r="AS108" s="19">
        <v>9.6154341747533358</v>
      </c>
      <c r="AT108" s="19">
        <v>11.175077201438542</v>
      </c>
      <c r="AU108" s="19">
        <v>9.6974963434569403</v>
      </c>
      <c r="AV108" s="19">
        <v>204.51327110040438</v>
      </c>
      <c r="AW108" s="19">
        <v>41.214359459691991</v>
      </c>
      <c r="AX108" s="19">
        <v>681.42228770541169</v>
      </c>
      <c r="AY108" s="19">
        <v>44.158242278241417</v>
      </c>
      <c r="AZ108" s="19">
        <v>18.875483954228685</v>
      </c>
      <c r="BA108" s="19">
        <v>2.7707132409876971</v>
      </c>
      <c r="BB108" s="19">
        <v>157.06480684849006</v>
      </c>
      <c r="BC108" s="19">
        <v>14.199905360061946</v>
      </c>
      <c r="BD108" s="19">
        <v>11.256022541512518</v>
      </c>
      <c r="BE108" s="19">
        <v>2.7707132409876971</v>
      </c>
      <c r="BF108" s="19">
        <v>31.343693538673321</v>
      </c>
      <c r="BG108" s="19">
        <v>32.902219736728902</v>
      </c>
      <c r="BH108" s="19">
        <v>145.4624451518541</v>
      </c>
      <c r="BI108" s="19">
        <v>429.98006108577823</v>
      </c>
      <c r="BJ108" s="19">
        <v>12.468209584444637</v>
      </c>
      <c r="BK108" s="19">
        <v>184.94510883592878</v>
      </c>
      <c r="BL108" s="19">
        <v>55.241095242192209</v>
      </c>
      <c r="BM108" s="19">
        <v>120.87236513808827</v>
      </c>
      <c r="BN108" s="19">
        <v>18.182805643981762</v>
      </c>
      <c r="BO108" s="19">
        <v>65.631269895896068</v>
      </c>
      <c r="BP108" s="19">
        <v>4.8487481717284702</v>
      </c>
      <c r="BQ108" s="19">
        <v>228.23750322636153</v>
      </c>
      <c r="BR108" s="19">
        <v>67.709304826636853</v>
      </c>
      <c r="BS108" s="19">
        <v>418.37769938914221</v>
      </c>
      <c r="BT108" s="19">
        <v>75.848274972038197</v>
      </c>
      <c r="BU108" s="19">
        <v>0</v>
      </c>
      <c r="BV108" s="19">
        <v>18.009636066420029</v>
      </c>
      <c r="BW108" s="19">
        <v>1480.0803794201152</v>
      </c>
      <c r="BX108" s="19">
        <v>0</v>
      </c>
      <c r="BY108" s="19">
        <v>5837.8927987610768</v>
      </c>
      <c r="BZ108" s="19">
        <v>0</v>
      </c>
      <c r="CA108" s="19">
        <v>0</v>
      </c>
      <c r="CB108" s="19">
        <v>0</v>
      </c>
      <c r="CC108" s="19">
        <v>2213.1072012389227</v>
      </c>
      <c r="CD108" s="19">
        <v>0</v>
      </c>
      <c r="CE108" s="19">
        <v>0</v>
      </c>
      <c r="CF108" s="19">
        <v>2213.1072012389227</v>
      </c>
      <c r="CG108" s="19">
        <v>8051</v>
      </c>
      <c r="CI108" s="19">
        <f t="shared" si="15"/>
        <v>0</v>
      </c>
      <c r="CJ108" s="19">
        <f t="shared" si="11"/>
        <v>0</v>
      </c>
      <c r="CK108" s="19">
        <f t="shared" si="12"/>
        <v>0</v>
      </c>
    </row>
    <row r="109" spans="1:89">
      <c r="A109" s="61" t="s">
        <v>870</v>
      </c>
      <c r="B109" s="61" t="s">
        <v>310</v>
      </c>
      <c r="C109" t="e">
        <f t="shared" si="10"/>
        <v>#REF!</v>
      </c>
      <c r="D109" s="19">
        <v>30.343390213815788</v>
      </c>
      <c r="E109" s="19">
        <v>1.325452302631579</v>
      </c>
      <c r="F109" s="19">
        <v>7.0532997532894743</v>
      </c>
      <c r="G109" s="19">
        <v>0.66272615131578949</v>
      </c>
      <c r="H109" s="19">
        <v>109.06578947368421</v>
      </c>
      <c r="I109" s="19">
        <v>79.030093544407904</v>
      </c>
      <c r="J109" s="19">
        <v>11.929070723684212</v>
      </c>
      <c r="K109" s="19">
        <v>78.722399259868425</v>
      </c>
      <c r="L109" s="19">
        <v>37.870065789473685</v>
      </c>
      <c r="M109" s="19">
        <v>96.758018092105274</v>
      </c>
      <c r="N109" s="19">
        <v>53.396792763157897</v>
      </c>
      <c r="O109" s="19">
        <v>0.63905736019736836</v>
      </c>
      <c r="P109" s="19">
        <v>2.6982421875</v>
      </c>
      <c r="Q109" s="19">
        <v>0.11834395559210525</v>
      </c>
      <c r="R109" s="19">
        <v>1.8698344983552633</v>
      </c>
      <c r="S109" s="19">
        <v>6.5089175575657903</v>
      </c>
      <c r="T109" s="19">
        <v>35.52685546875</v>
      </c>
      <c r="U109" s="19">
        <v>3.3372995476973686</v>
      </c>
      <c r="V109" s="19">
        <v>20.034757333316549</v>
      </c>
      <c r="W109" s="19">
        <v>0.51420448704769739</v>
      </c>
      <c r="X109" s="19">
        <v>1.9217661543647485E-2</v>
      </c>
      <c r="Y109" s="19">
        <v>23.621453536184212</v>
      </c>
      <c r="Z109" s="19">
        <v>26.935084292763158</v>
      </c>
      <c r="AA109" s="19">
        <v>12.165758634868421</v>
      </c>
      <c r="AB109" s="19">
        <v>11.100663034539473</v>
      </c>
      <c r="AC109" s="19">
        <v>15.148026315789473</v>
      </c>
      <c r="AD109" s="19">
        <v>5.3254780016447363</v>
      </c>
      <c r="AE109" s="19">
        <v>6.3195672286184212</v>
      </c>
      <c r="AF109" s="19">
        <v>83.6455078125</v>
      </c>
      <c r="AG109" s="19">
        <v>3.8343441611842106</v>
      </c>
      <c r="AH109" s="19">
        <v>21.727950246710524</v>
      </c>
      <c r="AI109" s="19">
        <v>13.869911595394738</v>
      </c>
      <c r="AJ109" s="19">
        <v>21.467593544407894</v>
      </c>
      <c r="AK109" s="19">
        <v>7.1479749177631575</v>
      </c>
      <c r="AL109" s="19">
        <v>102.29651521381578</v>
      </c>
      <c r="AM109" s="19">
        <v>15.337376644736842</v>
      </c>
      <c r="AN109" s="19">
        <v>7.7160259046052628</v>
      </c>
      <c r="AO109" s="19">
        <v>6.2012232730263159</v>
      </c>
      <c r="AP109" s="19">
        <v>5.6331722861842097</v>
      </c>
      <c r="AQ109" s="19">
        <v>1.8381530171683986</v>
      </c>
      <c r="AR109" s="19">
        <v>0.30026396528903809</v>
      </c>
      <c r="AS109" s="19">
        <v>0.21512792617480755</v>
      </c>
      <c r="AT109" s="19">
        <v>0.25002211439407179</v>
      </c>
      <c r="AU109" s="19">
        <v>0.26035670230263158</v>
      </c>
      <c r="AV109" s="19">
        <v>6.8876182154605265</v>
      </c>
      <c r="AW109" s="19">
        <v>7.7870322779605257</v>
      </c>
      <c r="AX109" s="19">
        <v>324.38078227796052</v>
      </c>
      <c r="AY109" s="19">
        <v>235.71749074835526</v>
      </c>
      <c r="AZ109" s="19">
        <v>67.172029194078945</v>
      </c>
      <c r="BA109" s="19">
        <v>143.29086143092107</v>
      </c>
      <c r="BB109" s="19">
        <v>103.29060444078948</v>
      </c>
      <c r="BC109" s="19">
        <v>4.7337582236842105E-2</v>
      </c>
      <c r="BD109" s="19">
        <v>0.8994140625</v>
      </c>
      <c r="BE109" s="19">
        <v>0.40236944901315785</v>
      </c>
      <c r="BF109" s="19">
        <v>1.0887643914473684</v>
      </c>
      <c r="BG109" s="19">
        <v>2.6745733963815788</v>
      </c>
      <c r="BH109" s="19">
        <v>0.49704461348684209</v>
      </c>
      <c r="BI109" s="19">
        <v>3.195286800986842</v>
      </c>
      <c r="BJ109" s="19">
        <v>2.3668791118421052E-2</v>
      </c>
      <c r="BK109" s="19">
        <v>1.775159333881579</v>
      </c>
      <c r="BL109" s="19">
        <v>1.9408408717105263</v>
      </c>
      <c r="BM109" s="19">
        <v>5.5621659128289469</v>
      </c>
      <c r="BN109" s="19">
        <v>0.80473889802631571</v>
      </c>
      <c r="BO109" s="19">
        <v>4.2603824013157894</v>
      </c>
      <c r="BP109" s="19">
        <v>0.97042043585526316</v>
      </c>
      <c r="BQ109" s="19">
        <v>44.331645764802637</v>
      </c>
      <c r="BR109" s="19">
        <v>3.0059364720394735</v>
      </c>
      <c r="BS109" s="19">
        <v>0</v>
      </c>
      <c r="BT109" s="19">
        <v>3.3846371299342102</v>
      </c>
      <c r="BU109" s="19">
        <v>0</v>
      </c>
      <c r="BV109" s="19">
        <v>4.7337582236842105E-2</v>
      </c>
      <c r="BW109" s="19">
        <v>25.846319901315791</v>
      </c>
      <c r="BX109" s="19">
        <v>0</v>
      </c>
      <c r="BY109" s="19">
        <v>1959.0658408717106</v>
      </c>
      <c r="BZ109" s="19">
        <v>0</v>
      </c>
      <c r="CA109" s="19">
        <v>0</v>
      </c>
      <c r="CB109" s="19">
        <v>0</v>
      </c>
      <c r="CC109" s="19">
        <v>803.93415912828959</v>
      </c>
      <c r="CD109" s="19">
        <v>0</v>
      </c>
      <c r="CE109" s="19">
        <v>0</v>
      </c>
      <c r="CF109" s="19">
        <v>803.93415912828959</v>
      </c>
      <c r="CG109" s="19">
        <v>2763</v>
      </c>
      <c r="CI109" s="19">
        <f t="shared" si="15"/>
        <v>0</v>
      </c>
      <c r="CJ109" s="19">
        <f t="shared" si="11"/>
        <v>0</v>
      </c>
      <c r="CK109" s="19">
        <f t="shared" si="12"/>
        <v>0</v>
      </c>
    </row>
    <row r="110" spans="1:89">
      <c r="A110" s="61" t="s">
        <v>871</v>
      </c>
      <c r="B110" s="61" t="s">
        <v>311</v>
      </c>
      <c r="C110" t="e">
        <f t="shared" si="10"/>
        <v>#REF!</v>
      </c>
      <c r="D110" s="19">
        <v>2.7327737653718527E-4</v>
      </c>
      <c r="E110" s="19">
        <v>0</v>
      </c>
      <c r="F110" s="19">
        <v>2.7327737653718527E-4</v>
      </c>
      <c r="G110" s="19">
        <v>8.1983212961155569E-4</v>
      </c>
      <c r="H110" s="19">
        <v>1.2844036697247707E-2</v>
      </c>
      <c r="I110" s="19">
        <v>0</v>
      </c>
      <c r="J110" s="19">
        <v>5.4655475307437053E-3</v>
      </c>
      <c r="K110" s="19">
        <v>3.1153620925239118E-2</v>
      </c>
      <c r="L110" s="19">
        <v>1.7763029474917039E-2</v>
      </c>
      <c r="M110" s="19">
        <v>5.3835643177825493E-2</v>
      </c>
      <c r="N110" s="19">
        <v>7.3784891665040018E-3</v>
      </c>
      <c r="O110" s="19">
        <v>1.9129416357602969E-3</v>
      </c>
      <c r="P110" s="19">
        <v>2.131563536990045E-2</v>
      </c>
      <c r="Q110" s="19">
        <v>3.1700175678313486E-2</v>
      </c>
      <c r="R110" s="19">
        <v>3.1700175678313486E-2</v>
      </c>
      <c r="S110" s="19">
        <v>8.1983212961155572E-3</v>
      </c>
      <c r="T110" s="19">
        <v>5.73882490728089E-2</v>
      </c>
      <c r="U110" s="19">
        <v>1.3117314073784891E-2</v>
      </c>
      <c r="V110" s="19">
        <v>1.3043315306187752E-2</v>
      </c>
      <c r="W110" s="19">
        <v>3.3476478625805192E-4</v>
      </c>
      <c r="X110" s="19">
        <v>1.2511357876272239E-5</v>
      </c>
      <c r="Y110" s="19">
        <v>7.9250439195783715E-3</v>
      </c>
      <c r="Z110" s="19">
        <v>1.66699199687683E-2</v>
      </c>
      <c r="AA110" s="19">
        <v>0.13035330860823738</v>
      </c>
      <c r="AB110" s="19">
        <v>5.1922701542065196E-3</v>
      </c>
      <c r="AC110" s="19">
        <v>3.7439000585594379E-2</v>
      </c>
      <c r="AD110" s="19">
        <v>2.5141518641421043E-2</v>
      </c>
      <c r="AE110" s="19">
        <v>2.8147569783330082E-2</v>
      </c>
      <c r="AF110" s="19">
        <v>8.7448760491899286E-3</v>
      </c>
      <c r="AG110" s="19">
        <v>3.8258832715205937E-3</v>
      </c>
      <c r="AH110" s="19">
        <v>2.5414796017958229E-2</v>
      </c>
      <c r="AI110" s="19">
        <v>6.1487409720866686E-2</v>
      </c>
      <c r="AJ110" s="19">
        <v>2.5414796017958229E-2</v>
      </c>
      <c r="AK110" s="19">
        <v>1.8582861604528596E-2</v>
      </c>
      <c r="AL110" s="19">
        <v>5.3015811048213936E-2</v>
      </c>
      <c r="AM110" s="19">
        <v>4.5910599258247121E-2</v>
      </c>
      <c r="AN110" s="19">
        <v>2.1042357993363264E-2</v>
      </c>
      <c r="AO110" s="19">
        <v>4.5090767128635564E-2</v>
      </c>
      <c r="AP110" s="19">
        <v>6.5586570368924456E-3</v>
      </c>
      <c r="AQ110" s="19">
        <v>0.13833616593700435</v>
      </c>
      <c r="AR110" s="19">
        <v>2.2597338382151635E-2</v>
      </c>
      <c r="AS110" s="19">
        <v>1.6190149685604439E-2</v>
      </c>
      <c r="AT110" s="19">
        <v>1.8816224972401395E-2</v>
      </c>
      <c r="AU110" s="19">
        <v>4.3724380245949643E-3</v>
      </c>
      <c r="AV110" s="19">
        <v>0.10630489947296506</v>
      </c>
      <c r="AW110" s="19">
        <v>0.13363263712668358</v>
      </c>
      <c r="AX110" s="19">
        <v>1.3663868826859262</v>
      </c>
      <c r="AY110" s="19">
        <v>5.465547530743705E-2</v>
      </c>
      <c r="AZ110" s="19">
        <v>3.2793285184462228E-3</v>
      </c>
      <c r="BA110" s="19">
        <v>2.459496388834667E-3</v>
      </c>
      <c r="BB110" s="19">
        <v>0.45528010931095059</v>
      </c>
      <c r="BC110" s="19">
        <v>1.8856138981065782E-2</v>
      </c>
      <c r="BD110" s="19">
        <v>7.6244388053874679E-2</v>
      </c>
      <c r="BE110" s="19">
        <v>1.202420456763615E-2</v>
      </c>
      <c r="BF110" s="19">
        <v>1.2844036697247707E-2</v>
      </c>
      <c r="BG110" s="19">
        <v>0.13363263712668358</v>
      </c>
      <c r="BH110" s="19">
        <v>4.5090767128635564E-2</v>
      </c>
      <c r="BI110" s="19">
        <v>1.1409330470427483</v>
      </c>
      <c r="BJ110" s="19">
        <v>6.5586570368924457E-2</v>
      </c>
      <c r="BK110" s="19">
        <v>0.17353113410111262</v>
      </c>
      <c r="BL110" s="19">
        <v>4.26312707398009E-2</v>
      </c>
      <c r="BM110" s="19">
        <v>2.5414796017958229E-2</v>
      </c>
      <c r="BN110" s="19">
        <v>5.9847745461643564E-2</v>
      </c>
      <c r="BO110" s="19">
        <v>0.18446222916260005</v>
      </c>
      <c r="BP110" s="19">
        <v>1.2297481944173336E-2</v>
      </c>
      <c r="BQ110" s="19">
        <v>0.63810267421432754</v>
      </c>
      <c r="BR110" s="19">
        <v>5.93011907085692E-2</v>
      </c>
      <c r="BS110" s="19">
        <v>0.14046457154011321</v>
      </c>
      <c r="BT110" s="19">
        <v>8.2256490337692764E-2</v>
      </c>
      <c r="BU110" s="19">
        <v>9.6740191294163572E-2</v>
      </c>
      <c r="BV110" s="19">
        <v>1.7763029474917039E-2</v>
      </c>
      <c r="BW110" s="19">
        <v>0.14101112629318757</v>
      </c>
      <c r="BX110" s="19">
        <v>0</v>
      </c>
      <c r="BY110" s="19">
        <v>6.3758344719890694</v>
      </c>
      <c r="BZ110" s="19">
        <v>0</v>
      </c>
      <c r="CA110" s="19">
        <v>0</v>
      </c>
      <c r="CB110" s="19">
        <v>0</v>
      </c>
      <c r="CC110" s="19">
        <v>0.62416552801093117</v>
      </c>
      <c r="CD110" s="19">
        <v>0</v>
      </c>
      <c r="CE110" s="19">
        <v>0</v>
      </c>
      <c r="CF110" s="19">
        <v>0.62416552801093117</v>
      </c>
      <c r="CG110" s="19">
        <v>7</v>
      </c>
      <c r="CI110" s="19">
        <f t="shared" si="15"/>
        <v>0</v>
      </c>
      <c r="CJ110" s="19">
        <f t="shared" si="11"/>
        <v>0</v>
      </c>
      <c r="CK110" s="19">
        <f t="shared" si="12"/>
        <v>0</v>
      </c>
    </row>
    <row r="111" spans="1:89">
      <c r="A111" s="61" t="s">
        <v>872</v>
      </c>
      <c r="B111" s="61" t="s">
        <v>312</v>
      </c>
      <c r="C111" t="e">
        <f t="shared" si="10"/>
        <v>#REF!</v>
      </c>
      <c r="D111" s="19">
        <v>1.8524748854518469</v>
      </c>
      <c r="E111" s="19">
        <v>0.46311872136296173</v>
      </c>
      <c r="F111" s="19">
        <v>1.8524748854518469</v>
      </c>
      <c r="G111" s="19">
        <v>7.4098995418073876</v>
      </c>
      <c r="H111" s="19">
        <v>219.51827392604383</v>
      </c>
      <c r="I111" s="19">
        <v>69.930926925807213</v>
      </c>
      <c r="J111" s="19">
        <v>11.114849312711081</v>
      </c>
      <c r="K111" s="19">
        <v>233.87495428829564</v>
      </c>
      <c r="L111" s="19">
        <v>18.524748854518467</v>
      </c>
      <c r="M111" s="19">
        <v>225.53881730376236</v>
      </c>
      <c r="N111" s="19">
        <v>38.901972594488782</v>
      </c>
      <c r="O111" s="19">
        <v>18.987867575881431</v>
      </c>
      <c r="P111" s="19">
        <v>18.987867575881431</v>
      </c>
      <c r="Q111" s="19">
        <v>15.746036526340697</v>
      </c>
      <c r="R111" s="19">
        <v>20.840342461333275</v>
      </c>
      <c r="S111" s="19">
        <v>6.4836620990814637</v>
      </c>
      <c r="T111" s="19">
        <v>65.762858433540558</v>
      </c>
      <c r="U111" s="19">
        <v>6.4836620990814637</v>
      </c>
      <c r="V111" s="19">
        <v>22.555402161830301</v>
      </c>
      <c r="W111" s="19">
        <v>0.5788984017037021</v>
      </c>
      <c r="X111" s="19">
        <v>2.1635504614078316E-2</v>
      </c>
      <c r="Y111" s="19">
        <v>12.041086755437004</v>
      </c>
      <c r="Z111" s="19">
        <v>102.34923742121454</v>
      </c>
      <c r="AA111" s="19">
        <v>113.92720545528857</v>
      </c>
      <c r="AB111" s="19">
        <v>28.713360724503623</v>
      </c>
      <c r="AC111" s="19">
        <v>156.0710090993181</v>
      </c>
      <c r="AD111" s="19">
        <v>81.0457762385183</v>
      </c>
      <c r="AE111" s="19">
        <v>59.279196334459101</v>
      </c>
      <c r="AF111" s="19">
        <v>151.90294060705145</v>
      </c>
      <c r="AG111" s="19">
        <v>34.270785380859166</v>
      </c>
      <c r="AH111" s="19">
        <v>119.94774883300708</v>
      </c>
      <c r="AI111" s="19">
        <v>115.77968034074041</v>
      </c>
      <c r="AJ111" s="19">
        <v>87.529438337599757</v>
      </c>
      <c r="AK111" s="19">
        <v>218.12891776195497</v>
      </c>
      <c r="AL111" s="19">
        <v>96.328694043496029</v>
      </c>
      <c r="AM111" s="19">
        <v>71.783401811259068</v>
      </c>
      <c r="AN111" s="19">
        <v>46.311872136296167</v>
      </c>
      <c r="AO111" s="19">
        <v>84.750726009421996</v>
      </c>
      <c r="AP111" s="19">
        <v>55.111127842192438</v>
      </c>
      <c r="AQ111" s="19">
        <v>128.49841986339931</v>
      </c>
      <c r="AR111" s="19">
        <v>20.990333623582778</v>
      </c>
      <c r="AS111" s="19">
        <v>15.038790744709951</v>
      </c>
      <c r="AT111" s="19">
        <v>17.478113263951947</v>
      </c>
      <c r="AU111" s="19">
        <v>9.7254931486221956</v>
      </c>
      <c r="AV111" s="19">
        <v>728.48574870393873</v>
      </c>
      <c r="AW111" s="19">
        <v>267.68262094779186</v>
      </c>
      <c r="AX111" s="19">
        <v>2263.7243100221567</v>
      </c>
      <c r="AY111" s="19">
        <v>147.73487211478476</v>
      </c>
      <c r="AZ111" s="19">
        <v>3.2418310495407319</v>
      </c>
      <c r="BA111" s="19">
        <v>50.479940628562829</v>
      </c>
      <c r="BB111" s="19">
        <v>158.38660270613289</v>
      </c>
      <c r="BC111" s="19">
        <v>0</v>
      </c>
      <c r="BD111" s="19">
        <v>23.619054789511043</v>
      </c>
      <c r="BE111" s="19">
        <v>43.533159808118398</v>
      </c>
      <c r="BF111" s="19">
        <v>104.20171230666638</v>
      </c>
      <c r="BG111" s="19">
        <v>64.836620990814637</v>
      </c>
      <c r="BH111" s="19">
        <v>390.87220083033964</v>
      </c>
      <c r="BI111" s="19">
        <v>705.32981263579063</v>
      </c>
      <c r="BJ111" s="19">
        <v>42.606922365392478</v>
      </c>
      <c r="BK111" s="19">
        <v>244.52668487964377</v>
      </c>
      <c r="BL111" s="19">
        <v>192.19426936562911</v>
      </c>
      <c r="BM111" s="19">
        <v>111.61161184847376</v>
      </c>
      <c r="BN111" s="19">
        <v>106.98042463484416</v>
      </c>
      <c r="BO111" s="19">
        <v>119.48463011164412</v>
      </c>
      <c r="BP111" s="19">
        <v>30.565835609955471</v>
      </c>
      <c r="BQ111" s="19">
        <v>1444.0041732097145</v>
      </c>
      <c r="BR111" s="19">
        <v>161.62843375567363</v>
      </c>
      <c r="BS111" s="19">
        <v>261.66207757007334</v>
      </c>
      <c r="BT111" s="19">
        <v>233.41183556693269</v>
      </c>
      <c r="BU111" s="19">
        <v>0</v>
      </c>
      <c r="BV111" s="19">
        <v>96.791812764858989</v>
      </c>
      <c r="BW111" s="19">
        <v>4434.3617570503584</v>
      </c>
      <c r="BX111" s="19">
        <v>0</v>
      </c>
      <c r="BY111" s="19">
        <v>15264.393056123217</v>
      </c>
      <c r="BZ111" s="19">
        <v>0</v>
      </c>
      <c r="CA111" s="19">
        <v>0</v>
      </c>
      <c r="CB111" s="19">
        <v>0</v>
      </c>
      <c r="CC111" s="19">
        <v>6264.6069438767836</v>
      </c>
      <c r="CD111" s="19">
        <v>0</v>
      </c>
      <c r="CE111" s="19">
        <v>0</v>
      </c>
      <c r="CF111" s="19">
        <v>6264.6069438767836</v>
      </c>
      <c r="CG111" s="19">
        <v>21529</v>
      </c>
      <c r="CI111" s="19">
        <f t="shared" si="15"/>
        <v>0</v>
      </c>
      <c r="CJ111" s="19">
        <f t="shared" si="11"/>
        <v>0</v>
      </c>
      <c r="CK111" s="19">
        <f t="shared" si="12"/>
        <v>0</v>
      </c>
    </row>
    <row r="112" spans="1:89">
      <c r="A112" s="61" t="s">
        <v>873</v>
      </c>
      <c r="B112" s="61" t="s">
        <v>313</v>
      </c>
      <c r="C112" t="e">
        <f t="shared" si="10"/>
        <v>#REF!</v>
      </c>
      <c r="D112" s="19">
        <v>4.9435659564093508E-2</v>
      </c>
      <c r="E112" s="19">
        <v>0</v>
      </c>
      <c r="F112" s="19">
        <v>9.8871319128187016E-2</v>
      </c>
      <c r="G112" s="19">
        <v>4.9435659564093508E-2</v>
      </c>
      <c r="H112" s="19">
        <v>11.469073018869693</v>
      </c>
      <c r="I112" s="19">
        <v>0</v>
      </c>
      <c r="J112" s="19">
        <v>0.34604961694865455</v>
      </c>
      <c r="K112" s="19">
        <v>9.8871319128187016E-2</v>
      </c>
      <c r="L112" s="19">
        <v>0</v>
      </c>
      <c r="M112" s="19">
        <v>7.5142202537422129</v>
      </c>
      <c r="N112" s="19">
        <v>4.9435659564093508E-2</v>
      </c>
      <c r="O112" s="19">
        <v>0</v>
      </c>
      <c r="P112" s="19">
        <v>0.49435659564093509</v>
      </c>
      <c r="Q112" s="19">
        <v>9.8871319128187016E-2</v>
      </c>
      <c r="R112" s="19">
        <v>0</v>
      </c>
      <c r="S112" s="19">
        <v>0</v>
      </c>
      <c r="T112" s="19">
        <v>0.19774263825637403</v>
      </c>
      <c r="U112" s="19">
        <v>0.6920992338973091</v>
      </c>
      <c r="V112" s="19">
        <v>0</v>
      </c>
      <c r="W112" s="19">
        <v>0</v>
      </c>
      <c r="X112" s="19">
        <v>0</v>
      </c>
      <c r="Y112" s="19">
        <v>9.8871319128187016E-2</v>
      </c>
      <c r="Z112" s="19">
        <v>5.6356651903066606</v>
      </c>
      <c r="AA112" s="19">
        <v>6.8221210198449045</v>
      </c>
      <c r="AB112" s="19">
        <v>4.9435659564093508E-2</v>
      </c>
      <c r="AC112" s="19">
        <v>16.06658935833039</v>
      </c>
      <c r="AD112" s="19">
        <v>0.64266357433321564</v>
      </c>
      <c r="AE112" s="19">
        <v>0</v>
      </c>
      <c r="AF112" s="19">
        <v>1.6808124251791792</v>
      </c>
      <c r="AG112" s="19">
        <v>3.3616248503583583</v>
      </c>
      <c r="AH112" s="19">
        <v>1.3347628082305247</v>
      </c>
      <c r="AI112" s="19">
        <v>4.9435659564093508E-2</v>
      </c>
      <c r="AJ112" s="19">
        <v>0</v>
      </c>
      <c r="AK112" s="19">
        <v>5.289615573358005</v>
      </c>
      <c r="AL112" s="19">
        <v>22.690967739918921</v>
      </c>
      <c r="AM112" s="19">
        <v>0.6920992338973091</v>
      </c>
      <c r="AN112" s="19">
        <v>0</v>
      </c>
      <c r="AO112" s="19">
        <v>0</v>
      </c>
      <c r="AP112" s="19">
        <v>5.1413085946657251</v>
      </c>
      <c r="AQ112" s="19">
        <v>12.180879841748901</v>
      </c>
      <c r="AR112" s="19">
        <v>1.9897577882972097</v>
      </c>
      <c r="AS112" s="19">
        <v>1.4255872034944368</v>
      </c>
      <c r="AT112" s="19">
        <v>1.6568203543280859</v>
      </c>
      <c r="AU112" s="19">
        <v>4.9435659564093508E-2</v>
      </c>
      <c r="AV112" s="19">
        <v>0</v>
      </c>
      <c r="AW112" s="19">
        <v>8.2557551472036153</v>
      </c>
      <c r="AX112" s="19">
        <v>32.874713610122178</v>
      </c>
      <c r="AY112" s="19">
        <v>0.5437922552050285</v>
      </c>
      <c r="AZ112" s="19">
        <v>0</v>
      </c>
      <c r="BA112" s="19">
        <v>45.283064160709657</v>
      </c>
      <c r="BB112" s="19">
        <v>1.8291194038714598</v>
      </c>
      <c r="BC112" s="19">
        <v>13.990291656638464</v>
      </c>
      <c r="BD112" s="19">
        <v>0</v>
      </c>
      <c r="BE112" s="19">
        <v>0</v>
      </c>
      <c r="BF112" s="19">
        <v>39.004735396069776</v>
      </c>
      <c r="BG112" s="19">
        <v>2.5706542973328625</v>
      </c>
      <c r="BH112" s="19">
        <v>0.93927753171777661</v>
      </c>
      <c r="BI112" s="19">
        <v>153.10223766999761</v>
      </c>
      <c r="BJ112" s="19">
        <v>3.6088031481788261</v>
      </c>
      <c r="BK112" s="19">
        <v>81.173353004241534</v>
      </c>
      <c r="BL112" s="19">
        <v>4.9435659564093508E-2</v>
      </c>
      <c r="BM112" s="19">
        <v>13.841984677946183</v>
      </c>
      <c r="BN112" s="19">
        <v>0</v>
      </c>
      <c r="BO112" s="19">
        <v>91.505405853137091</v>
      </c>
      <c r="BP112" s="19">
        <v>0.19774263825637403</v>
      </c>
      <c r="BQ112" s="19">
        <v>585.71369451537987</v>
      </c>
      <c r="BR112" s="19">
        <v>102.43068661680175</v>
      </c>
      <c r="BS112" s="19">
        <v>13.149885444048873</v>
      </c>
      <c r="BT112" s="19">
        <v>261.51463909405464</v>
      </c>
      <c r="BU112" s="19">
        <v>239.46633492846894</v>
      </c>
      <c r="BV112" s="19">
        <v>2.2740403399483013</v>
      </c>
      <c r="BW112" s="19">
        <v>502.06855853293365</v>
      </c>
      <c r="BX112" s="19">
        <v>0</v>
      </c>
      <c r="BY112" s="19">
        <v>2303.4051217293727</v>
      </c>
      <c r="BZ112" s="19">
        <v>0</v>
      </c>
      <c r="CA112" s="19">
        <v>0</v>
      </c>
      <c r="CB112" s="19">
        <v>0</v>
      </c>
      <c r="CC112" s="19">
        <v>13512.594878270625</v>
      </c>
      <c r="CD112" s="19">
        <v>0</v>
      </c>
      <c r="CE112" s="19">
        <v>0</v>
      </c>
      <c r="CF112" s="19">
        <v>13512.594878270625</v>
      </c>
      <c r="CG112" s="19">
        <v>15816</v>
      </c>
      <c r="CI112" s="19">
        <f t="shared" si="15"/>
        <v>0</v>
      </c>
      <c r="CJ112" s="19">
        <f t="shared" si="11"/>
        <v>0</v>
      </c>
      <c r="CK112" s="19">
        <f t="shared" si="12"/>
        <v>0</v>
      </c>
    </row>
    <row r="113" spans="1:89">
      <c r="A113" s="61" t="s">
        <v>874</v>
      </c>
      <c r="B113" s="61" t="s">
        <v>314</v>
      </c>
      <c r="C113" t="e">
        <f t="shared" si="10"/>
        <v>#REF!</v>
      </c>
      <c r="D113" s="19">
        <v>0</v>
      </c>
      <c r="E113" s="19">
        <v>0</v>
      </c>
      <c r="F113" s="19">
        <v>0</v>
      </c>
      <c r="G113" s="19">
        <v>0</v>
      </c>
      <c r="H113" s="19">
        <v>0</v>
      </c>
      <c r="I113" s="19">
        <v>0</v>
      </c>
      <c r="J113" s="19">
        <v>0</v>
      </c>
      <c r="K113" s="19">
        <v>0</v>
      </c>
      <c r="L113" s="19">
        <v>0</v>
      </c>
      <c r="M113" s="19">
        <v>0</v>
      </c>
      <c r="N113" s="19">
        <v>0</v>
      </c>
      <c r="O113" s="19">
        <v>0</v>
      </c>
      <c r="P113" s="19">
        <v>0</v>
      </c>
      <c r="Q113" s="19">
        <v>0</v>
      </c>
      <c r="R113" s="19">
        <v>0</v>
      </c>
      <c r="S113" s="19">
        <v>0</v>
      </c>
      <c r="T113" s="19">
        <v>0</v>
      </c>
      <c r="U113" s="19">
        <v>0</v>
      </c>
      <c r="V113" s="19">
        <v>0</v>
      </c>
      <c r="W113" s="19">
        <v>0</v>
      </c>
      <c r="X113" s="19">
        <v>0</v>
      </c>
      <c r="Y113" s="19">
        <v>0</v>
      </c>
      <c r="Z113" s="19">
        <v>19.151120970723671</v>
      </c>
      <c r="AA113" s="19">
        <v>0</v>
      </c>
      <c r="AB113" s="19">
        <v>0</v>
      </c>
      <c r="AC113" s="19">
        <v>0</v>
      </c>
      <c r="AD113" s="19">
        <v>0</v>
      </c>
      <c r="AE113" s="19">
        <v>0</v>
      </c>
      <c r="AF113" s="19">
        <v>0</v>
      </c>
      <c r="AG113" s="19">
        <v>0</v>
      </c>
      <c r="AH113" s="19">
        <v>0</v>
      </c>
      <c r="AI113" s="19">
        <v>0</v>
      </c>
      <c r="AJ113" s="19">
        <v>0</v>
      </c>
      <c r="AK113" s="19">
        <v>0</v>
      </c>
      <c r="AL113" s="19">
        <v>0</v>
      </c>
      <c r="AM113" s="19">
        <v>0.34351786494571612</v>
      </c>
      <c r="AN113" s="19">
        <v>0</v>
      </c>
      <c r="AO113" s="19">
        <v>0</v>
      </c>
      <c r="AP113" s="19">
        <v>2.061107189674297</v>
      </c>
      <c r="AQ113" s="19">
        <v>10.428712207374499</v>
      </c>
      <c r="AR113" s="19">
        <v>1.7035396134040077</v>
      </c>
      <c r="AS113" s="19">
        <v>1.2205225619912801</v>
      </c>
      <c r="AT113" s="19">
        <v>1.4184938098960056</v>
      </c>
      <c r="AU113" s="19">
        <v>0.68703572989143225</v>
      </c>
      <c r="AV113" s="19">
        <v>0</v>
      </c>
      <c r="AW113" s="19">
        <v>0</v>
      </c>
      <c r="AX113" s="19">
        <v>31.174246243823738</v>
      </c>
      <c r="AY113" s="19">
        <v>0</v>
      </c>
      <c r="AZ113" s="19">
        <v>0</v>
      </c>
      <c r="BA113" s="19">
        <v>0</v>
      </c>
      <c r="BB113" s="19">
        <v>0</v>
      </c>
      <c r="BC113" s="19">
        <v>7.6432724950421838</v>
      </c>
      <c r="BD113" s="19">
        <v>0</v>
      </c>
      <c r="BE113" s="19">
        <v>1.8034687909650096</v>
      </c>
      <c r="BF113" s="19">
        <v>0.25763839870928712</v>
      </c>
      <c r="BG113" s="19">
        <v>13.654835131592215</v>
      </c>
      <c r="BH113" s="19">
        <v>8.5879466236429031E-2</v>
      </c>
      <c r="BI113" s="19">
        <v>166.60616449867231</v>
      </c>
      <c r="BJ113" s="19">
        <v>5.3245269066586003</v>
      </c>
      <c r="BK113" s="19">
        <v>36.756411549191625</v>
      </c>
      <c r="BL113" s="19">
        <v>15.028906591375081</v>
      </c>
      <c r="BM113" s="19">
        <v>227.15118819535479</v>
      </c>
      <c r="BN113" s="19">
        <v>2.490504520856442</v>
      </c>
      <c r="BO113" s="19">
        <v>0.34351786494571612</v>
      </c>
      <c r="BP113" s="19">
        <v>0</v>
      </c>
      <c r="BQ113" s="19">
        <v>129.16271721958927</v>
      </c>
      <c r="BR113" s="19">
        <v>341.54263722227824</v>
      </c>
      <c r="BS113" s="19">
        <v>189.19246411885314</v>
      </c>
      <c r="BT113" s="19">
        <v>4.0363349131121646</v>
      </c>
      <c r="BU113" s="19">
        <v>17.691170044704378</v>
      </c>
      <c r="BV113" s="19">
        <v>0</v>
      </c>
      <c r="BW113" s="19">
        <v>16.918254848576517</v>
      </c>
      <c r="BX113" s="19">
        <v>0</v>
      </c>
      <c r="BY113" s="19">
        <v>1243.8781889684381</v>
      </c>
      <c r="BZ113" s="19">
        <v>0</v>
      </c>
      <c r="CA113" s="19">
        <v>0</v>
      </c>
      <c r="CB113" s="19">
        <v>0</v>
      </c>
      <c r="CC113" s="19">
        <v>1311.1218110315619</v>
      </c>
      <c r="CD113" s="19">
        <v>0</v>
      </c>
      <c r="CE113" s="19">
        <v>0</v>
      </c>
      <c r="CF113" s="19">
        <v>1311.1218110315619</v>
      </c>
      <c r="CG113" s="19">
        <v>2555</v>
      </c>
      <c r="CI113" s="19">
        <f t="shared" si="15"/>
        <v>0</v>
      </c>
      <c r="CJ113" s="19">
        <f t="shared" si="11"/>
        <v>0</v>
      </c>
      <c r="CK113" s="19">
        <f t="shared" si="12"/>
        <v>0</v>
      </c>
    </row>
    <row r="114" spans="1:89">
      <c r="A114" s="61" t="s">
        <v>875</v>
      </c>
      <c r="B114" s="61" t="s">
        <v>315</v>
      </c>
      <c r="C114" t="e">
        <f t="shared" si="10"/>
        <v>#REF!</v>
      </c>
      <c r="D114" s="19">
        <v>0</v>
      </c>
      <c r="E114" s="19">
        <v>0</v>
      </c>
      <c r="F114" s="19">
        <v>0</v>
      </c>
      <c r="G114" s="19">
        <v>0</v>
      </c>
      <c r="H114" s="19">
        <v>0</v>
      </c>
      <c r="I114" s="19">
        <v>0</v>
      </c>
      <c r="J114" s="19">
        <v>0</v>
      </c>
      <c r="K114" s="19">
        <v>0</v>
      </c>
      <c r="L114" s="19">
        <v>0</v>
      </c>
      <c r="M114" s="19">
        <v>0</v>
      </c>
      <c r="N114" s="19">
        <v>0</v>
      </c>
      <c r="O114" s="19">
        <v>0</v>
      </c>
      <c r="P114" s="19">
        <v>0</v>
      </c>
      <c r="Q114" s="19">
        <v>0</v>
      </c>
      <c r="R114" s="19">
        <v>0</v>
      </c>
      <c r="S114" s="19">
        <v>0</v>
      </c>
      <c r="T114" s="19">
        <v>0</v>
      </c>
      <c r="U114" s="19">
        <v>0</v>
      </c>
      <c r="V114" s="19">
        <v>0</v>
      </c>
      <c r="W114" s="19">
        <v>0</v>
      </c>
      <c r="X114" s="19">
        <v>0</v>
      </c>
      <c r="Y114" s="19">
        <v>0</v>
      </c>
      <c r="Z114" s="19">
        <v>0</v>
      </c>
      <c r="AA114" s="19">
        <v>0</v>
      </c>
      <c r="AB114" s="19">
        <v>0</v>
      </c>
      <c r="AC114" s="19">
        <v>0</v>
      </c>
      <c r="AD114" s="19">
        <v>0</v>
      </c>
      <c r="AE114" s="19">
        <v>0</v>
      </c>
      <c r="AF114" s="19">
        <v>0</v>
      </c>
      <c r="AG114" s="19">
        <v>0</v>
      </c>
      <c r="AH114" s="19">
        <v>0</v>
      </c>
      <c r="AI114" s="19">
        <v>0</v>
      </c>
      <c r="AJ114" s="19">
        <v>0</v>
      </c>
      <c r="AK114" s="19">
        <v>0</v>
      </c>
      <c r="AL114" s="19">
        <v>0</v>
      </c>
      <c r="AM114" s="19">
        <v>0</v>
      </c>
      <c r="AN114" s="19">
        <v>0</v>
      </c>
      <c r="AO114" s="19">
        <v>0</v>
      </c>
      <c r="AP114" s="19">
        <v>0</v>
      </c>
      <c r="AQ114" s="19">
        <v>0</v>
      </c>
      <c r="AR114" s="19">
        <v>0</v>
      </c>
      <c r="AS114" s="19">
        <v>0</v>
      </c>
      <c r="AT114" s="19">
        <v>0</v>
      </c>
      <c r="AU114" s="19">
        <v>0</v>
      </c>
      <c r="AV114" s="19">
        <v>0</v>
      </c>
      <c r="AW114" s="19">
        <v>0</v>
      </c>
      <c r="AX114" s="19">
        <v>0</v>
      </c>
      <c r="AY114" s="19">
        <v>1.4279447247203333E-2</v>
      </c>
      <c r="AZ114" s="19">
        <v>0</v>
      </c>
      <c r="BA114" s="19">
        <v>0</v>
      </c>
      <c r="BB114" s="19">
        <v>0</v>
      </c>
      <c r="BC114" s="19">
        <v>5.7117788988813332E-2</v>
      </c>
      <c r="BD114" s="19">
        <v>0</v>
      </c>
      <c r="BE114" s="19">
        <v>0.14279447247203336</v>
      </c>
      <c r="BF114" s="19">
        <v>81.178657600350945</v>
      </c>
      <c r="BG114" s="19">
        <v>71.682825180960734</v>
      </c>
      <c r="BH114" s="19">
        <v>1.4279447247203333E-2</v>
      </c>
      <c r="BI114" s="19">
        <v>2.8558894494406666E-2</v>
      </c>
      <c r="BJ114" s="19">
        <v>0</v>
      </c>
      <c r="BK114" s="19">
        <v>0</v>
      </c>
      <c r="BL114" s="19">
        <v>0</v>
      </c>
      <c r="BM114" s="19">
        <v>467.30919061197636</v>
      </c>
      <c r="BN114" s="19">
        <v>0</v>
      </c>
      <c r="BO114" s="19">
        <v>0.48550120640491334</v>
      </c>
      <c r="BP114" s="19">
        <v>4.2838341741610005E-2</v>
      </c>
      <c r="BQ114" s="19">
        <v>0</v>
      </c>
      <c r="BR114" s="19">
        <v>0</v>
      </c>
      <c r="BS114" s="19">
        <v>0</v>
      </c>
      <c r="BT114" s="19">
        <v>0</v>
      </c>
      <c r="BU114" s="19">
        <v>0</v>
      </c>
      <c r="BV114" s="19">
        <v>1.8420486948892301</v>
      </c>
      <c r="BW114" s="19">
        <v>0</v>
      </c>
      <c r="BX114" s="19">
        <v>0</v>
      </c>
      <c r="BY114" s="19">
        <v>622.79809168677343</v>
      </c>
      <c r="BZ114" s="19">
        <v>0</v>
      </c>
      <c r="CA114" s="19">
        <v>0</v>
      </c>
      <c r="CB114" s="19">
        <v>0</v>
      </c>
      <c r="CC114" s="19">
        <v>28.201908313226586</v>
      </c>
      <c r="CD114" s="19">
        <v>0</v>
      </c>
      <c r="CE114" s="19">
        <v>0</v>
      </c>
      <c r="CF114" s="19">
        <v>28.201908313226586</v>
      </c>
      <c r="CG114" s="19">
        <v>651</v>
      </c>
      <c r="CI114" s="19">
        <f t="shared" si="15"/>
        <v>0</v>
      </c>
      <c r="CJ114" s="19">
        <f t="shared" si="11"/>
        <v>0</v>
      </c>
      <c r="CK114" s="19">
        <f t="shared" si="12"/>
        <v>0</v>
      </c>
    </row>
    <row r="115" spans="1:89">
      <c r="A115" s="61" t="s">
        <v>876</v>
      </c>
      <c r="B115" s="61" t="s">
        <v>316</v>
      </c>
      <c r="C115" t="e">
        <f t="shared" si="10"/>
        <v>#REF!</v>
      </c>
      <c r="D115" s="19">
        <v>5.8779502972345507E-2</v>
      </c>
      <c r="E115" s="19">
        <v>2.9389751486172754E-2</v>
      </c>
      <c r="F115" s="19">
        <v>7.8372670629794014E-2</v>
      </c>
      <c r="G115" s="19">
        <v>0.29389751486172755</v>
      </c>
      <c r="H115" s="19">
        <v>8.1409611616698516</v>
      </c>
      <c r="I115" s="19">
        <v>1.1755900594469102</v>
      </c>
      <c r="J115" s="19">
        <v>0.26450776337555476</v>
      </c>
      <c r="K115" s="19">
        <v>7.8960465659517469</v>
      </c>
      <c r="L115" s="19">
        <v>1.518470493452259</v>
      </c>
      <c r="M115" s="19">
        <v>14.871214252003412</v>
      </c>
      <c r="N115" s="19">
        <v>3.8206676932024579</v>
      </c>
      <c r="O115" s="19">
        <v>0.15674534125958803</v>
      </c>
      <c r="P115" s="19">
        <v>2.076875771689541</v>
      </c>
      <c r="Q115" s="19">
        <v>5.2607655160249234</v>
      </c>
      <c r="R115" s="19">
        <v>1.714402170026744</v>
      </c>
      <c r="S115" s="19">
        <v>1.0972173888171162</v>
      </c>
      <c r="T115" s="19">
        <v>4.1733447110365312</v>
      </c>
      <c r="U115" s="19">
        <v>3.0173478192470693</v>
      </c>
      <c r="V115" s="19">
        <v>2.2711187837813935</v>
      </c>
      <c r="W115" s="19">
        <v>5.8289673780909296E-2</v>
      </c>
      <c r="X115" s="19">
        <v>2.1784936740686768E-3</v>
      </c>
      <c r="Y115" s="19">
        <v>1.518470493452259</v>
      </c>
      <c r="Z115" s="19">
        <v>3.0271444030757935</v>
      </c>
      <c r="AA115" s="19">
        <v>2.8018229750151358</v>
      </c>
      <c r="AB115" s="19">
        <v>0.31349068251917606</v>
      </c>
      <c r="AC115" s="19">
        <v>2.6352810499268235</v>
      </c>
      <c r="AD115" s="19">
        <v>3.6933121034290428</v>
      </c>
      <c r="AE115" s="19">
        <v>4.1145652080641852</v>
      </c>
      <c r="AF115" s="19">
        <v>2.1356552746618864</v>
      </c>
      <c r="AG115" s="19">
        <v>0.73474378715431887</v>
      </c>
      <c r="AH115" s="19">
        <v>3.6835155196003186</v>
      </c>
      <c r="AI115" s="19">
        <v>8.9246878679677923</v>
      </c>
      <c r="AJ115" s="19">
        <v>4.3300900522961197</v>
      </c>
      <c r="AK115" s="19">
        <v>4.3986661390971884</v>
      </c>
      <c r="AL115" s="19">
        <v>13.744607111700123</v>
      </c>
      <c r="AM115" s="19">
        <v>13.793590030843745</v>
      </c>
      <c r="AN115" s="19">
        <v>1.5282670772809832</v>
      </c>
      <c r="AO115" s="19">
        <v>4.7219534054450891</v>
      </c>
      <c r="AP115" s="19">
        <v>1.3127422330490495</v>
      </c>
      <c r="AQ115" s="19">
        <v>3.6242558232026125</v>
      </c>
      <c r="AR115" s="19">
        <v>0.59202548130246713</v>
      </c>
      <c r="AS115" s="19">
        <v>0.42416416472966534</v>
      </c>
      <c r="AT115" s="19">
        <v>0.49296445701676306</v>
      </c>
      <c r="AU115" s="19">
        <v>1.910333846601229</v>
      </c>
      <c r="AV115" s="19">
        <v>11.01136022348606</v>
      </c>
      <c r="AW115" s="19">
        <v>11.667731340010583</v>
      </c>
      <c r="AX115" s="19">
        <v>73.689903559663819</v>
      </c>
      <c r="AY115" s="19">
        <v>10.296209603989189</v>
      </c>
      <c r="AZ115" s="19">
        <v>0.3624736016627973</v>
      </c>
      <c r="BA115" s="19">
        <v>0.66616770035324901</v>
      </c>
      <c r="BB115" s="19">
        <v>8.846315197337999</v>
      </c>
      <c r="BC115" s="19">
        <v>2.6058912984406506</v>
      </c>
      <c r="BD115" s="19">
        <v>8.3270962544156149</v>
      </c>
      <c r="BE115" s="19">
        <v>1.058031053502219</v>
      </c>
      <c r="BF115" s="19">
        <v>3.3504316694236937</v>
      </c>
      <c r="BG115" s="19">
        <v>221.35381161002445</v>
      </c>
      <c r="BH115" s="19">
        <v>18.887813621780356</v>
      </c>
      <c r="BI115" s="19">
        <v>87.757797937711842</v>
      </c>
      <c r="BJ115" s="19">
        <v>6.4461521593005573</v>
      </c>
      <c r="BK115" s="19">
        <v>29.360361734686581</v>
      </c>
      <c r="BL115" s="19">
        <v>3.7618881902301124</v>
      </c>
      <c r="BM115" s="19">
        <v>26.440979753726754</v>
      </c>
      <c r="BN115" s="19">
        <v>1.332335400706498</v>
      </c>
      <c r="BO115" s="19">
        <v>20.788350884552862</v>
      </c>
      <c r="BP115" s="19">
        <v>2.9585683162747238</v>
      </c>
      <c r="BQ115" s="19">
        <v>56.173611673904858</v>
      </c>
      <c r="BR115" s="19">
        <v>10.423565193762602</v>
      </c>
      <c r="BS115" s="19">
        <v>14.498944066511893</v>
      </c>
      <c r="BT115" s="19">
        <v>4.6729704863014678</v>
      </c>
      <c r="BU115" s="19">
        <v>12.941287237744735</v>
      </c>
      <c r="BV115" s="19">
        <v>2.6548742175842723</v>
      </c>
      <c r="BW115" s="19">
        <v>18.241239089084555</v>
      </c>
      <c r="BX115" s="19">
        <v>0</v>
      </c>
      <c r="BY115" s="19">
        <v>813.00869536199684</v>
      </c>
      <c r="BZ115" s="19">
        <v>0</v>
      </c>
      <c r="CA115" s="19">
        <v>0</v>
      </c>
      <c r="CB115" s="19">
        <v>0</v>
      </c>
      <c r="CC115" s="19">
        <v>1241.9913046380032</v>
      </c>
      <c r="CD115" s="19">
        <v>0</v>
      </c>
      <c r="CE115" s="19">
        <v>0</v>
      </c>
      <c r="CF115" s="19">
        <v>1241.9913046380032</v>
      </c>
      <c r="CG115" s="19">
        <v>2055</v>
      </c>
      <c r="CI115" s="19">
        <f t="shared" si="15"/>
        <v>0</v>
      </c>
      <c r="CJ115" s="19">
        <f t="shared" si="11"/>
        <v>0</v>
      </c>
      <c r="CK115" s="19">
        <f t="shared" si="12"/>
        <v>0</v>
      </c>
    </row>
    <row r="116" spans="1:89">
      <c r="A116" s="61" t="s">
        <v>877</v>
      </c>
      <c r="B116" s="61" t="s">
        <v>100</v>
      </c>
      <c r="C116" t="e">
        <f t="shared" si="10"/>
        <v>#REF!</v>
      </c>
      <c r="D116" s="19">
        <v>2.0260052506455493</v>
      </c>
      <c r="E116" s="19">
        <v>1.0130026253227746</v>
      </c>
      <c r="F116" s="19">
        <v>9.2091147756615865E-2</v>
      </c>
      <c r="G116" s="19">
        <v>9.2091147756615865E-2</v>
      </c>
      <c r="H116" s="19">
        <v>6.0780157519366469</v>
      </c>
      <c r="I116" s="19">
        <v>34.534180408730954</v>
      </c>
      <c r="J116" s="19">
        <v>3.4073724669947874</v>
      </c>
      <c r="K116" s="19">
        <v>58.569969973207691</v>
      </c>
      <c r="L116" s="19">
        <v>1.3813672163492381</v>
      </c>
      <c r="M116" s="19">
        <v>104.15508811273254</v>
      </c>
      <c r="N116" s="19">
        <v>7.8277475593123489</v>
      </c>
      <c r="O116" s="19">
        <v>3.4073724669947874</v>
      </c>
      <c r="P116" s="19">
        <v>4.1441016490477143</v>
      </c>
      <c r="Q116" s="19">
        <v>5.0650131266138727</v>
      </c>
      <c r="R116" s="19">
        <v>1.2892760685926221</v>
      </c>
      <c r="S116" s="19">
        <v>1.4734583641058538</v>
      </c>
      <c r="T116" s="19">
        <v>24.312063007746588</v>
      </c>
      <c r="U116" s="19">
        <v>0.2762734432698476</v>
      </c>
      <c r="V116" s="19">
        <v>5.023358181530134</v>
      </c>
      <c r="W116" s="19">
        <v>0.12892760685926222</v>
      </c>
      <c r="X116" s="19">
        <v>4.8184859810916358E-3</v>
      </c>
      <c r="Y116" s="19">
        <v>0.18418229551323173</v>
      </c>
      <c r="Z116" s="19">
        <v>41.993563377016841</v>
      </c>
      <c r="AA116" s="19">
        <v>27.166888588201683</v>
      </c>
      <c r="AB116" s="19">
        <v>2.3943698416720127</v>
      </c>
      <c r="AC116" s="19">
        <v>47.242758799143935</v>
      </c>
      <c r="AD116" s="19">
        <v>16.760588891704089</v>
      </c>
      <c r="AE116" s="19">
        <v>9.0249324801483546</v>
      </c>
      <c r="AF116" s="19">
        <v>22.193966609344425</v>
      </c>
      <c r="AG116" s="19">
        <v>3.1310990237249396</v>
      </c>
      <c r="AH116" s="19">
        <v>11.971849208360062</v>
      </c>
      <c r="AI116" s="19">
        <v>20.812599392995185</v>
      </c>
      <c r="AJ116" s="19">
        <v>37.296914841429427</v>
      </c>
      <c r="AK116" s="19">
        <v>19.523323324402561</v>
      </c>
      <c r="AL116" s="19">
        <v>96.511522848933438</v>
      </c>
      <c r="AM116" s="19">
        <v>15.010857084328388</v>
      </c>
      <c r="AN116" s="19">
        <v>5.8938334564234154</v>
      </c>
      <c r="AO116" s="19">
        <v>14.366219050032075</v>
      </c>
      <c r="AP116" s="19">
        <v>10.222117400984361</v>
      </c>
      <c r="AQ116" s="19">
        <v>121.58287021751725</v>
      </c>
      <c r="AR116" s="19">
        <v>19.860672306254312</v>
      </c>
      <c r="AS116" s="19">
        <v>14.229430566432024</v>
      </c>
      <c r="AT116" s="19">
        <v>16.537473214668065</v>
      </c>
      <c r="AU116" s="19">
        <v>41.993563377016841</v>
      </c>
      <c r="AV116" s="19">
        <v>45.124662400741776</v>
      </c>
      <c r="AW116" s="19">
        <v>47.979487981196868</v>
      </c>
      <c r="AX116" s="19">
        <v>998.08385938620279</v>
      </c>
      <c r="AY116" s="19">
        <v>102.22117400984361</v>
      </c>
      <c r="AZ116" s="19">
        <v>9.2091147756615865E-2</v>
      </c>
      <c r="BA116" s="19">
        <v>79.382569366202873</v>
      </c>
      <c r="BB116" s="19">
        <v>150.56902658206693</v>
      </c>
      <c r="BC116" s="19">
        <v>8.104021002582197</v>
      </c>
      <c r="BD116" s="19">
        <v>12.06394035611668</v>
      </c>
      <c r="BE116" s="19">
        <v>47.058576503630711</v>
      </c>
      <c r="BF116" s="19">
        <v>123.49422914162187</v>
      </c>
      <c r="BG116" s="19">
        <v>326.46311879720326</v>
      </c>
      <c r="BH116" s="19">
        <v>1185.6735273664294</v>
      </c>
      <c r="BI116" s="19">
        <v>1723.1174656740393</v>
      </c>
      <c r="BJ116" s="19">
        <v>40.243831569641131</v>
      </c>
      <c r="BK116" s="19">
        <v>302.61151152823976</v>
      </c>
      <c r="BL116" s="19">
        <v>3.4073724669947874</v>
      </c>
      <c r="BM116" s="19">
        <v>899.27005784335392</v>
      </c>
      <c r="BN116" s="19">
        <v>43.927477479905775</v>
      </c>
      <c r="BO116" s="19">
        <v>114.3772055137169</v>
      </c>
      <c r="BP116" s="19">
        <v>20.536325949725338</v>
      </c>
      <c r="BQ116" s="19">
        <v>1232.1795569835203</v>
      </c>
      <c r="BR116" s="19">
        <v>152.6871229804691</v>
      </c>
      <c r="BS116" s="19">
        <v>47.058576503630711</v>
      </c>
      <c r="BT116" s="19">
        <v>241.27880712233357</v>
      </c>
      <c r="BU116" s="19">
        <v>0</v>
      </c>
      <c r="BV116" s="19">
        <v>18.141956108053325</v>
      </c>
      <c r="BW116" s="19">
        <v>165.9482482574218</v>
      </c>
      <c r="BX116" s="19">
        <v>0</v>
      </c>
      <c r="BY116" s="19">
        <v>9011.3029902803755</v>
      </c>
      <c r="BZ116" s="19">
        <v>0</v>
      </c>
      <c r="CA116" s="19">
        <v>0</v>
      </c>
      <c r="CB116" s="19">
        <v>0</v>
      </c>
      <c r="CC116" s="19">
        <v>218.71647592196268</v>
      </c>
      <c r="CD116" s="19">
        <v>7852.9805337976613</v>
      </c>
      <c r="CE116" s="19">
        <v>0</v>
      </c>
      <c r="CF116" s="19">
        <v>8071.6970097196236</v>
      </c>
      <c r="CG116" s="19">
        <v>17083</v>
      </c>
      <c r="CI116" s="19">
        <f t="shared" si="15"/>
        <v>0</v>
      </c>
      <c r="CJ116" s="19">
        <f t="shared" si="11"/>
        <v>0</v>
      </c>
      <c r="CK116" s="19">
        <f t="shared" si="12"/>
        <v>0</v>
      </c>
    </row>
    <row r="117" spans="1:89">
      <c r="A117" s="61" t="s">
        <v>878</v>
      </c>
      <c r="B117" s="61" t="s">
        <v>101</v>
      </c>
      <c r="C117" t="e">
        <f t="shared" si="10"/>
        <v>#REF!</v>
      </c>
      <c r="D117" s="19">
        <v>286.65451933391398</v>
      </c>
      <c r="E117" s="19">
        <v>102.45869538845704</v>
      </c>
      <c r="F117" s="19">
        <v>25.243983921685686</v>
      </c>
      <c r="G117" s="19">
        <v>27.764675414599971</v>
      </c>
      <c r="H117" s="19">
        <v>179.00616498945695</v>
      </c>
      <c r="I117" s="19">
        <v>80.069023892571337</v>
      </c>
      <c r="J117" s="19">
        <v>24.873293996257114</v>
      </c>
      <c r="K117" s="19">
        <v>249.95621671648544</v>
      </c>
      <c r="L117" s="19">
        <v>74.323330048428502</v>
      </c>
      <c r="M117" s="19">
        <v>251.73552835854258</v>
      </c>
      <c r="N117" s="19">
        <v>65.500909823228497</v>
      </c>
      <c r="O117" s="19">
        <v>13.530182278142842</v>
      </c>
      <c r="P117" s="19">
        <v>37.736234408628533</v>
      </c>
      <c r="Q117" s="19">
        <v>47.596586425028519</v>
      </c>
      <c r="R117" s="19">
        <v>35.363818885885678</v>
      </c>
      <c r="S117" s="19">
        <v>25.132776944057117</v>
      </c>
      <c r="T117" s="19">
        <v>112.39318538994274</v>
      </c>
      <c r="U117" s="19">
        <v>17.607771457857126</v>
      </c>
      <c r="V117" s="19">
        <v>138.40055616635573</v>
      </c>
      <c r="W117" s="19">
        <v>3.5521362104192828</v>
      </c>
      <c r="X117" s="19">
        <v>0.13275603999628313</v>
      </c>
      <c r="Y117" s="19">
        <v>54.825039970885648</v>
      </c>
      <c r="Z117" s="19">
        <v>177.48633629519981</v>
      </c>
      <c r="AA117" s="19">
        <v>63.684529188628503</v>
      </c>
      <c r="AB117" s="19">
        <v>38.477614259485669</v>
      </c>
      <c r="AC117" s="19">
        <v>52.563831425771376</v>
      </c>
      <c r="AD117" s="19">
        <v>85.444027811285622</v>
      </c>
      <c r="AE117" s="19">
        <v>86.000062699428483</v>
      </c>
      <c r="AF117" s="19">
        <v>130.1492328179713</v>
      </c>
      <c r="AG117" s="19">
        <v>54.269005082742801</v>
      </c>
      <c r="AH117" s="19">
        <v>69.652636988028505</v>
      </c>
      <c r="AI117" s="19">
        <v>82.886267325828484</v>
      </c>
      <c r="AJ117" s="19">
        <v>62.090562509285647</v>
      </c>
      <c r="AK117" s="19">
        <v>97.788002328057047</v>
      </c>
      <c r="AL117" s="19">
        <v>154.02166401557128</v>
      </c>
      <c r="AM117" s="19">
        <v>61.534527621142793</v>
      </c>
      <c r="AN117" s="19">
        <v>34.993128960457106</v>
      </c>
      <c r="AO117" s="19">
        <v>44.593998029057097</v>
      </c>
      <c r="AP117" s="19">
        <v>32.657782430257107</v>
      </c>
      <c r="AQ117" s="19">
        <v>237.00641228908071</v>
      </c>
      <c r="AR117" s="19">
        <v>38.715212764209383</v>
      </c>
      <c r="AS117" s="19">
        <v>27.738005209394551</v>
      </c>
      <c r="AT117" s="19">
        <v>32.23716620542934</v>
      </c>
      <c r="AU117" s="19">
        <v>64.055219114057081</v>
      </c>
      <c r="AV117" s="19">
        <v>350.15370355982822</v>
      </c>
      <c r="AW117" s="19">
        <v>121.47508856294273</v>
      </c>
      <c r="AX117" s="19">
        <v>1248.9284967539415</v>
      </c>
      <c r="AY117" s="19">
        <v>414.24599166642815</v>
      </c>
      <c r="AZ117" s="19">
        <v>28.061227354942826</v>
      </c>
      <c r="BA117" s="19">
        <v>66.353496651714224</v>
      </c>
      <c r="BB117" s="19">
        <v>153.68804308268554</v>
      </c>
      <c r="BC117" s="19">
        <v>27.208640526457113</v>
      </c>
      <c r="BD117" s="19">
        <v>139.30527397605701</v>
      </c>
      <c r="BE117" s="19">
        <v>18.497427278885695</v>
      </c>
      <c r="BF117" s="19">
        <v>41.146581722571383</v>
      </c>
      <c r="BG117" s="19">
        <v>308.67350090437111</v>
      </c>
      <c r="BH117" s="19">
        <v>127.96216225794274</v>
      </c>
      <c r="BI117" s="19">
        <v>3588.5008921038243</v>
      </c>
      <c r="BJ117" s="19">
        <v>988.92658305834186</v>
      </c>
      <c r="BK117" s="19">
        <v>200.20962872397121</v>
      </c>
      <c r="BL117" s="19">
        <v>55.93710974717137</v>
      </c>
      <c r="BM117" s="19">
        <v>39.441408065599958</v>
      </c>
      <c r="BN117" s="19">
        <v>57.642283404142795</v>
      </c>
      <c r="BO117" s="19">
        <v>240.80017555839976</v>
      </c>
      <c r="BP117" s="19">
        <v>45.706067805342805</v>
      </c>
      <c r="BQ117" s="19">
        <v>2418.3440045034545</v>
      </c>
      <c r="BR117" s="19">
        <v>31.953471571942821</v>
      </c>
      <c r="BS117" s="19">
        <v>98.381106208742764</v>
      </c>
      <c r="BT117" s="19">
        <v>16.273287726314269</v>
      </c>
      <c r="BU117" s="19">
        <v>236.68551738614258</v>
      </c>
      <c r="BV117" s="19">
        <v>35.363818885885678</v>
      </c>
      <c r="BW117" s="19">
        <v>104.38628300068561</v>
      </c>
      <c r="BX117" s="19">
        <v>0</v>
      </c>
      <c r="BY117" s="19">
        <v>14786.153883479927</v>
      </c>
      <c r="BZ117" s="19">
        <v>0</v>
      </c>
      <c r="CA117" s="19">
        <v>0</v>
      </c>
      <c r="CB117" s="19">
        <v>0</v>
      </c>
      <c r="CC117" s="19">
        <v>12409.846116520072</v>
      </c>
      <c r="CD117" s="19">
        <v>0</v>
      </c>
      <c r="CE117" s="19">
        <v>0</v>
      </c>
      <c r="CF117" s="19">
        <v>12409.846116520072</v>
      </c>
      <c r="CG117" s="19">
        <v>27196</v>
      </c>
      <c r="CI117" s="19">
        <f t="shared" si="15"/>
        <v>0</v>
      </c>
      <c r="CJ117" s="19">
        <f t="shared" si="11"/>
        <v>0</v>
      </c>
      <c r="CK117" s="19">
        <f t="shared" si="12"/>
        <v>0</v>
      </c>
    </row>
    <row r="118" spans="1:89">
      <c r="A118" s="61" t="s">
        <v>879</v>
      </c>
      <c r="B118" s="61" t="s">
        <v>317</v>
      </c>
      <c r="C118" t="e">
        <f t="shared" si="10"/>
        <v>#REF!</v>
      </c>
      <c r="D118" s="19">
        <v>0.19109880994423412</v>
      </c>
      <c r="E118" s="19">
        <v>0.16721145870120485</v>
      </c>
      <c r="F118" s="19">
        <v>0.21498616118726335</v>
      </c>
      <c r="G118" s="19">
        <v>0.62107113231876077</v>
      </c>
      <c r="H118" s="19">
        <v>12.779732915020656</v>
      </c>
      <c r="I118" s="19">
        <v>1.2421422646375215</v>
      </c>
      <c r="J118" s="19">
        <v>0.52552172734664382</v>
      </c>
      <c r="K118" s="19">
        <v>18.966556886965236</v>
      </c>
      <c r="L118" s="19">
        <v>3.5353279839683309</v>
      </c>
      <c r="M118" s="19">
        <v>14.547396907004821</v>
      </c>
      <c r="N118" s="19">
        <v>1.839326045713253</v>
      </c>
      <c r="O118" s="19">
        <v>0.54940907858967303</v>
      </c>
      <c r="P118" s="19">
        <v>8.2889108813311534</v>
      </c>
      <c r="Q118" s="19">
        <v>10.104349575801377</v>
      </c>
      <c r="R118" s="19">
        <v>2.5798339342471603</v>
      </c>
      <c r="S118" s="19">
        <v>1.1227055084223754</v>
      </c>
      <c r="T118" s="19">
        <v>4.6819208436337352</v>
      </c>
      <c r="U118" s="19">
        <v>1.3854663720956972</v>
      </c>
      <c r="V118" s="19">
        <v>5.0723909876683138</v>
      </c>
      <c r="W118" s="19">
        <v>0.13018606427450949</v>
      </c>
      <c r="X118" s="19">
        <v>4.8655190375555555E-3</v>
      </c>
      <c r="Y118" s="19">
        <v>5.7329642983270235</v>
      </c>
      <c r="Z118" s="19">
        <v>5.0163437610361452</v>
      </c>
      <c r="AA118" s="19">
        <v>2.8903695004065404</v>
      </c>
      <c r="AB118" s="19">
        <v>4.7774702486058525</v>
      </c>
      <c r="AC118" s="19">
        <v>7.3573041828530119</v>
      </c>
      <c r="AD118" s="19">
        <v>12.039225026486747</v>
      </c>
      <c r="AE118" s="19">
        <v>4.9685690585500861</v>
      </c>
      <c r="AF118" s="19">
        <v>8.8383199599208275</v>
      </c>
      <c r="AG118" s="19">
        <v>0.3344229174024097</v>
      </c>
      <c r="AH118" s="19">
        <v>7.1900927241518078</v>
      </c>
      <c r="AI118" s="19">
        <v>5.2791046247094666</v>
      </c>
      <c r="AJ118" s="19">
        <v>3.0814683103507745</v>
      </c>
      <c r="AK118" s="19">
        <v>5.9479504595142867</v>
      </c>
      <c r="AL118" s="19">
        <v>3.3203418227810673</v>
      </c>
      <c r="AM118" s="19">
        <v>6.1868239719445794</v>
      </c>
      <c r="AN118" s="19">
        <v>1.6960019382550775</v>
      </c>
      <c r="AO118" s="19">
        <v>6.6884583480481936</v>
      </c>
      <c r="AP118" s="19">
        <v>1.62433988452599</v>
      </c>
      <c r="AQ118" s="19">
        <v>25.448965597637088</v>
      </c>
      <c r="AR118" s="19">
        <v>4.1571116503794174</v>
      </c>
      <c r="AS118" s="19">
        <v>2.9784153665005397</v>
      </c>
      <c r="AT118" s="19">
        <v>3.4615204112141127</v>
      </c>
      <c r="AU118" s="19">
        <v>8.8622073111638571</v>
      </c>
      <c r="AV118" s="19">
        <v>30.14583726870293</v>
      </c>
      <c r="AW118" s="19">
        <v>102.4528494813525</v>
      </c>
      <c r="AX118" s="19">
        <v>1116.5425718016738</v>
      </c>
      <c r="AY118" s="19">
        <v>35.592153352113598</v>
      </c>
      <c r="AZ118" s="19">
        <v>2.0543122069005166</v>
      </c>
      <c r="BA118" s="19">
        <v>2.9620315541356286</v>
      </c>
      <c r="BB118" s="19">
        <v>80.763134552681947</v>
      </c>
      <c r="BC118" s="19">
        <v>34.350011087476076</v>
      </c>
      <c r="BD118" s="19">
        <v>158.80311106365855</v>
      </c>
      <c r="BE118" s="19">
        <v>4.9924564097931157</v>
      </c>
      <c r="BF118" s="19">
        <v>12.970831724964889</v>
      </c>
      <c r="BG118" s="19">
        <v>61.629366207015501</v>
      </c>
      <c r="BH118" s="19">
        <v>51.238368416297774</v>
      </c>
      <c r="BI118" s="19">
        <v>146.26225166106818</v>
      </c>
      <c r="BJ118" s="19">
        <v>60.793308913509478</v>
      </c>
      <c r="BK118" s="19">
        <v>145.04399674767367</v>
      </c>
      <c r="BL118" s="19">
        <v>22.669096329634769</v>
      </c>
      <c r="BM118" s="19">
        <v>30.313048727404137</v>
      </c>
      <c r="BN118" s="19">
        <v>30.743021049778662</v>
      </c>
      <c r="BO118" s="19">
        <v>97.890365393933919</v>
      </c>
      <c r="BP118" s="19">
        <v>7.2617547778808955</v>
      </c>
      <c r="BQ118" s="19">
        <v>76.224537816506384</v>
      </c>
      <c r="BR118" s="19">
        <v>16.912244680064717</v>
      </c>
      <c r="BS118" s="19">
        <v>133.864716365936</v>
      </c>
      <c r="BT118" s="19">
        <v>12.110887080215836</v>
      </c>
      <c r="BU118" s="19">
        <v>71.494842270386584</v>
      </c>
      <c r="BV118" s="19">
        <v>103.95775260966336</v>
      </c>
      <c r="BW118" s="19">
        <v>101.90344040276283</v>
      </c>
      <c r="BX118" s="19">
        <v>0</v>
      </c>
      <c r="BY118" s="19">
        <v>2978.3705023858606</v>
      </c>
      <c r="BZ118" s="19">
        <v>0</v>
      </c>
      <c r="CA118" s="19">
        <v>0</v>
      </c>
      <c r="CB118" s="19">
        <v>0</v>
      </c>
      <c r="CC118" s="19">
        <v>2838.6294976141394</v>
      </c>
      <c r="CD118" s="19">
        <v>0</v>
      </c>
      <c r="CE118" s="19">
        <v>0</v>
      </c>
      <c r="CF118" s="19">
        <v>2838.6294976141394</v>
      </c>
      <c r="CG118" s="19">
        <v>5817</v>
      </c>
      <c r="CI118" s="19">
        <f t="shared" si="15"/>
        <v>0</v>
      </c>
      <c r="CJ118" s="19">
        <f t="shared" si="11"/>
        <v>0</v>
      </c>
      <c r="CK118" s="19">
        <f t="shared" si="12"/>
        <v>0</v>
      </c>
    </row>
    <row r="119" spans="1:89">
      <c r="A119" s="61" t="s">
        <v>880</v>
      </c>
      <c r="B119" s="61" t="s">
        <v>318</v>
      </c>
      <c r="C119" t="e">
        <f t="shared" si="10"/>
        <v>#REF!</v>
      </c>
      <c r="D119" s="19">
        <v>0</v>
      </c>
      <c r="E119" s="19">
        <v>0</v>
      </c>
      <c r="F119" s="19">
        <v>0</v>
      </c>
      <c r="G119" s="19">
        <v>0</v>
      </c>
      <c r="H119" s="19">
        <v>0</v>
      </c>
      <c r="I119" s="19">
        <v>0</v>
      </c>
      <c r="J119" s="19">
        <v>0</v>
      </c>
      <c r="K119" s="19">
        <v>0</v>
      </c>
      <c r="L119" s="19">
        <v>0</v>
      </c>
      <c r="M119" s="19">
        <v>0</v>
      </c>
      <c r="N119" s="19">
        <v>0</v>
      </c>
      <c r="O119" s="19">
        <v>0</v>
      </c>
      <c r="P119" s="19">
        <v>0</v>
      </c>
      <c r="Q119" s="19">
        <v>0</v>
      </c>
      <c r="R119" s="19">
        <v>0</v>
      </c>
      <c r="S119" s="19">
        <v>0</v>
      </c>
      <c r="T119" s="19">
        <v>0</v>
      </c>
      <c r="U119" s="19">
        <v>0</v>
      </c>
      <c r="V119" s="19">
        <v>0</v>
      </c>
      <c r="W119" s="19">
        <v>0</v>
      </c>
      <c r="X119" s="19">
        <v>0</v>
      </c>
      <c r="Y119" s="19">
        <v>0</v>
      </c>
      <c r="Z119" s="19">
        <v>0</v>
      </c>
      <c r="AA119" s="19">
        <v>0</v>
      </c>
      <c r="AB119" s="19">
        <v>0</v>
      </c>
      <c r="AC119" s="19">
        <v>0</v>
      </c>
      <c r="AD119" s="19">
        <v>0</v>
      </c>
      <c r="AE119" s="19">
        <v>0</v>
      </c>
      <c r="AF119" s="19">
        <v>0</v>
      </c>
      <c r="AG119" s="19">
        <v>0</v>
      </c>
      <c r="AH119" s="19">
        <v>0</v>
      </c>
      <c r="AI119" s="19">
        <v>0</v>
      </c>
      <c r="AJ119" s="19">
        <v>0</v>
      </c>
      <c r="AK119" s="19">
        <v>0</v>
      </c>
      <c r="AL119" s="19">
        <v>0</v>
      </c>
      <c r="AM119" s="19">
        <v>0</v>
      </c>
      <c r="AN119" s="19">
        <v>0</v>
      </c>
      <c r="AO119" s="19">
        <v>0</v>
      </c>
      <c r="AP119" s="19">
        <v>0</v>
      </c>
      <c r="AQ119" s="19">
        <v>0</v>
      </c>
      <c r="AR119" s="19">
        <v>0</v>
      </c>
      <c r="AS119" s="19">
        <v>0</v>
      </c>
      <c r="AT119" s="19">
        <v>0</v>
      </c>
      <c r="AU119" s="19">
        <v>0</v>
      </c>
      <c r="AV119" s="19">
        <v>0</v>
      </c>
      <c r="AW119" s="19">
        <v>0</v>
      </c>
      <c r="AX119" s="19">
        <v>0</v>
      </c>
      <c r="AY119" s="19">
        <v>0</v>
      </c>
      <c r="AZ119" s="19">
        <v>0</v>
      </c>
      <c r="BA119" s="19">
        <v>0</v>
      </c>
      <c r="BB119" s="19">
        <v>0</v>
      </c>
      <c r="BC119" s="19">
        <v>0</v>
      </c>
      <c r="BD119" s="19">
        <v>0</v>
      </c>
      <c r="BE119" s="19">
        <v>0</v>
      </c>
      <c r="BF119" s="19">
        <v>0</v>
      </c>
      <c r="BG119" s="19">
        <v>0</v>
      </c>
      <c r="BH119" s="19">
        <v>0</v>
      </c>
      <c r="BI119" s="19">
        <v>0</v>
      </c>
      <c r="BJ119" s="19">
        <v>0</v>
      </c>
      <c r="BK119" s="19">
        <v>0</v>
      </c>
      <c r="BL119" s="19">
        <v>0</v>
      </c>
      <c r="BM119" s="19">
        <v>0</v>
      </c>
      <c r="BN119" s="19">
        <v>0</v>
      </c>
      <c r="BO119" s="19">
        <v>0</v>
      </c>
      <c r="BP119" s="19">
        <v>0</v>
      </c>
      <c r="BQ119" s="19">
        <v>0</v>
      </c>
      <c r="BR119" s="19">
        <v>0</v>
      </c>
      <c r="BS119" s="19">
        <v>0</v>
      </c>
      <c r="BT119" s="19">
        <v>0</v>
      </c>
      <c r="BU119" s="19">
        <v>0</v>
      </c>
      <c r="BV119" s="19">
        <v>0</v>
      </c>
      <c r="BW119" s="19">
        <v>0</v>
      </c>
      <c r="BX119" s="19">
        <v>0</v>
      </c>
      <c r="BY119" s="19">
        <v>0</v>
      </c>
      <c r="BZ119" s="19">
        <v>0</v>
      </c>
      <c r="CA119" s="19">
        <v>0</v>
      </c>
      <c r="CB119" s="19">
        <v>0</v>
      </c>
      <c r="CC119" s="19">
        <v>0</v>
      </c>
      <c r="CD119" s="19">
        <v>0</v>
      </c>
      <c r="CE119" s="19">
        <v>0</v>
      </c>
      <c r="CF119" s="19">
        <v>0</v>
      </c>
      <c r="CG119" s="19">
        <v>0</v>
      </c>
      <c r="CI119" s="19">
        <f t="shared" si="15"/>
        <v>0</v>
      </c>
      <c r="CJ119" s="19">
        <f t="shared" si="11"/>
        <v>0</v>
      </c>
      <c r="CK119" s="19">
        <f t="shared" si="12"/>
        <v>0</v>
      </c>
    </row>
    <row r="120" spans="1:89">
      <c r="A120" s="61" t="s">
        <v>881</v>
      </c>
      <c r="B120" s="61" t="s">
        <v>319</v>
      </c>
      <c r="C120" t="e">
        <f t="shared" si="10"/>
        <v>#REF!</v>
      </c>
      <c r="D120" s="19">
        <v>0.89861791137279201</v>
      </c>
      <c r="E120" s="19">
        <v>0.37442412973866335</v>
      </c>
      <c r="F120" s="19">
        <v>1.4228116930069208</v>
      </c>
      <c r="G120" s="19">
        <v>21.86636917673794</v>
      </c>
      <c r="H120" s="19">
        <v>441.18395207106704</v>
      </c>
      <c r="I120" s="19">
        <v>116.14636504493338</v>
      </c>
      <c r="J120" s="19">
        <v>12.76786282408842</v>
      </c>
      <c r="K120" s="19">
        <v>174.10722032847846</v>
      </c>
      <c r="L120" s="19">
        <v>22.652659849189131</v>
      </c>
      <c r="M120" s="19">
        <v>312.30716661501913</v>
      </c>
      <c r="N120" s="19">
        <v>87.240822229108574</v>
      </c>
      <c r="O120" s="19">
        <v>31.37674207209999</v>
      </c>
      <c r="P120" s="19">
        <v>15.650928623076128</v>
      </c>
      <c r="Q120" s="19">
        <v>15.72581344902386</v>
      </c>
      <c r="R120" s="19">
        <v>10.708530110525771</v>
      </c>
      <c r="S120" s="19">
        <v>12.917632475983886</v>
      </c>
      <c r="T120" s="19">
        <v>101.8808057018903</v>
      </c>
      <c r="U120" s="19">
        <v>3.594471645491168</v>
      </c>
      <c r="V120" s="19">
        <v>262.52091208905676</v>
      </c>
      <c r="W120" s="19">
        <v>6.7377622146472476</v>
      </c>
      <c r="X120" s="19">
        <v>0.25181428218586638</v>
      </c>
      <c r="Y120" s="19">
        <v>27.894597665530423</v>
      </c>
      <c r="Z120" s="19">
        <v>157.2581344902386</v>
      </c>
      <c r="AA120" s="19">
        <v>220.79790930688978</v>
      </c>
      <c r="AB120" s="19">
        <v>75.109480425575882</v>
      </c>
      <c r="AC120" s="19">
        <v>222.22072099989671</v>
      </c>
      <c r="AD120" s="19">
        <v>76.569734531556662</v>
      </c>
      <c r="AE120" s="19">
        <v>90.498312157834945</v>
      </c>
      <c r="AF120" s="19">
        <v>58.672261130048547</v>
      </c>
      <c r="AG120" s="19">
        <v>24.93664704059498</v>
      </c>
      <c r="AH120" s="19">
        <v>36.057043693833286</v>
      </c>
      <c r="AI120" s="19">
        <v>125.91883483111249</v>
      </c>
      <c r="AJ120" s="19">
        <v>73.31224460283029</v>
      </c>
      <c r="AK120" s="19">
        <v>72.263857039562026</v>
      </c>
      <c r="AL120" s="19">
        <v>101.05707261646525</v>
      </c>
      <c r="AM120" s="19">
        <v>50.210275797954758</v>
      </c>
      <c r="AN120" s="19">
        <v>10.22177874186551</v>
      </c>
      <c r="AO120" s="19">
        <v>19.694709224253693</v>
      </c>
      <c r="AP120" s="19">
        <v>31.189530007230658</v>
      </c>
      <c r="AQ120" s="19">
        <v>39.83730775520884</v>
      </c>
      <c r="AR120" s="19">
        <v>6.5074604134128551</v>
      </c>
      <c r="AS120" s="19">
        <v>4.6623525472148009</v>
      </c>
      <c r="AT120" s="19">
        <v>5.4185956357800773</v>
      </c>
      <c r="AU120" s="19">
        <v>60.881363495506662</v>
      </c>
      <c r="AV120" s="19">
        <v>166.95571945046999</v>
      </c>
      <c r="AW120" s="19">
        <v>303.657969218056</v>
      </c>
      <c r="AX120" s="19">
        <v>1181.3830141514306</v>
      </c>
      <c r="AY120" s="19">
        <v>104.27712013221775</v>
      </c>
      <c r="AZ120" s="19">
        <v>5.4665922941844851</v>
      </c>
      <c r="BA120" s="19">
        <v>21.192405743208347</v>
      </c>
      <c r="BB120" s="19">
        <v>95.777692387150097</v>
      </c>
      <c r="BC120" s="19">
        <v>11.569705608924696</v>
      </c>
      <c r="BD120" s="19">
        <v>53.991959508315261</v>
      </c>
      <c r="BE120" s="19">
        <v>17.07374031608305</v>
      </c>
      <c r="BF120" s="19">
        <v>121.72528457803946</v>
      </c>
      <c r="BG120" s="19">
        <v>141.38255138931927</v>
      </c>
      <c r="BH120" s="19">
        <v>137.33877078814172</v>
      </c>
      <c r="BI120" s="19">
        <v>682.94961264332187</v>
      </c>
      <c r="BJ120" s="19">
        <v>117.19475260820164</v>
      </c>
      <c r="BK120" s="19">
        <v>704.44155769032125</v>
      </c>
      <c r="BL120" s="19">
        <v>196.53522569982439</v>
      </c>
      <c r="BM120" s="19">
        <v>19.133073029645697</v>
      </c>
      <c r="BN120" s="19">
        <v>40.288036359880181</v>
      </c>
      <c r="BO120" s="19">
        <v>186.98741039148848</v>
      </c>
      <c r="BP120" s="19">
        <v>61.77998140687945</v>
      </c>
      <c r="BQ120" s="19">
        <v>224.20516888751163</v>
      </c>
      <c r="BR120" s="19">
        <v>9.9596818510484457</v>
      </c>
      <c r="BS120" s="19">
        <v>105.5501621733292</v>
      </c>
      <c r="BT120" s="19">
        <v>12.917632475983886</v>
      </c>
      <c r="BU120" s="19">
        <v>142.88024790827396</v>
      </c>
      <c r="BV120" s="19">
        <v>48.600252040078502</v>
      </c>
      <c r="BW120" s="19">
        <v>145.68842888131391</v>
      </c>
      <c r="BX120" s="19">
        <v>0</v>
      </c>
      <c r="BY120" s="19">
        <v>8304.4276582997627</v>
      </c>
      <c r="BZ120" s="19">
        <v>0</v>
      </c>
      <c r="CA120" s="19">
        <v>0</v>
      </c>
      <c r="CB120" s="19">
        <v>0</v>
      </c>
      <c r="CC120" s="19">
        <v>757.57234170023753</v>
      </c>
      <c r="CD120" s="19">
        <v>0</v>
      </c>
      <c r="CE120" s="19">
        <v>0</v>
      </c>
      <c r="CF120" s="19">
        <v>757.57234170023753</v>
      </c>
      <c r="CG120" s="19">
        <v>9062</v>
      </c>
      <c r="CI120" s="19">
        <f t="shared" si="15"/>
        <v>0</v>
      </c>
      <c r="CJ120" s="19">
        <f t="shared" si="11"/>
        <v>0</v>
      </c>
      <c r="CK120" s="19">
        <f t="shared" si="12"/>
        <v>0</v>
      </c>
    </row>
    <row r="121" spans="1:89">
      <c r="A121" s="61" t="s">
        <v>882</v>
      </c>
      <c r="B121" s="61" t="s">
        <v>320</v>
      </c>
      <c r="C121" t="e">
        <f t="shared" si="10"/>
        <v>#REF!</v>
      </c>
      <c r="D121" s="19">
        <v>0</v>
      </c>
      <c r="E121" s="19">
        <v>0</v>
      </c>
      <c r="F121" s="19">
        <v>0</v>
      </c>
      <c r="G121" s="19">
        <v>0</v>
      </c>
      <c r="H121" s="19">
        <v>0</v>
      </c>
      <c r="I121" s="19">
        <v>0</v>
      </c>
      <c r="J121" s="19">
        <v>0</v>
      </c>
      <c r="K121" s="19">
        <v>0</v>
      </c>
      <c r="L121" s="19">
        <v>0</v>
      </c>
      <c r="M121" s="19">
        <v>0</v>
      </c>
      <c r="N121" s="19">
        <v>0</v>
      </c>
      <c r="O121" s="19">
        <v>0</v>
      </c>
      <c r="P121" s="19">
        <v>0</v>
      </c>
      <c r="Q121" s="19">
        <v>0</v>
      </c>
      <c r="R121" s="19">
        <v>0</v>
      </c>
      <c r="S121" s="19">
        <v>0</v>
      </c>
      <c r="T121" s="19">
        <v>0</v>
      </c>
      <c r="U121" s="19">
        <v>0</v>
      </c>
      <c r="V121" s="19">
        <v>0</v>
      </c>
      <c r="W121" s="19">
        <v>0</v>
      </c>
      <c r="X121" s="19">
        <v>0</v>
      </c>
      <c r="Y121" s="19">
        <v>0</v>
      </c>
      <c r="Z121" s="19">
        <v>0</v>
      </c>
      <c r="AA121" s="19">
        <v>0</v>
      </c>
      <c r="AB121" s="19">
        <v>0</v>
      </c>
      <c r="AC121" s="19">
        <v>0</v>
      </c>
      <c r="AD121" s="19">
        <v>0</v>
      </c>
      <c r="AE121" s="19">
        <v>0</v>
      </c>
      <c r="AF121" s="19">
        <v>0</v>
      </c>
      <c r="AG121" s="19">
        <v>0</v>
      </c>
      <c r="AH121" s="19">
        <v>0</v>
      </c>
      <c r="AI121" s="19">
        <v>0</v>
      </c>
      <c r="AJ121" s="19">
        <v>0</v>
      </c>
      <c r="AK121" s="19">
        <v>0</v>
      </c>
      <c r="AL121" s="19">
        <v>0</v>
      </c>
      <c r="AM121" s="19">
        <v>0</v>
      </c>
      <c r="AN121" s="19">
        <v>0</v>
      </c>
      <c r="AO121" s="19">
        <v>0</v>
      </c>
      <c r="AP121" s="19">
        <v>0</v>
      </c>
      <c r="AQ121" s="19">
        <v>0</v>
      </c>
      <c r="AR121" s="19">
        <v>0</v>
      </c>
      <c r="AS121" s="19">
        <v>0</v>
      </c>
      <c r="AT121" s="19">
        <v>0</v>
      </c>
      <c r="AU121" s="19">
        <v>0</v>
      </c>
      <c r="AV121" s="19">
        <v>0</v>
      </c>
      <c r="AW121" s="19">
        <v>0</v>
      </c>
      <c r="AX121" s="19">
        <v>0</v>
      </c>
      <c r="AY121" s="19">
        <v>0</v>
      </c>
      <c r="AZ121" s="19">
        <v>0</v>
      </c>
      <c r="BA121" s="19">
        <v>0</v>
      </c>
      <c r="BB121" s="19">
        <v>0</v>
      </c>
      <c r="BC121" s="19">
        <v>0</v>
      </c>
      <c r="BD121" s="19">
        <v>0</v>
      </c>
      <c r="BE121" s="19">
        <v>0</v>
      </c>
      <c r="BF121" s="19">
        <v>0</v>
      </c>
      <c r="BG121" s="19">
        <v>0</v>
      </c>
      <c r="BH121" s="19">
        <v>0</v>
      </c>
      <c r="BI121" s="19">
        <v>0</v>
      </c>
      <c r="BJ121" s="19">
        <v>0</v>
      </c>
      <c r="BK121" s="19">
        <v>0</v>
      </c>
      <c r="BL121" s="19">
        <v>0</v>
      </c>
      <c r="BM121" s="19">
        <v>0</v>
      </c>
      <c r="BN121" s="19">
        <v>0</v>
      </c>
      <c r="BO121" s="19">
        <v>0</v>
      </c>
      <c r="BP121" s="19">
        <v>0</v>
      </c>
      <c r="BQ121" s="19">
        <v>0</v>
      </c>
      <c r="BR121" s="19">
        <v>0</v>
      </c>
      <c r="BS121" s="19">
        <v>0</v>
      </c>
      <c r="BT121" s="19">
        <v>0</v>
      </c>
      <c r="BU121" s="19">
        <v>0</v>
      </c>
      <c r="BV121" s="19">
        <v>0</v>
      </c>
      <c r="BW121" s="19">
        <v>0</v>
      </c>
      <c r="BX121" s="19">
        <v>0</v>
      </c>
      <c r="BY121" s="19">
        <v>0</v>
      </c>
      <c r="BZ121" s="19">
        <v>0</v>
      </c>
      <c r="CA121" s="19">
        <v>0</v>
      </c>
      <c r="CB121" s="19">
        <v>0</v>
      </c>
      <c r="CC121" s="19">
        <v>0</v>
      </c>
      <c r="CD121" s="19">
        <v>0</v>
      </c>
      <c r="CE121" s="19">
        <v>0</v>
      </c>
      <c r="CF121" s="19">
        <v>0</v>
      </c>
      <c r="CG121" s="19">
        <v>0</v>
      </c>
      <c r="CI121" s="19">
        <f t="shared" si="15"/>
        <v>0</v>
      </c>
      <c r="CJ121" s="19">
        <f t="shared" si="11"/>
        <v>0</v>
      </c>
      <c r="CK121" s="19">
        <f t="shared" si="12"/>
        <v>0</v>
      </c>
    </row>
    <row r="122" spans="1:89">
      <c r="A122" s="61" t="s">
        <v>883</v>
      </c>
      <c r="B122" s="61" t="s">
        <v>321</v>
      </c>
      <c r="C122" t="e">
        <f t="shared" si="10"/>
        <v>#REF!</v>
      </c>
      <c r="D122" s="19">
        <v>259.12837285363855</v>
      </c>
      <c r="E122" s="19">
        <v>7.5004477670054115</v>
      </c>
      <c r="F122" s="19">
        <v>0</v>
      </c>
      <c r="G122" s="19">
        <v>12.823346182299575</v>
      </c>
      <c r="H122" s="19">
        <v>564.22723202118129</v>
      </c>
      <c r="I122" s="19">
        <v>133.31441031032199</v>
      </c>
      <c r="J122" s="19">
        <v>33.872989915508313</v>
      </c>
      <c r="K122" s="19">
        <v>275.58096795545691</v>
      </c>
      <c r="L122" s="19">
        <v>66.778180119144963</v>
      </c>
      <c r="M122" s="19">
        <v>284.29116536230191</v>
      </c>
      <c r="N122" s="19">
        <v>49.115835377487059</v>
      </c>
      <c r="O122" s="19">
        <v>25.162792508663319</v>
      </c>
      <c r="P122" s="19">
        <v>15.242845461978741</v>
      </c>
      <c r="Q122" s="19">
        <v>36.292489195187478</v>
      </c>
      <c r="R122" s="19">
        <v>26.614492076470817</v>
      </c>
      <c r="S122" s="19">
        <v>14.516995678074991</v>
      </c>
      <c r="T122" s="19">
        <v>130.89491103064285</v>
      </c>
      <c r="U122" s="19">
        <v>8.4682474788770783</v>
      </c>
      <c r="V122" s="19">
        <v>45.013947233476188</v>
      </c>
      <c r="W122" s="19">
        <v>1.1553109060468014</v>
      </c>
      <c r="X122" s="19">
        <v>4.3178102349061505E-2</v>
      </c>
      <c r="Y122" s="19">
        <v>65.084530623369545</v>
      </c>
      <c r="Z122" s="19">
        <v>197.18919129385193</v>
      </c>
      <c r="AA122" s="19">
        <v>148.55725577230075</v>
      </c>
      <c r="AB122" s="19">
        <v>100.16727017871743</v>
      </c>
      <c r="AC122" s="19">
        <v>226.9490324339057</v>
      </c>
      <c r="AD122" s="19">
        <v>223.07783358641902</v>
      </c>
      <c r="AE122" s="19">
        <v>121.45886383989408</v>
      </c>
      <c r="AF122" s="19">
        <v>108.87746758556243</v>
      </c>
      <c r="AG122" s="19">
        <v>67.987929758984535</v>
      </c>
      <c r="AH122" s="19">
        <v>103.55456917026827</v>
      </c>
      <c r="AI122" s="19">
        <v>153.15430440369116</v>
      </c>
      <c r="AJ122" s="19">
        <v>83.230775220963281</v>
      </c>
      <c r="AK122" s="19">
        <v>407.92757855390727</v>
      </c>
      <c r="AL122" s="19">
        <v>428.25137250321222</v>
      </c>
      <c r="AM122" s="19">
        <v>177.34929720048282</v>
      </c>
      <c r="AN122" s="19">
        <v>39.195888330802475</v>
      </c>
      <c r="AO122" s="19">
        <v>61.69723163181871</v>
      </c>
      <c r="AP122" s="19">
        <v>57.342132928396218</v>
      </c>
      <c r="AQ122" s="19">
        <v>564.90132239583897</v>
      </c>
      <c r="AR122" s="19">
        <v>92.277144217780091</v>
      </c>
      <c r="AS122" s="19">
        <v>66.113130324497817</v>
      </c>
      <c r="AT122" s="19">
        <v>76.836814851783174</v>
      </c>
      <c r="AU122" s="19">
        <v>124.12031304754119</v>
      </c>
      <c r="AV122" s="19">
        <v>682.29879686952461</v>
      </c>
      <c r="AW122" s="19">
        <v>20.565743877272904</v>
      </c>
      <c r="AX122" s="19">
        <v>380.10333683759683</v>
      </c>
      <c r="AY122" s="19">
        <v>81.537125725187863</v>
      </c>
      <c r="AZ122" s="19">
        <v>3.3872989915508316</v>
      </c>
      <c r="BA122" s="19">
        <v>0</v>
      </c>
      <c r="BB122" s="19">
        <v>1206.3623408480319</v>
      </c>
      <c r="BC122" s="19">
        <v>1.4516995678074991</v>
      </c>
      <c r="BD122" s="19">
        <v>0</v>
      </c>
      <c r="BE122" s="19">
        <v>0</v>
      </c>
      <c r="BF122" s="19">
        <v>0</v>
      </c>
      <c r="BG122" s="19">
        <v>1.2097496398395826</v>
      </c>
      <c r="BH122" s="19">
        <v>83.956625004867035</v>
      </c>
      <c r="BI122" s="19">
        <v>145.16995678074991</v>
      </c>
      <c r="BJ122" s="19">
        <v>3.3872989915508316</v>
      </c>
      <c r="BK122" s="19">
        <v>0</v>
      </c>
      <c r="BL122" s="19">
        <v>595.19682280107463</v>
      </c>
      <c r="BM122" s="19">
        <v>0</v>
      </c>
      <c r="BN122" s="19">
        <v>17.662344741657904</v>
      </c>
      <c r="BO122" s="19">
        <v>5.0809484873262472</v>
      </c>
      <c r="BP122" s="19">
        <v>0</v>
      </c>
      <c r="BQ122" s="19">
        <v>1705.5050422458435</v>
      </c>
      <c r="BR122" s="19">
        <v>485.10960557567262</v>
      </c>
      <c r="BS122" s="19">
        <v>25.888642292567067</v>
      </c>
      <c r="BT122" s="19">
        <v>495.02955262235724</v>
      </c>
      <c r="BU122" s="19">
        <v>0</v>
      </c>
      <c r="BV122" s="19">
        <v>0</v>
      </c>
      <c r="BW122" s="19">
        <v>0</v>
      </c>
      <c r="BX122" s="19">
        <v>0</v>
      </c>
      <c r="BY122" s="19">
        <v>11624.242339290582</v>
      </c>
      <c r="BZ122" s="19">
        <v>0</v>
      </c>
      <c r="CA122" s="19">
        <v>0</v>
      </c>
      <c r="CB122" s="19">
        <v>0</v>
      </c>
      <c r="CC122" s="19">
        <v>163.80010123427948</v>
      </c>
      <c r="CD122" s="19">
        <v>639.95755947513919</v>
      </c>
      <c r="CE122" s="19">
        <v>0</v>
      </c>
      <c r="CF122" s="19">
        <v>803.7576607094187</v>
      </c>
      <c r="CG122" s="19">
        <v>12428</v>
      </c>
      <c r="CI122" s="19">
        <f t="shared" si="15"/>
        <v>0</v>
      </c>
      <c r="CJ122" s="19">
        <f t="shared" si="11"/>
        <v>0</v>
      </c>
      <c r="CK122" s="19">
        <f t="shared" si="12"/>
        <v>0</v>
      </c>
    </row>
    <row r="123" spans="1:89">
      <c r="A123" s="61" t="s">
        <v>884</v>
      </c>
      <c r="B123" s="61" t="s">
        <v>322</v>
      </c>
      <c r="C123" t="e">
        <f t="shared" si="10"/>
        <v>#REF!</v>
      </c>
      <c r="D123" s="19">
        <v>0.71913433120411852</v>
      </c>
      <c r="E123" s="19">
        <v>21.838974163409286</v>
      </c>
      <c r="F123" s="19">
        <v>5.1853370197349609</v>
      </c>
      <c r="G123" s="19">
        <v>1.9303079416531606</v>
      </c>
      <c r="H123" s="19">
        <v>42.542473067022591</v>
      </c>
      <c r="I123" s="19">
        <v>0.71913433120411852</v>
      </c>
      <c r="J123" s="19">
        <v>3.7849175326532557E-2</v>
      </c>
      <c r="K123" s="19">
        <v>124.52378682429212</v>
      </c>
      <c r="L123" s="19">
        <v>7.9104776432453043</v>
      </c>
      <c r="M123" s="19">
        <v>197.61054437982648</v>
      </c>
      <c r="N123" s="19">
        <v>254.19506149299266</v>
      </c>
      <c r="O123" s="19">
        <v>11.316903422633235</v>
      </c>
      <c r="P123" s="19">
        <v>4.6175993898369718</v>
      </c>
      <c r="Q123" s="19">
        <v>18.621794260654021</v>
      </c>
      <c r="R123" s="19">
        <v>42.012584612451143</v>
      </c>
      <c r="S123" s="19">
        <v>2.1574029936123558</v>
      </c>
      <c r="T123" s="19">
        <v>28.273333968919822</v>
      </c>
      <c r="U123" s="19">
        <v>2.8765373248164741</v>
      </c>
      <c r="V123" s="19">
        <v>11.760758647039125</v>
      </c>
      <c r="W123" s="19">
        <v>0.30184717322909715</v>
      </c>
      <c r="X123" s="19">
        <v>1.128110889566283E-2</v>
      </c>
      <c r="Y123" s="19">
        <v>5.6773762989798842</v>
      </c>
      <c r="Z123" s="19">
        <v>6.3586614548574705</v>
      </c>
      <c r="AA123" s="19">
        <v>27.251406235103442</v>
      </c>
      <c r="AB123" s="19">
        <v>67.485079607207552</v>
      </c>
      <c r="AC123" s="19">
        <v>106.54542854418915</v>
      </c>
      <c r="AD123" s="19">
        <v>28.841071598817805</v>
      </c>
      <c r="AE123" s="19">
        <v>13.587853942225189</v>
      </c>
      <c r="AF123" s="19">
        <v>13.0201163123272</v>
      </c>
      <c r="AG123" s="19">
        <v>1.021927733816379</v>
      </c>
      <c r="AH123" s="19">
        <v>27.100009533797309</v>
      </c>
      <c r="AI123" s="19">
        <v>72.026980646391451</v>
      </c>
      <c r="AJ123" s="19">
        <v>33.685766040613977</v>
      </c>
      <c r="AK123" s="19">
        <v>23.390790351797122</v>
      </c>
      <c r="AL123" s="19">
        <v>231.97759557631807</v>
      </c>
      <c r="AM123" s="19">
        <v>8.7053103251024879</v>
      </c>
      <c r="AN123" s="19">
        <v>13.247211364286395</v>
      </c>
      <c r="AO123" s="19">
        <v>22.141767566021546</v>
      </c>
      <c r="AP123" s="19">
        <v>7.4941367146534459</v>
      </c>
      <c r="AQ123" s="19">
        <v>133.66355511222719</v>
      </c>
      <c r="AR123" s="19">
        <v>21.834063158927094</v>
      </c>
      <c r="AS123" s="19">
        <v>15.643291471316733</v>
      </c>
      <c r="AT123" s="19">
        <v>18.180665240844846</v>
      </c>
      <c r="AU123" s="19">
        <v>10.862713318714844</v>
      </c>
      <c r="AV123" s="19">
        <v>73.465249308799699</v>
      </c>
      <c r="AW123" s="19">
        <v>135.99208694823147</v>
      </c>
      <c r="AX123" s="19">
        <v>967.5006196968252</v>
      </c>
      <c r="AY123" s="19">
        <v>38.871103060348936</v>
      </c>
      <c r="AZ123" s="19">
        <v>2.3087996949184859</v>
      </c>
      <c r="BA123" s="19">
        <v>9.8786347602249975</v>
      </c>
      <c r="BB123" s="19">
        <v>66.993040327962632</v>
      </c>
      <c r="BC123" s="19">
        <v>17.069978072266185</v>
      </c>
      <c r="BD123" s="19">
        <v>43.753646677471643</v>
      </c>
      <c r="BE123" s="19">
        <v>34.480598722471164</v>
      </c>
      <c r="BF123" s="19">
        <v>101.77643245304604</v>
      </c>
      <c r="BG123" s="19">
        <v>153.74335017637526</v>
      </c>
      <c r="BH123" s="19">
        <v>108.09724473257698</v>
      </c>
      <c r="BI123" s="19">
        <v>486.24835541996373</v>
      </c>
      <c r="BJ123" s="19">
        <v>47.273619982839165</v>
      </c>
      <c r="BK123" s="19">
        <v>228.34407474497092</v>
      </c>
      <c r="BL123" s="19">
        <v>20.741348078939843</v>
      </c>
      <c r="BM123" s="19">
        <v>104.72866812851558</v>
      </c>
      <c r="BN123" s="19">
        <v>53.215940509104776</v>
      </c>
      <c r="BO123" s="19">
        <v>88.756316140718852</v>
      </c>
      <c r="BP123" s="19">
        <v>9.6515397082658012</v>
      </c>
      <c r="BQ123" s="19">
        <v>205.44532367241871</v>
      </c>
      <c r="BR123" s="19">
        <v>33.345123462675183</v>
      </c>
      <c r="BS123" s="19">
        <v>140.49613881208884</v>
      </c>
      <c r="BT123" s="19">
        <v>56.508818762513108</v>
      </c>
      <c r="BU123" s="19">
        <v>2.1952521689388882</v>
      </c>
      <c r="BV123" s="19">
        <v>75.849747354371246</v>
      </c>
      <c r="BW123" s="19">
        <v>85.198493660024781</v>
      </c>
      <c r="BX123" s="19">
        <v>0</v>
      </c>
      <c r="BY123" s="19">
        <v>5080.8354466584042</v>
      </c>
      <c r="BZ123" s="19">
        <v>0</v>
      </c>
      <c r="CA123" s="19">
        <v>0</v>
      </c>
      <c r="CB123" s="19">
        <v>0</v>
      </c>
      <c r="CC123" s="19">
        <v>80.164553341595962</v>
      </c>
      <c r="CD123" s="19">
        <v>0</v>
      </c>
      <c r="CE123" s="19">
        <v>0</v>
      </c>
      <c r="CF123" s="19">
        <v>80.164553341595962</v>
      </c>
      <c r="CG123" s="19">
        <v>5161</v>
      </c>
      <c r="CI123" s="19">
        <f t="shared" si="15"/>
        <v>0</v>
      </c>
      <c r="CJ123" s="19">
        <f t="shared" si="11"/>
        <v>0</v>
      </c>
      <c r="CK123" s="19">
        <f t="shared" si="12"/>
        <v>0</v>
      </c>
    </row>
    <row r="124" spans="1:89">
      <c r="A124" s="61" t="s">
        <v>885</v>
      </c>
      <c r="B124" s="61" t="s">
        <v>323</v>
      </c>
      <c r="C124" t="e">
        <f t="shared" si="10"/>
        <v>#REF!</v>
      </c>
      <c r="D124" s="19">
        <v>389.10952926938023</v>
      </c>
      <c r="E124" s="19">
        <v>51.958245748136825</v>
      </c>
      <c r="F124" s="19">
        <v>68.700347155869807</v>
      </c>
      <c r="G124" s="19">
        <v>180.12191859354098</v>
      </c>
      <c r="H124" s="19">
        <v>11612.090610866933</v>
      </c>
      <c r="I124" s="19">
        <v>1607.8190489840117</v>
      </c>
      <c r="J124" s="19">
        <v>202.63715841773362</v>
      </c>
      <c r="K124" s="19">
        <v>335.99665583795149</v>
      </c>
      <c r="L124" s="19">
        <v>261.52317026562201</v>
      </c>
      <c r="M124" s="19">
        <v>1165.5966462832027</v>
      </c>
      <c r="N124" s="19">
        <v>342.92442193770302</v>
      </c>
      <c r="O124" s="19">
        <v>39.834655073571561</v>
      </c>
      <c r="P124" s="19">
        <v>40.411968915217535</v>
      </c>
      <c r="Q124" s="19">
        <v>83.133193197018912</v>
      </c>
      <c r="R124" s="19">
        <v>62.349894897764187</v>
      </c>
      <c r="S124" s="19">
        <v>127.00904516211224</v>
      </c>
      <c r="T124" s="19">
        <v>724.52887126568578</v>
      </c>
      <c r="U124" s="19">
        <v>108.53500222944136</v>
      </c>
      <c r="V124" s="19">
        <v>445.37453809710001</v>
      </c>
      <c r="W124" s="19">
        <v>11.430814064590102</v>
      </c>
      <c r="X124" s="19">
        <v>0.42721042191388187</v>
      </c>
      <c r="Y124" s="19">
        <v>61.772581056118227</v>
      </c>
      <c r="Z124" s="19">
        <v>425.48030129307597</v>
      </c>
      <c r="AA124" s="19">
        <v>394.88266768583986</v>
      </c>
      <c r="AB124" s="19">
        <v>82.555879355372966</v>
      </c>
      <c r="AC124" s="19">
        <v>181.85386011847888</v>
      </c>
      <c r="AD124" s="19">
        <v>637.93179501879104</v>
      </c>
      <c r="AE124" s="19">
        <v>296.73931460602586</v>
      </c>
      <c r="AF124" s="19">
        <v>474.55197783298297</v>
      </c>
      <c r="AG124" s="19">
        <v>199.17327536785783</v>
      </c>
      <c r="AH124" s="19">
        <v>602.13833683674113</v>
      </c>
      <c r="AI124" s="19">
        <v>451.45942416714439</v>
      </c>
      <c r="AJ124" s="19">
        <v>188.78162621823049</v>
      </c>
      <c r="AK124" s="19">
        <v>547.29352188037456</v>
      </c>
      <c r="AL124" s="19">
        <v>1707.6943435887636</v>
      </c>
      <c r="AM124" s="19">
        <v>570.38607554621308</v>
      </c>
      <c r="AN124" s="19">
        <v>463.58301484170971</v>
      </c>
      <c r="AO124" s="19">
        <v>200.90521689279569</v>
      </c>
      <c r="AP124" s="19">
        <v>342.92442193770302</v>
      </c>
      <c r="AQ124" s="19">
        <v>532.72178508542095</v>
      </c>
      <c r="AR124" s="19">
        <v>87.020587563493947</v>
      </c>
      <c r="AS124" s="19">
        <v>62.347003640703413</v>
      </c>
      <c r="AT124" s="19">
        <v>72.459814741657652</v>
      </c>
      <c r="AU124" s="19">
        <v>1319.1621281610294</v>
      </c>
      <c r="AV124" s="19">
        <v>2582.3248136824</v>
      </c>
      <c r="AW124" s="19">
        <v>666.22017325944319</v>
      </c>
      <c r="AX124" s="19">
        <v>7621.6973374100262</v>
      </c>
      <c r="AY124" s="19">
        <v>3494.4806834830247</v>
      </c>
      <c r="AZ124" s="19">
        <v>852.69254411108989</v>
      </c>
      <c r="BA124" s="19">
        <v>2113.5459742658768</v>
      </c>
      <c r="BB124" s="19">
        <v>1819.1159150264348</v>
      </c>
      <c r="BC124" s="19">
        <v>119.5039652207147</v>
      </c>
      <c r="BD124" s="19">
        <v>1198.5035352570228</v>
      </c>
      <c r="BE124" s="19">
        <v>516.11857443149245</v>
      </c>
      <c r="BF124" s="19">
        <v>1051.2885056373018</v>
      </c>
      <c r="BG124" s="19">
        <v>3536.6245939231799</v>
      </c>
      <c r="BH124" s="19">
        <v>2540.7582170838905</v>
      </c>
      <c r="BI124" s="19">
        <v>1218.7095197146314</v>
      </c>
      <c r="BJ124" s="19">
        <v>264.9870533154978</v>
      </c>
      <c r="BK124" s="19">
        <v>635.04522581056119</v>
      </c>
      <c r="BL124" s="19">
        <v>699.70437607490919</v>
      </c>
      <c r="BM124" s="19">
        <v>244.78106885788904</v>
      </c>
      <c r="BN124" s="19">
        <v>1436.3568380151603</v>
      </c>
      <c r="BO124" s="19">
        <v>893.10451302630747</v>
      </c>
      <c r="BP124" s="19">
        <v>254.01809032422449</v>
      </c>
      <c r="BQ124" s="19">
        <v>2664.8806930377727</v>
      </c>
      <c r="BR124" s="19">
        <v>1152.3184279253455</v>
      </c>
      <c r="BS124" s="19">
        <v>1756.1887062870246</v>
      </c>
      <c r="BT124" s="19">
        <v>1370.5430600675202</v>
      </c>
      <c r="BU124" s="19">
        <v>720.48767437416393</v>
      </c>
      <c r="BV124" s="19">
        <v>408.73819988534302</v>
      </c>
      <c r="BW124" s="19">
        <v>217.07000445888272</v>
      </c>
      <c r="BX124" s="19">
        <v>0</v>
      </c>
      <c r="BY124" s="19">
        <v>69815.140184088159</v>
      </c>
      <c r="BZ124" s="19">
        <v>0</v>
      </c>
      <c r="CA124" s="19">
        <v>0</v>
      </c>
      <c r="CB124" s="19">
        <v>0</v>
      </c>
      <c r="CC124" s="19">
        <v>2690.8598159118419</v>
      </c>
      <c r="CD124" s="19">
        <v>0</v>
      </c>
      <c r="CE124" s="19">
        <v>0</v>
      </c>
      <c r="CF124" s="19">
        <v>2690.8598159118419</v>
      </c>
      <c r="CG124" s="19">
        <v>72506</v>
      </c>
      <c r="CI124" s="19">
        <f t="shared" si="15"/>
        <v>0</v>
      </c>
      <c r="CJ124" s="19">
        <f t="shared" si="11"/>
        <v>0</v>
      </c>
      <c r="CK124" s="19">
        <f t="shared" si="12"/>
        <v>0</v>
      </c>
    </row>
    <row r="125" spans="1:89">
      <c r="A125" s="61" t="s">
        <v>886</v>
      </c>
      <c r="B125" s="61" t="s">
        <v>324</v>
      </c>
      <c r="C125" t="e">
        <f t="shared" si="10"/>
        <v>#REF!</v>
      </c>
      <c r="D125" s="19">
        <v>0.64576907690123753</v>
      </c>
      <c r="E125" s="19">
        <v>0.38746144614074257</v>
      </c>
      <c r="F125" s="19">
        <v>0.25830763076049507</v>
      </c>
      <c r="G125" s="19">
        <v>0.34441017434732674</v>
      </c>
      <c r="H125" s="19">
        <v>17.500341984023539</v>
      </c>
      <c r="I125" s="19">
        <v>6.9958316664300746</v>
      </c>
      <c r="J125" s="19">
        <v>0.99017925124856443</v>
      </c>
      <c r="K125" s="19">
        <v>11.193330666288119</v>
      </c>
      <c r="L125" s="19">
        <v>6.6514214920827479</v>
      </c>
      <c r="M125" s="19">
        <v>13.927086425170023</v>
      </c>
      <c r="N125" s="19">
        <v>4.778691169069158</v>
      </c>
      <c r="O125" s="19">
        <v>0.90407670766173265</v>
      </c>
      <c r="P125" s="19">
        <v>1.6574739640465097</v>
      </c>
      <c r="Q125" s="19">
        <v>1.097807430732104</v>
      </c>
      <c r="R125" s="19">
        <v>1.5283201486662623</v>
      </c>
      <c r="S125" s="19">
        <v>1.0332305230419803</v>
      </c>
      <c r="T125" s="19">
        <v>14.831163132831756</v>
      </c>
      <c r="U125" s="19">
        <v>0.64576907690123753</v>
      </c>
      <c r="V125" s="19">
        <v>5.8289324040676416</v>
      </c>
      <c r="W125" s="19">
        <v>0.14960316948212005</v>
      </c>
      <c r="X125" s="19">
        <v>5.5912057350398616E-3</v>
      </c>
      <c r="Y125" s="19">
        <v>11.38706138935849</v>
      </c>
      <c r="Z125" s="19">
        <v>6.8021009433597026</v>
      </c>
      <c r="AA125" s="19">
        <v>16.230329466117773</v>
      </c>
      <c r="AB125" s="19">
        <v>4.1759733639613366</v>
      </c>
      <c r="AC125" s="19">
        <v>11.193330666288119</v>
      </c>
      <c r="AD125" s="19">
        <v>15.993547471253985</v>
      </c>
      <c r="AE125" s="19">
        <v>4.5634348101020787</v>
      </c>
      <c r="AF125" s="19">
        <v>6.5437933125992078</v>
      </c>
      <c r="AG125" s="19">
        <v>2.8413839383654453</v>
      </c>
      <c r="AH125" s="19">
        <v>5.5536140613506433</v>
      </c>
      <c r="AI125" s="19">
        <v>4.3266528152382921</v>
      </c>
      <c r="AJ125" s="19">
        <v>4.9939475280362373</v>
      </c>
      <c r="AK125" s="19">
        <v>10.978074307321039</v>
      </c>
      <c r="AL125" s="19">
        <v>25.335673450425222</v>
      </c>
      <c r="AM125" s="19">
        <v>5.5105627895572278</v>
      </c>
      <c r="AN125" s="19">
        <v>2.6476532152950742</v>
      </c>
      <c r="AO125" s="19">
        <v>4.2405502716514603</v>
      </c>
      <c r="AP125" s="19">
        <v>1.7866277794267575</v>
      </c>
      <c r="AQ125" s="19">
        <v>19.74140418658742</v>
      </c>
      <c r="AR125" s="19">
        <v>3.2247763086501022</v>
      </c>
      <c r="AS125" s="19">
        <v>2.310431886123081</v>
      </c>
      <c r="AT125" s="19">
        <v>2.6851886484629834</v>
      </c>
      <c r="AU125" s="19">
        <v>7.96448528178193</v>
      </c>
      <c r="AV125" s="19">
        <v>26.541109060640867</v>
      </c>
      <c r="AW125" s="19">
        <v>21.245802630050715</v>
      </c>
      <c r="AX125" s="19">
        <v>241.23780149440566</v>
      </c>
      <c r="AY125" s="19">
        <v>27.595865219579554</v>
      </c>
      <c r="AZ125" s="19">
        <v>0.1076281794835396</v>
      </c>
      <c r="BA125" s="19">
        <v>9.6004336099317324</v>
      </c>
      <c r="BB125" s="19">
        <v>47.894539870175116</v>
      </c>
      <c r="BC125" s="19">
        <v>6.4361651331156677</v>
      </c>
      <c r="BD125" s="19">
        <v>34.570171250112921</v>
      </c>
      <c r="BE125" s="19">
        <v>1.8296790512201733</v>
      </c>
      <c r="BF125" s="19">
        <v>17.715598342990621</v>
      </c>
      <c r="BG125" s="19">
        <v>31.728787311747475</v>
      </c>
      <c r="BH125" s="19">
        <v>41.350746557575917</v>
      </c>
      <c r="BI125" s="19">
        <v>93.679567422472871</v>
      </c>
      <c r="BJ125" s="19">
        <v>24.30244292738324</v>
      </c>
      <c r="BK125" s="19">
        <v>51.489321064925342</v>
      </c>
      <c r="BL125" s="19">
        <v>4.9293706203461136</v>
      </c>
      <c r="BM125" s="19">
        <v>6.6514214920827479</v>
      </c>
      <c r="BN125" s="19">
        <v>5.1231013434164856</v>
      </c>
      <c r="BO125" s="19">
        <v>99.082502032546557</v>
      </c>
      <c r="BP125" s="19">
        <v>1.9588328666004207</v>
      </c>
      <c r="BQ125" s="19">
        <v>182.86027694253377</v>
      </c>
      <c r="BR125" s="19">
        <v>112.42839628850545</v>
      </c>
      <c r="BS125" s="19">
        <v>50.865077623920818</v>
      </c>
      <c r="BT125" s="19">
        <v>67.375240356695784</v>
      </c>
      <c r="BU125" s="19">
        <v>58.033114377524548</v>
      </c>
      <c r="BV125" s="19">
        <v>16.14422692253094</v>
      </c>
      <c r="BW125" s="19">
        <v>54.201551187910539</v>
      </c>
      <c r="BX125" s="19">
        <v>0</v>
      </c>
      <c r="BY125" s="19">
        <v>1609.3641678173676</v>
      </c>
      <c r="BZ125" s="19">
        <v>0</v>
      </c>
      <c r="CA125" s="19">
        <v>0</v>
      </c>
      <c r="CB125" s="19">
        <v>0</v>
      </c>
      <c r="CC125" s="19">
        <v>58.635832182632377</v>
      </c>
      <c r="CD125" s="19">
        <v>0</v>
      </c>
      <c r="CE125" s="19">
        <v>0</v>
      </c>
      <c r="CF125" s="19">
        <v>58.635832182632377</v>
      </c>
      <c r="CG125" s="19">
        <v>1668</v>
      </c>
      <c r="CI125" s="19">
        <f t="shared" si="15"/>
        <v>0</v>
      </c>
      <c r="CJ125" s="19">
        <f t="shared" si="11"/>
        <v>0</v>
      </c>
      <c r="CK125" s="19">
        <f t="shared" si="12"/>
        <v>0</v>
      </c>
    </row>
    <row r="126" spans="1:89">
      <c r="A126" s="61" t="s">
        <v>887</v>
      </c>
      <c r="B126" s="61" t="s">
        <v>325</v>
      </c>
      <c r="C126" t="e">
        <f t="shared" si="10"/>
        <v>#REF!</v>
      </c>
      <c r="D126" s="19">
        <v>0.1099666028744043</v>
      </c>
      <c r="E126" s="19">
        <v>3.6655534291468096E-2</v>
      </c>
      <c r="F126" s="19">
        <v>0.7331106858293619</v>
      </c>
      <c r="G126" s="19">
        <v>21.370176491925903</v>
      </c>
      <c r="H126" s="19">
        <v>13.599203222134664</v>
      </c>
      <c r="I126" s="19">
        <v>21.846698437714984</v>
      </c>
      <c r="J126" s="19">
        <v>6.451374035298385</v>
      </c>
      <c r="K126" s="19">
        <v>17.851245199944966</v>
      </c>
      <c r="L126" s="19">
        <v>5.6449522808860868</v>
      </c>
      <c r="M126" s="19">
        <v>34.382891165397076</v>
      </c>
      <c r="N126" s="19">
        <v>36.692189825759563</v>
      </c>
      <c r="O126" s="19">
        <v>4.5452862521420441</v>
      </c>
      <c r="P126" s="19">
        <v>5.6816078151775553</v>
      </c>
      <c r="Q126" s="19">
        <v>6.1581297609666406</v>
      </c>
      <c r="R126" s="19">
        <v>8.9439503671182159</v>
      </c>
      <c r="S126" s="19">
        <v>0.47652194578908524</v>
      </c>
      <c r="T126" s="19">
        <v>2.8957872090259795</v>
      </c>
      <c r="U126" s="19">
        <v>0.29324427433174477</v>
      </c>
      <c r="V126" s="19">
        <v>1.3924909916721377</v>
      </c>
      <c r="W126" s="19">
        <v>3.5739145934181392E-2</v>
      </c>
      <c r="X126" s="19">
        <v>1.3356997609365743E-3</v>
      </c>
      <c r="Y126" s="19">
        <v>1.136321563035511</v>
      </c>
      <c r="Z126" s="19">
        <v>12.572848261973558</v>
      </c>
      <c r="AA126" s="19">
        <v>11.069971356023366</v>
      </c>
      <c r="AB126" s="19">
        <v>9.347161244324365</v>
      </c>
      <c r="AC126" s="19">
        <v>35.629179331306993</v>
      </c>
      <c r="AD126" s="19">
        <v>3.482275757689469</v>
      </c>
      <c r="AE126" s="19">
        <v>25.512251866861799</v>
      </c>
      <c r="AF126" s="19">
        <v>15.395324402416602</v>
      </c>
      <c r="AG126" s="19">
        <v>22.139942712046732</v>
      </c>
      <c r="AH126" s="19">
        <v>23.239608740790775</v>
      </c>
      <c r="AI126" s="19">
        <v>32.696736587989541</v>
      </c>
      <c r="AJ126" s="19">
        <v>20.453788134639197</v>
      </c>
      <c r="AK126" s="19">
        <v>68.362571453588004</v>
      </c>
      <c r="AL126" s="19">
        <v>20.270510463181857</v>
      </c>
      <c r="AM126" s="19">
        <v>7.8442843383741723</v>
      </c>
      <c r="AN126" s="19">
        <v>1.7594656459904687</v>
      </c>
      <c r="AO126" s="19">
        <v>5.0218081979311293</v>
      </c>
      <c r="AP126" s="19">
        <v>15.505291005291005</v>
      </c>
      <c r="AQ126" s="19">
        <v>70.805753129898832</v>
      </c>
      <c r="AR126" s="19">
        <v>11.566184099738859</v>
      </c>
      <c r="AS126" s="19">
        <v>8.2867392920015259</v>
      </c>
      <c r="AT126" s="19">
        <v>9.6308652998174988</v>
      </c>
      <c r="AU126" s="19">
        <v>3.6655534291468097</v>
      </c>
      <c r="AV126" s="19">
        <v>31.303826284913757</v>
      </c>
      <c r="AW126" s="19">
        <v>44.903029507048423</v>
      </c>
      <c r="AX126" s="19">
        <v>964.84697362002328</v>
      </c>
      <c r="AY126" s="19">
        <v>42.37379764093712</v>
      </c>
      <c r="AZ126" s="19">
        <v>3.9587977034785546</v>
      </c>
      <c r="BA126" s="19">
        <v>23.386230877956649</v>
      </c>
      <c r="BB126" s="19">
        <v>48.568582936195227</v>
      </c>
      <c r="BC126" s="19">
        <v>27.601617321475477</v>
      </c>
      <c r="BD126" s="19">
        <v>32.513458916532201</v>
      </c>
      <c r="BE126" s="19">
        <v>5.9748520895092998</v>
      </c>
      <c r="BF126" s="19">
        <v>9.5670944500731743</v>
      </c>
      <c r="BG126" s="19">
        <v>681.05982713547724</v>
      </c>
      <c r="BH126" s="19">
        <v>193.10135464745392</v>
      </c>
      <c r="BI126" s="19">
        <v>682.92925938434212</v>
      </c>
      <c r="BJ126" s="19">
        <v>19.207499968729284</v>
      </c>
      <c r="BK126" s="19">
        <v>94.021445457615656</v>
      </c>
      <c r="BL126" s="19">
        <v>13.379270016385856</v>
      </c>
      <c r="BM126" s="19">
        <v>19.06087783156341</v>
      </c>
      <c r="BN126" s="19">
        <v>18.950911228689005</v>
      </c>
      <c r="BO126" s="19">
        <v>113.4122230978023</v>
      </c>
      <c r="BP126" s="19">
        <v>13.342614482094387</v>
      </c>
      <c r="BQ126" s="19">
        <v>747.33303313445163</v>
      </c>
      <c r="BR126" s="19">
        <v>266.15583449034983</v>
      </c>
      <c r="BS126" s="19">
        <v>84.05114013033635</v>
      </c>
      <c r="BT126" s="19">
        <v>295.3336397863585</v>
      </c>
      <c r="BU126" s="19">
        <v>75.217156366092539</v>
      </c>
      <c r="BV126" s="19">
        <v>17.814589665653497</v>
      </c>
      <c r="BW126" s="19">
        <v>188.95927927251805</v>
      </c>
      <c r="BX126" s="19">
        <v>0</v>
      </c>
      <c r="BY126" s="19">
        <v>5382.8652107020898</v>
      </c>
      <c r="BZ126" s="19">
        <v>0</v>
      </c>
      <c r="CA126" s="19">
        <v>0</v>
      </c>
      <c r="CB126" s="19">
        <v>0</v>
      </c>
      <c r="CC126" s="19">
        <v>478.13478929790983</v>
      </c>
      <c r="CD126" s="19">
        <v>0</v>
      </c>
      <c r="CE126" s="19">
        <v>0</v>
      </c>
      <c r="CF126" s="19">
        <v>478.13478929790983</v>
      </c>
      <c r="CG126" s="19">
        <v>5861</v>
      </c>
      <c r="CI126" s="19">
        <f t="shared" si="15"/>
        <v>0</v>
      </c>
      <c r="CJ126" s="19">
        <f t="shared" si="11"/>
        <v>0</v>
      </c>
      <c r="CK126" s="19">
        <f t="shared" si="12"/>
        <v>0</v>
      </c>
    </row>
    <row r="127" spans="1:89">
      <c r="A127" s="61" t="s">
        <v>888</v>
      </c>
      <c r="B127" s="61" t="s">
        <v>326</v>
      </c>
      <c r="C127" t="e">
        <f t="shared" si="10"/>
        <v>#REF!</v>
      </c>
      <c r="D127" s="19">
        <v>0</v>
      </c>
      <c r="E127" s="19">
        <v>0</v>
      </c>
      <c r="F127" s="19">
        <v>0</v>
      </c>
      <c r="G127" s="19">
        <v>0</v>
      </c>
      <c r="H127" s="19">
        <v>0</v>
      </c>
      <c r="I127" s="19">
        <v>0</v>
      </c>
      <c r="J127" s="19">
        <v>0</v>
      </c>
      <c r="K127" s="19">
        <v>0</v>
      </c>
      <c r="L127" s="19">
        <v>0</v>
      </c>
      <c r="M127" s="19">
        <v>0</v>
      </c>
      <c r="N127" s="19">
        <v>0</v>
      </c>
      <c r="O127" s="19">
        <v>0</v>
      </c>
      <c r="P127" s="19">
        <v>0</v>
      </c>
      <c r="Q127" s="19">
        <v>0</v>
      </c>
      <c r="R127" s="19">
        <v>0</v>
      </c>
      <c r="S127" s="19">
        <v>0</v>
      </c>
      <c r="T127" s="19">
        <v>0</v>
      </c>
      <c r="U127" s="19">
        <v>0</v>
      </c>
      <c r="V127" s="19">
        <v>0</v>
      </c>
      <c r="W127" s="19">
        <v>0</v>
      </c>
      <c r="X127" s="19">
        <v>0</v>
      </c>
      <c r="Y127" s="19">
        <v>0</v>
      </c>
      <c r="Z127" s="19">
        <v>0</v>
      </c>
      <c r="AA127" s="19">
        <v>0</v>
      </c>
      <c r="AB127" s="19">
        <v>0</v>
      </c>
      <c r="AC127" s="19">
        <v>0</v>
      </c>
      <c r="AD127" s="19">
        <v>0</v>
      </c>
      <c r="AE127" s="19">
        <v>0</v>
      </c>
      <c r="AF127" s="19">
        <v>0</v>
      </c>
      <c r="AG127" s="19">
        <v>0</v>
      </c>
      <c r="AH127" s="19">
        <v>0</v>
      </c>
      <c r="AI127" s="19">
        <v>0</v>
      </c>
      <c r="AJ127" s="19">
        <v>0</v>
      </c>
      <c r="AK127" s="19">
        <v>0</v>
      </c>
      <c r="AL127" s="19">
        <v>0</v>
      </c>
      <c r="AM127" s="19">
        <v>0</v>
      </c>
      <c r="AN127" s="19">
        <v>0</v>
      </c>
      <c r="AO127" s="19">
        <v>0</v>
      </c>
      <c r="AP127" s="19">
        <v>0</v>
      </c>
      <c r="AQ127" s="19">
        <v>0</v>
      </c>
      <c r="AR127" s="19">
        <v>0</v>
      </c>
      <c r="AS127" s="19">
        <v>0</v>
      </c>
      <c r="AT127" s="19">
        <v>0</v>
      </c>
      <c r="AU127" s="19">
        <v>0</v>
      </c>
      <c r="AV127" s="19">
        <v>0</v>
      </c>
      <c r="AW127" s="19">
        <v>0</v>
      </c>
      <c r="AX127" s="19">
        <v>0</v>
      </c>
      <c r="AY127" s="19">
        <v>0</v>
      </c>
      <c r="AZ127" s="19">
        <v>0</v>
      </c>
      <c r="BA127" s="19">
        <v>0</v>
      </c>
      <c r="BB127" s="19">
        <v>0</v>
      </c>
      <c r="BC127" s="19">
        <v>0</v>
      </c>
      <c r="BD127" s="19">
        <v>0</v>
      </c>
      <c r="BE127" s="19">
        <v>0</v>
      </c>
      <c r="BF127" s="19">
        <v>0</v>
      </c>
      <c r="BG127" s="19">
        <v>0</v>
      </c>
      <c r="BH127" s="19">
        <v>0</v>
      </c>
      <c r="BI127" s="19">
        <v>0</v>
      </c>
      <c r="BJ127" s="19">
        <v>0</v>
      </c>
      <c r="BK127" s="19">
        <v>0</v>
      </c>
      <c r="BL127" s="19">
        <v>0</v>
      </c>
      <c r="BM127" s="19">
        <v>0</v>
      </c>
      <c r="BN127" s="19">
        <v>0</v>
      </c>
      <c r="BO127" s="19">
        <v>0</v>
      </c>
      <c r="BP127" s="19">
        <v>0</v>
      </c>
      <c r="BQ127" s="19">
        <v>0</v>
      </c>
      <c r="BR127" s="19">
        <v>0</v>
      </c>
      <c r="BS127" s="19">
        <v>0</v>
      </c>
      <c r="BT127" s="19">
        <v>0</v>
      </c>
      <c r="BU127" s="19">
        <v>0</v>
      </c>
      <c r="BV127" s="19">
        <v>0</v>
      </c>
      <c r="BW127" s="19">
        <v>0</v>
      </c>
      <c r="BX127" s="19">
        <v>0</v>
      </c>
      <c r="BY127" s="19">
        <v>0</v>
      </c>
      <c r="BZ127" s="19">
        <v>0</v>
      </c>
      <c r="CA127" s="19">
        <v>0</v>
      </c>
      <c r="CB127" s="19">
        <v>0</v>
      </c>
      <c r="CC127" s="19">
        <v>0</v>
      </c>
      <c r="CD127" s="19">
        <v>0</v>
      </c>
      <c r="CE127" s="19">
        <v>0</v>
      </c>
      <c r="CF127" s="19">
        <v>0</v>
      </c>
      <c r="CG127" s="19">
        <v>0</v>
      </c>
      <c r="CI127" s="19">
        <f t="shared" si="15"/>
        <v>0</v>
      </c>
      <c r="CJ127" s="19">
        <f t="shared" si="11"/>
        <v>0</v>
      </c>
      <c r="CK127" s="19">
        <f t="shared" si="12"/>
        <v>0</v>
      </c>
    </row>
    <row r="128" spans="1:89">
      <c r="A128" s="61" t="s">
        <v>889</v>
      </c>
      <c r="B128" s="61" t="s">
        <v>327</v>
      </c>
      <c r="C128" t="e">
        <f t="shared" si="10"/>
        <v>#REF!</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c r="T128" s="19">
        <v>0</v>
      </c>
      <c r="U128" s="19">
        <v>0</v>
      </c>
      <c r="V128" s="19">
        <v>0</v>
      </c>
      <c r="W128" s="19">
        <v>0</v>
      </c>
      <c r="X128" s="19">
        <v>0</v>
      </c>
      <c r="Y128" s="19">
        <v>0</v>
      </c>
      <c r="Z128" s="19">
        <v>0</v>
      </c>
      <c r="AA128" s="19">
        <v>0</v>
      </c>
      <c r="AB128" s="19">
        <v>0</v>
      </c>
      <c r="AC128" s="19">
        <v>0</v>
      </c>
      <c r="AD128" s="19">
        <v>0</v>
      </c>
      <c r="AE128" s="19">
        <v>0</v>
      </c>
      <c r="AF128" s="19">
        <v>0</v>
      </c>
      <c r="AG128" s="19">
        <v>0</v>
      </c>
      <c r="AH128" s="19">
        <v>0</v>
      </c>
      <c r="AI128" s="19">
        <v>0</v>
      </c>
      <c r="AJ128" s="19">
        <v>0</v>
      </c>
      <c r="AK128" s="19">
        <v>0</v>
      </c>
      <c r="AL128" s="19">
        <v>0</v>
      </c>
      <c r="AM128" s="19">
        <v>0</v>
      </c>
      <c r="AN128" s="19">
        <v>0</v>
      </c>
      <c r="AO128" s="19">
        <v>0</v>
      </c>
      <c r="AP128" s="19">
        <v>0</v>
      </c>
      <c r="AQ128" s="19">
        <v>0</v>
      </c>
      <c r="AR128" s="19">
        <v>0</v>
      </c>
      <c r="AS128" s="19">
        <v>0</v>
      </c>
      <c r="AT128" s="19">
        <v>0</v>
      </c>
      <c r="AU128" s="19">
        <v>0</v>
      </c>
      <c r="AV128" s="19">
        <v>0</v>
      </c>
      <c r="AW128" s="19">
        <v>0</v>
      </c>
      <c r="AX128" s="19">
        <v>0</v>
      </c>
      <c r="AY128" s="19">
        <v>0</v>
      </c>
      <c r="AZ128" s="19">
        <v>0</v>
      </c>
      <c r="BA128" s="19">
        <v>0</v>
      </c>
      <c r="BB128" s="19">
        <v>0</v>
      </c>
      <c r="BC128" s="19">
        <v>0</v>
      </c>
      <c r="BD128" s="19">
        <v>0</v>
      </c>
      <c r="BE128" s="19">
        <v>0</v>
      </c>
      <c r="BF128" s="19">
        <v>0</v>
      </c>
      <c r="BG128" s="19">
        <v>0</v>
      </c>
      <c r="BH128" s="19">
        <v>0</v>
      </c>
      <c r="BI128" s="19">
        <v>0</v>
      </c>
      <c r="BJ128" s="19">
        <v>0</v>
      </c>
      <c r="BK128" s="19">
        <v>0</v>
      </c>
      <c r="BL128" s="19">
        <v>0</v>
      </c>
      <c r="BM128" s="19">
        <v>0</v>
      </c>
      <c r="BN128" s="19">
        <v>0</v>
      </c>
      <c r="BO128" s="19">
        <v>0</v>
      </c>
      <c r="BP128" s="19">
        <v>0</v>
      </c>
      <c r="BQ128" s="19">
        <v>0</v>
      </c>
      <c r="BR128" s="19">
        <v>0</v>
      </c>
      <c r="BS128" s="19">
        <v>0</v>
      </c>
      <c r="BT128" s="19">
        <v>0</v>
      </c>
      <c r="BU128" s="19">
        <v>0</v>
      </c>
      <c r="BV128" s="19">
        <v>0</v>
      </c>
      <c r="BW128" s="19">
        <v>0</v>
      </c>
      <c r="BX128" s="19">
        <v>0</v>
      </c>
      <c r="BY128" s="19">
        <v>0</v>
      </c>
      <c r="BZ128" s="19">
        <v>0</v>
      </c>
      <c r="CA128" s="19">
        <v>0</v>
      </c>
      <c r="CB128" s="19">
        <v>0</v>
      </c>
      <c r="CC128" s="19">
        <v>0</v>
      </c>
      <c r="CD128" s="19">
        <v>0</v>
      </c>
      <c r="CE128" s="19">
        <v>0</v>
      </c>
      <c r="CF128" s="19">
        <v>0</v>
      </c>
      <c r="CG128" s="19">
        <v>0</v>
      </c>
      <c r="CI128" s="19">
        <f t="shared" si="15"/>
        <v>0</v>
      </c>
      <c r="CJ128" s="19">
        <f t="shared" si="11"/>
        <v>0</v>
      </c>
      <c r="CK128" s="19">
        <f t="shared" si="12"/>
        <v>0</v>
      </c>
    </row>
    <row r="129" spans="1:89">
      <c r="A129" s="61" t="s">
        <v>890</v>
      </c>
      <c r="B129" s="61" t="s">
        <v>328</v>
      </c>
      <c r="C129" t="e">
        <f t="shared" si="10"/>
        <v>#REF!</v>
      </c>
      <c r="D129" s="19">
        <v>0</v>
      </c>
      <c r="E129" s="19">
        <v>0</v>
      </c>
      <c r="F129" s="19">
        <v>0</v>
      </c>
      <c r="G129" s="19">
        <v>0</v>
      </c>
      <c r="H129" s="19">
        <v>0</v>
      </c>
      <c r="I129" s="19">
        <v>0</v>
      </c>
      <c r="J129" s="19">
        <v>0</v>
      </c>
      <c r="K129" s="19">
        <v>0</v>
      </c>
      <c r="L129" s="19">
        <v>0</v>
      </c>
      <c r="M129" s="19">
        <v>0</v>
      </c>
      <c r="N129" s="19">
        <v>0</v>
      </c>
      <c r="O129" s="19">
        <v>0</v>
      </c>
      <c r="P129" s="19">
        <v>0</v>
      </c>
      <c r="Q129" s="19">
        <v>0</v>
      </c>
      <c r="R129" s="19">
        <v>0</v>
      </c>
      <c r="S129" s="19">
        <v>0</v>
      </c>
      <c r="T129" s="19">
        <v>0</v>
      </c>
      <c r="U129" s="19">
        <v>0</v>
      </c>
      <c r="V129" s="19">
        <v>0</v>
      </c>
      <c r="W129" s="19">
        <v>0</v>
      </c>
      <c r="X129" s="19">
        <v>0</v>
      </c>
      <c r="Y129" s="19">
        <v>0</v>
      </c>
      <c r="Z129" s="19">
        <v>0</v>
      </c>
      <c r="AA129" s="19">
        <v>0</v>
      </c>
      <c r="AB129" s="19">
        <v>0</v>
      </c>
      <c r="AC129" s="19">
        <v>0</v>
      </c>
      <c r="AD129" s="19">
        <v>0</v>
      </c>
      <c r="AE129" s="19">
        <v>0</v>
      </c>
      <c r="AF129" s="19">
        <v>0</v>
      </c>
      <c r="AG129" s="19">
        <v>0</v>
      </c>
      <c r="AH129" s="19">
        <v>0</v>
      </c>
      <c r="AI129" s="19">
        <v>0</v>
      </c>
      <c r="AJ129" s="19">
        <v>0</v>
      </c>
      <c r="AK129" s="19">
        <v>0</v>
      </c>
      <c r="AL129" s="19">
        <v>0</v>
      </c>
      <c r="AM129" s="19">
        <v>0</v>
      </c>
      <c r="AN129" s="19">
        <v>0</v>
      </c>
      <c r="AO129" s="19">
        <v>0</v>
      </c>
      <c r="AP129" s="19">
        <v>0</v>
      </c>
      <c r="AQ129" s="19">
        <v>0</v>
      </c>
      <c r="AR129" s="19">
        <v>0</v>
      </c>
      <c r="AS129" s="19">
        <v>0</v>
      </c>
      <c r="AT129" s="19">
        <v>0</v>
      </c>
      <c r="AU129" s="19">
        <v>0</v>
      </c>
      <c r="AV129" s="19">
        <v>0</v>
      </c>
      <c r="AW129" s="19">
        <v>0</v>
      </c>
      <c r="AX129" s="19">
        <v>0</v>
      </c>
      <c r="AY129" s="19">
        <v>0</v>
      </c>
      <c r="AZ129" s="19">
        <v>0</v>
      </c>
      <c r="BA129" s="19">
        <v>0</v>
      </c>
      <c r="BB129" s="19">
        <v>0</v>
      </c>
      <c r="BC129" s="19">
        <v>0</v>
      </c>
      <c r="BD129" s="19">
        <v>0</v>
      </c>
      <c r="BE129" s="19">
        <v>0</v>
      </c>
      <c r="BF129" s="19">
        <v>0</v>
      </c>
      <c r="BG129" s="19">
        <v>0</v>
      </c>
      <c r="BH129" s="19">
        <v>0</v>
      </c>
      <c r="BI129" s="19">
        <v>0</v>
      </c>
      <c r="BJ129" s="19">
        <v>0</v>
      </c>
      <c r="BK129" s="19">
        <v>0</v>
      </c>
      <c r="BL129" s="19">
        <v>0</v>
      </c>
      <c r="BM129" s="19">
        <v>0</v>
      </c>
      <c r="BN129" s="19">
        <v>0</v>
      </c>
      <c r="BO129" s="19">
        <v>0</v>
      </c>
      <c r="BP129" s="19">
        <v>0</v>
      </c>
      <c r="BQ129" s="19">
        <v>0</v>
      </c>
      <c r="BR129" s="19">
        <v>0</v>
      </c>
      <c r="BS129" s="19">
        <v>0</v>
      </c>
      <c r="BT129" s="19">
        <v>0</v>
      </c>
      <c r="BU129" s="19">
        <v>0</v>
      </c>
      <c r="BV129" s="19">
        <v>0</v>
      </c>
      <c r="BW129" s="19">
        <v>0</v>
      </c>
      <c r="BX129" s="19">
        <v>0</v>
      </c>
      <c r="BY129" s="19">
        <v>0</v>
      </c>
      <c r="BZ129" s="19">
        <v>0</v>
      </c>
      <c r="CA129" s="19">
        <v>0</v>
      </c>
      <c r="CB129" s="19">
        <v>0</v>
      </c>
      <c r="CC129" s="19">
        <v>0</v>
      </c>
      <c r="CD129" s="19">
        <v>0</v>
      </c>
      <c r="CE129" s="19">
        <v>0</v>
      </c>
      <c r="CF129" s="19">
        <v>0</v>
      </c>
      <c r="CG129" s="19">
        <v>0</v>
      </c>
      <c r="CI129" s="19">
        <f t="shared" si="15"/>
        <v>0</v>
      </c>
      <c r="CJ129" s="19">
        <f t="shared" si="11"/>
        <v>0</v>
      </c>
      <c r="CK129" s="19">
        <f t="shared" si="12"/>
        <v>0</v>
      </c>
    </row>
    <row r="130" spans="1:89">
      <c r="A130" s="61" t="s">
        <v>891</v>
      </c>
      <c r="B130" s="61" t="s">
        <v>110</v>
      </c>
      <c r="C130" t="e">
        <f t="shared" si="10"/>
        <v>#REF!</v>
      </c>
      <c r="D130" s="19">
        <v>0</v>
      </c>
      <c r="E130" s="19">
        <v>0</v>
      </c>
      <c r="F130" s="19">
        <v>0</v>
      </c>
      <c r="G130" s="19">
        <v>0</v>
      </c>
      <c r="H130" s="19">
        <v>0</v>
      </c>
      <c r="I130" s="19">
        <v>0</v>
      </c>
      <c r="J130" s="19">
        <v>0</v>
      </c>
      <c r="K130" s="19">
        <v>0</v>
      </c>
      <c r="L130" s="19">
        <v>0</v>
      </c>
      <c r="M130" s="19">
        <v>0</v>
      </c>
      <c r="N130" s="19">
        <v>0</v>
      </c>
      <c r="O130" s="19">
        <v>0</v>
      </c>
      <c r="P130" s="19">
        <v>0</v>
      </c>
      <c r="Q130" s="19">
        <v>0</v>
      </c>
      <c r="R130" s="19">
        <v>0</v>
      </c>
      <c r="S130" s="19">
        <v>0</v>
      </c>
      <c r="T130" s="19">
        <v>0</v>
      </c>
      <c r="U130" s="19">
        <v>0</v>
      </c>
      <c r="V130" s="19">
        <v>0</v>
      </c>
      <c r="W130" s="19">
        <v>0</v>
      </c>
      <c r="X130" s="19">
        <v>0</v>
      </c>
      <c r="Y130" s="19">
        <v>0</v>
      </c>
      <c r="Z130" s="19">
        <v>0</v>
      </c>
      <c r="AA130" s="19">
        <v>0</v>
      </c>
      <c r="AB130" s="19">
        <v>0</v>
      </c>
      <c r="AC130" s="19">
        <v>0</v>
      </c>
      <c r="AD130" s="19">
        <v>0</v>
      </c>
      <c r="AE130" s="19">
        <v>0</v>
      </c>
      <c r="AF130" s="19">
        <v>0</v>
      </c>
      <c r="AG130" s="19">
        <v>0</v>
      </c>
      <c r="AH130" s="19">
        <v>0</v>
      </c>
      <c r="AI130" s="19">
        <v>0</v>
      </c>
      <c r="AJ130" s="19">
        <v>0</v>
      </c>
      <c r="AK130" s="19">
        <v>0</v>
      </c>
      <c r="AL130" s="19">
        <v>0</v>
      </c>
      <c r="AM130" s="19">
        <v>0</v>
      </c>
      <c r="AN130" s="19">
        <v>0</v>
      </c>
      <c r="AO130" s="19">
        <v>0</v>
      </c>
      <c r="AP130" s="19">
        <v>0</v>
      </c>
      <c r="AQ130" s="19">
        <v>0</v>
      </c>
      <c r="AR130" s="19">
        <v>0</v>
      </c>
      <c r="AS130" s="19">
        <v>0</v>
      </c>
      <c r="AT130" s="19">
        <v>0</v>
      </c>
      <c r="AU130" s="19">
        <v>0</v>
      </c>
      <c r="AV130" s="19">
        <v>0</v>
      </c>
      <c r="AW130" s="19">
        <v>0</v>
      </c>
      <c r="AX130" s="19">
        <v>0</v>
      </c>
      <c r="AY130" s="19">
        <v>0</v>
      </c>
      <c r="AZ130" s="19">
        <v>0</v>
      </c>
      <c r="BA130" s="19">
        <v>0</v>
      </c>
      <c r="BB130" s="19">
        <v>0</v>
      </c>
      <c r="BC130" s="19">
        <v>0</v>
      </c>
      <c r="BD130" s="19">
        <v>0</v>
      </c>
      <c r="BE130" s="19">
        <v>0</v>
      </c>
      <c r="BF130" s="19">
        <v>0</v>
      </c>
      <c r="BG130" s="19">
        <v>0</v>
      </c>
      <c r="BH130" s="19">
        <v>0</v>
      </c>
      <c r="BI130" s="19">
        <v>0</v>
      </c>
      <c r="BJ130" s="19">
        <v>0</v>
      </c>
      <c r="BK130" s="19">
        <v>0</v>
      </c>
      <c r="BL130" s="19">
        <v>0</v>
      </c>
      <c r="BM130" s="19">
        <v>0</v>
      </c>
      <c r="BN130" s="19">
        <v>0</v>
      </c>
      <c r="BO130" s="19">
        <v>0</v>
      </c>
      <c r="BP130" s="19">
        <v>0</v>
      </c>
      <c r="BQ130" s="19">
        <v>0</v>
      </c>
      <c r="BR130" s="19">
        <v>0</v>
      </c>
      <c r="BS130" s="19">
        <v>0</v>
      </c>
      <c r="BT130" s="19">
        <v>0</v>
      </c>
      <c r="BU130" s="19">
        <v>0</v>
      </c>
      <c r="BV130" s="19">
        <v>0</v>
      </c>
      <c r="BW130" s="19">
        <v>0</v>
      </c>
      <c r="BX130" s="19">
        <v>0</v>
      </c>
      <c r="BY130" s="19">
        <v>0</v>
      </c>
      <c r="BZ130" s="19">
        <v>0</v>
      </c>
      <c r="CA130" s="19">
        <v>0</v>
      </c>
      <c r="CB130" s="19">
        <v>0</v>
      </c>
      <c r="CC130" s="19">
        <v>0</v>
      </c>
      <c r="CD130" s="19">
        <v>0</v>
      </c>
      <c r="CE130" s="19">
        <v>0</v>
      </c>
      <c r="CF130" s="19">
        <v>0</v>
      </c>
      <c r="CG130" s="19">
        <v>0</v>
      </c>
      <c r="CI130" s="19">
        <f t="shared" si="15"/>
        <v>0</v>
      </c>
      <c r="CJ130" s="19">
        <f t="shared" si="11"/>
        <v>0</v>
      </c>
      <c r="CK130" s="19">
        <f t="shared" si="12"/>
        <v>0</v>
      </c>
    </row>
    <row r="131" spans="1:89">
      <c r="A131" s="61" t="s">
        <v>892</v>
      </c>
      <c r="B131" s="61" t="s">
        <v>111</v>
      </c>
      <c r="C131" t="e">
        <f t="shared" si="10"/>
        <v>#REF!</v>
      </c>
      <c r="D131" s="19">
        <v>2.5094618510098164E-2</v>
      </c>
      <c r="E131" s="19">
        <v>8.3648728366993875E-3</v>
      </c>
      <c r="F131" s="19">
        <v>0</v>
      </c>
      <c r="G131" s="19">
        <v>8.3648728366993875E-3</v>
      </c>
      <c r="H131" s="19">
        <v>0.2676759307743804</v>
      </c>
      <c r="I131" s="19">
        <v>2.0995830820115464</v>
      </c>
      <c r="J131" s="19">
        <v>0.2844056764477792</v>
      </c>
      <c r="K131" s="19">
        <v>2.5094618510098164E-2</v>
      </c>
      <c r="L131" s="19">
        <v>0</v>
      </c>
      <c r="M131" s="19">
        <v>0.2676759307743804</v>
      </c>
      <c r="N131" s="19">
        <v>0</v>
      </c>
      <c r="O131" s="19">
        <v>0</v>
      </c>
      <c r="P131" s="19">
        <v>8.3648728366993875E-3</v>
      </c>
      <c r="Q131" s="19">
        <v>0</v>
      </c>
      <c r="R131" s="19">
        <v>0</v>
      </c>
      <c r="S131" s="19">
        <v>0</v>
      </c>
      <c r="T131" s="19">
        <v>0.46843287885516577</v>
      </c>
      <c r="U131" s="19">
        <v>0</v>
      </c>
      <c r="V131" s="19">
        <v>9.7775224620965662E-2</v>
      </c>
      <c r="W131" s="19">
        <v>2.5094618510098166E-3</v>
      </c>
      <c r="X131" s="19">
        <v>9.3787568417170132E-5</v>
      </c>
      <c r="Y131" s="19">
        <v>0</v>
      </c>
      <c r="Z131" s="19">
        <v>0.1422028382238896</v>
      </c>
      <c r="AA131" s="19">
        <v>0.38478415048817188</v>
      </c>
      <c r="AB131" s="19">
        <v>0</v>
      </c>
      <c r="AC131" s="19">
        <v>0</v>
      </c>
      <c r="AD131" s="19">
        <v>1.6729745673398775E-2</v>
      </c>
      <c r="AE131" s="19">
        <v>0</v>
      </c>
      <c r="AF131" s="19">
        <v>2.6432998163970063</v>
      </c>
      <c r="AG131" s="19">
        <v>0.88667652069013514</v>
      </c>
      <c r="AH131" s="19">
        <v>0.76956830097634377</v>
      </c>
      <c r="AI131" s="19">
        <v>8.3648728366993875E-3</v>
      </c>
      <c r="AJ131" s="19">
        <v>0</v>
      </c>
      <c r="AK131" s="19">
        <v>0.23421643942758288</v>
      </c>
      <c r="AL131" s="19">
        <v>1.0707037230975216</v>
      </c>
      <c r="AM131" s="19">
        <v>2.5094618510098164E-2</v>
      </c>
      <c r="AN131" s="19">
        <v>0</v>
      </c>
      <c r="AO131" s="19">
        <v>0</v>
      </c>
      <c r="AP131" s="19">
        <v>0.10874334687709204</v>
      </c>
      <c r="AQ131" s="19">
        <v>1.0984623771564648</v>
      </c>
      <c r="AR131" s="19">
        <v>0.17943482724518273</v>
      </c>
      <c r="AS131" s="19">
        <v>0.12855835774909838</v>
      </c>
      <c r="AT131" s="19">
        <v>0.14941078547534059</v>
      </c>
      <c r="AU131" s="19">
        <v>8.3648728366993875E-3</v>
      </c>
      <c r="AV131" s="19">
        <v>1.6729745673398775E-2</v>
      </c>
      <c r="AW131" s="19">
        <v>0.2760408036110798</v>
      </c>
      <c r="AX131" s="19">
        <v>9.6781578720611918</v>
      </c>
      <c r="AY131" s="19">
        <v>12.83171493149686</v>
      </c>
      <c r="AZ131" s="19">
        <v>0.87831164785343585</v>
      </c>
      <c r="BA131" s="19">
        <v>0.12547309255049083</v>
      </c>
      <c r="BB131" s="19">
        <v>3.1619219322723686</v>
      </c>
      <c r="BC131" s="19">
        <v>8.3648728366993875E-3</v>
      </c>
      <c r="BD131" s="19">
        <v>0</v>
      </c>
      <c r="BE131" s="19">
        <v>0</v>
      </c>
      <c r="BF131" s="19">
        <v>0</v>
      </c>
      <c r="BG131" s="19">
        <v>0.5688113528955584</v>
      </c>
      <c r="BH131" s="19">
        <v>0</v>
      </c>
      <c r="BI131" s="19">
        <v>20.485573577076803</v>
      </c>
      <c r="BJ131" s="19">
        <v>0</v>
      </c>
      <c r="BK131" s="19">
        <v>31.903624999171466</v>
      </c>
      <c r="BL131" s="19">
        <v>1.7315286771967733</v>
      </c>
      <c r="BM131" s="19">
        <v>7.2858042407651675</v>
      </c>
      <c r="BN131" s="19">
        <v>0.71937906395614737</v>
      </c>
      <c r="BO131" s="19">
        <v>20.452114085730006</v>
      </c>
      <c r="BP131" s="19">
        <v>1.6311502031563807</v>
      </c>
      <c r="BQ131" s="19">
        <v>4.491936713307572</v>
      </c>
      <c r="BR131" s="19">
        <v>1.396933763728798</v>
      </c>
      <c r="BS131" s="19">
        <v>0</v>
      </c>
      <c r="BT131" s="19">
        <v>5.0607480662031303</v>
      </c>
      <c r="BU131" s="19">
        <v>0</v>
      </c>
      <c r="BV131" s="19">
        <v>0</v>
      </c>
      <c r="BW131" s="19">
        <v>5.4622619623647006</v>
      </c>
      <c r="BX131" s="19">
        <v>0</v>
      </c>
      <c r="BY131" s="19">
        <v>139.58463302600271</v>
      </c>
      <c r="BZ131" s="19">
        <v>0</v>
      </c>
      <c r="CA131" s="19">
        <v>0</v>
      </c>
      <c r="CB131" s="19">
        <v>0</v>
      </c>
      <c r="CC131" s="19">
        <v>1122.4153669739974</v>
      </c>
      <c r="CD131" s="19">
        <v>0</v>
      </c>
      <c r="CE131" s="19">
        <v>0</v>
      </c>
      <c r="CF131" s="19">
        <v>1122.4153669739974</v>
      </c>
      <c r="CG131" s="19">
        <v>1262</v>
      </c>
      <c r="CI131" s="19">
        <f t="shared" si="15"/>
        <v>0</v>
      </c>
      <c r="CJ131" s="19">
        <f t="shared" si="11"/>
        <v>0</v>
      </c>
      <c r="CK131" s="19">
        <f t="shared" si="12"/>
        <v>0</v>
      </c>
    </row>
    <row r="132" spans="1:89">
      <c r="A132" s="61" t="s">
        <v>893</v>
      </c>
      <c r="B132" s="61" t="s">
        <v>112</v>
      </c>
      <c r="C132" t="e">
        <f t="shared" si="10"/>
        <v>#REF!</v>
      </c>
      <c r="D132" s="19">
        <v>0</v>
      </c>
      <c r="E132" s="19">
        <v>0</v>
      </c>
      <c r="F132" s="19">
        <v>0</v>
      </c>
      <c r="G132" s="19">
        <v>0</v>
      </c>
      <c r="H132" s="19">
        <v>0</v>
      </c>
      <c r="I132" s="19">
        <v>0</v>
      </c>
      <c r="J132" s="19">
        <v>0</v>
      </c>
      <c r="K132" s="19">
        <v>0</v>
      </c>
      <c r="L132" s="19">
        <v>0</v>
      </c>
      <c r="M132" s="19">
        <v>0</v>
      </c>
      <c r="N132" s="19">
        <v>0</v>
      </c>
      <c r="O132" s="19">
        <v>0</v>
      </c>
      <c r="P132" s="19">
        <v>0</v>
      </c>
      <c r="Q132" s="19">
        <v>0</v>
      </c>
      <c r="R132" s="19">
        <v>0</v>
      </c>
      <c r="S132" s="19">
        <v>0</v>
      </c>
      <c r="T132" s="19">
        <v>0</v>
      </c>
      <c r="U132" s="19">
        <v>0</v>
      </c>
      <c r="V132" s="19">
        <v>0</v>
      </c>
      <c r="W132" s="19">
        <v>0</v>
      </c>
      <c r="X132" s="19">
        <v>0</v>
      </c>
      <c r="Y132" s="19">
        <v>0</v>
      </c>
      <c r="Z132" s="19">
        <v>0</v>
      </c>
      <c r="AA132" s="19">
        <v>0</v>
      </c>
      <c r="AB132" s="19">
        <v>0</v>
      </c>
      <c r="AC132" s="19">
        <v>0</v>
      </c>
      <c r="AD132" s="19">
        <v>0</v>
      </c>
      <c r="AE132" s="19">
        <v>0</v>
      </c>
      <c r="AF132" s="19">
        <v>0</v>
      </c>
      <c r="AG132" s="19">
        <v>0</v>
      </c>
      <c r="AH132" s="19">
        <v>0</v>
      </c>
      <c r="AI132" s="19">
        <v>0</v>
      </c>
      <c r="AJ132" s="19">
        <v>0</v>
      </c>
      <c r="AK132" s="19">
        <v>0</v>
      </c>
      <c r="AL132" s="19">
        <v>0</v>
      </c>
      <c r="AM132" s="19">
        <v>0</v>
      </c>
      <c r="AN132" s="19">
        <v>0</v>
      </c>
      <c r="AO132" s="19">
        <v>0</v>
      </c>
      <c r="AP132" s="19">
        <v>0</v>
      </c>
      <c r="AQ132" s="19">
        <v>0</v>
      </c>
      <c r="AR132" s="19">
        <v>0</v>
      </c>
      <c r="AS132" s="19">
        <v>0</v>
      </c>
      <c r="AT132" s="19">
        <v>0</v>
      </c>
      <c r="AU132" s="19">
        <v>0</v>
      </c>
      <c r="AV132" s="19">
        <v>0</v>
      </c>
      <c r="AW132" s="19">
        <v>0</v>
      </c>
      <c r="AX132" s="19">
        <v>0</v>
      </c>
      <c r="AY132" s="19">
        <v>0</v>
      </c>
      <c r="AZ132" s="19">
        <v>0</v>
      </c>
      <c r="BA132" s="19">
        <v>0</v>
      </c>
      <c r="BB132" s="19">
        <v>0</v>
      </c>
      <c r="BC132" s="19">
        <v>0</v>
      </c>
      <c r="BD132" s="19">
        <v>0</v>
      </c>
      <c r="BE132" s="19">
        <v>0</v>
      </c>
      <c r="BF132" s="19">
        <v>0</v>
      </c>
      <c r="BG132" s="19">
        <v>0</v>
      </c>
      <c r="BH132" s="19">
        <v>0</v>
      </c>
      <c r="BI132" s="19">
        <v>0</v>
      </c>
      <c r="BJ132" s="19">
        <v>0</v>
      </c>
      <c r="BK132" s="19">
        <v>0</v>
      </c>
      <c r="BL132" s="19">
        <v>0</v>
      </c>
      <c r="BM132" s="19">
        <v>0</v>
      </c>
      <c r="BN132" s="19">
        <v>0</v>
      </c>
      <c r="BO132" s="19">
        <v>0</v>
      </c>
      <c r="BP132" s="19">
        <v>0</v>
      </c>
      <c r="BQ132" s="19">
        <v>0</v>
      </c>
      <c r="BR132" s="19">
        <v>0</v>
      </c>
      <c r="BS132" s="19">
        <v>0</v>
      </c>
      <c r="BT132" s="19">
        <v>0</v>
      </c>
      <c r="BU132" s="19">
        <v>0</v>
      </c>
      <c r="BV132" s="19">
        <v>0</v>
      </c>
      <c r="BW132" s="19">
        <v>0</v>
      </c>
      <c r="BX132" s="19">
        <v>0</v>
      </c>
      <c r="BY132" s="19">
        <v>0</v>
      </c>
      <c r="BZ132" s="19">
        <v>0</v>
      </c>
      <c r="CA132" s="19">
        <v>0</v>
      </c>
      <c r="CB132" s="19">
        <v>0</v>
      </c>
      <c r="CC132" s="19">
        <v>0</v>
      </c>
      <c r="CD132" s="19">
        <v>0</v>
      </c>
      <c r="CE132" s="19">
        <v>0</v>
      </c>
      <c r="CF132" s="19">
        <v>0</v>
      </c>
      <c r="CG132" s="19">
        <v>0</v>
      </c>
      <c r="CI132" s="19">
        <f t="shared" si="15"/>
        <v>0</v>
      </c>
      <c r="CJ132" s="19">
        <f t="shared" si="11"/>
        <v>0</v>
      </c>
      <c r="CK132" s="19">
        <f t="shared" si="12"/>
        <v>0</v>
      </c>
    </row>
    <row r="133" spans="1:89">
      <c r="A133" s="61" t="s">
        <v>894</v>
      </c>
      <c r="B133" s="61" t="s">
        <v>113</v>
      </c>
      <c r="C133" t="e">
        <f t="shared" si="10"/>
        <v>#REF!</v>
      </c>
      <c r="D133" s="19">
        <v>0</v>
      </c>
      <c r="E133" s="19">
        <v>0</v>
      </c>
      <c r="F133" s="19">
        <v>0</v>
      </c>
      <c r="G133" s="19">
        <v>0</v>
      </c>
      <c r="H133" s="19">
        <v>0</v>
      </c>
      <c r="I133" s="19">
        <v>0</v>
      </c>
      <c r="J133" s="19">
        <v>0</v>
      </c>
      <c r="K133" s="19">
        <v>0</v>
      </c>
      <c r="L133" s="19">
        <v>0</v>
      </c>
      <c r="M133" s="19">
        <v>0</v>
      </c>
      <c r="N133" s="19">
        <v>0</v>
      </c>
      <c r="O133" s="19">
        <v>0</v>
      </c>
      <c r="P133" s="19">
        <v>0</v>
      </c>
      <c r="Q133" s="19">
        <v>0</v>
      </c>
      <c r="R133" s="19">
        <v>0</v>
      </c>
      <c r="S133" s="19">
        <v>0</v>
      </c>
      <c r="T133" s="19">
        <v>0</v>
      </c>
      <c r="U133" s="19">
        <v>0</v>
      </c>
      <c r="V133" s="19">
        <v>0</v>
      </c>
      <c r="W133" s="19">
        <v>0</v>
      </c>
      <c r="X133" s="19">
        <v>0</v>
      </c>
      <c r="Y133" s="19">
        <v>0</v>
      </c>
      <c r="Z133" s="19">
        <v>0</v>
      </c>
      <c r="AA133" s="19">
        <v>0</v>
      </c>
      <c r="AB133" s="19">
        <v>0</v>
      </c>
      <c r="AC133" s="19">
        <v>0</v>
      </c>
      <c r="AD133" s="19">
        <v>0</v>
      </c>
      <c r="AE133" s="19">
        <v>0</v>
      </c>
      <c r="AF133" s="19">
        <v>0</v>
      </c>
      <c r="AG133" s="19">
        <v>0</v>
      </c>
      <c r="AH133" s="19">
        <v>0</v>
      </c>
      <c r="AI133" s="19">
        <v>0</v>
      </c>
      <c r="AJ133" s="19">
        <v>0</v>
      </c>
      <c r="AK133" s="19">
        <v>0</v>
      </c>
      <c r="AL133" s="19">
        <v>0</v>
      </c>
      <c r="AM133" s="19">
        <v>0</v>
      </c>
      <c r="AN133" s="19">
        <v>0</v>
      </c>
      <c r="AO133" s="19">
        <v>0</v>
      </c>
      <c r="AP133" s="19">
        <v>0</v>
      </c>
      <c r="AQ133" s="19">
        <v>0</v>
      </c>
      <c r="AR133" s="19">
        <v>0</v>
      </c>
      <c r="AS133" s="19">
        <v>0</v>
      </c>
      <c r="AT133" s="19">
        <v>0</v>
      </c>
      <c r="AU133" s="19">
        <v>0</v>
      </c>
      <c r="AV133" s="19">
        <v>0</v>
      </c>
      <c r="AW133" s="19">
        <v>0</v>
      </c>
      <c r="AX133" s="19">
        <v>0</v>
      </c>
      <c r="AY133" s="19">
        <v>0</v>
      </c>
      <c r="AZ133" s="19">
        <v>0</v>
      </c>
      <c r="BA133" s="19">
        <v>0</v>
      </c>
      <c r="BB133" s="19">
        <v>0</v>
      </c>
      <c r="BC133" s="19">
        <v>0</v>
      </c>
      <c r="BD133" s="19">
        <v>0</v>
      </c>
      <c r="BE133" s="19">
        <v>0</v>
      </c>
      <c r="BF133" s="19">
        <v>0</v>
      </c>
      <c r="BG133" s="19">
        <v>0</v>
      </c>
      <c r="BH133" s="19">
        <v>0</v>
      </c>
      <c r="BI133" s="19">
        <v>0</v>
      </c>
      <c r="BJ133" s="19">
        <v>0</v>
      </c>
      <c r="BK133" s="19">
        <v>0</v>
      </c>
      <c r="BL133" s="19">
        <v>0</v>
      </c>
      <c r="BM133" s="19">
        <v>0</v>
      </c>
      <c r="BN133" s="19">
        <v>0</v>
      </c>
      <c r="BO133" s="19">
        <v>0</v>
      </c>
      <c r="BP133" s="19">
        <v>0</v>
      </c>
      <c r="BQ133" s="19">
        <v>0.23452781173594131</v>
      </c>
      <c r="BR133" s="19">
        <v>2.0102383863080685E-2</v>
      </c>
      <c r="BS133" s="19">
        <v>0</v>
      </c>
      <c r="BT133" s="19">
        <v>4.020476772616137E-2</v>
      </c>
      <c r="BU133" s="19">
        <v>125.53603682762837</v>
      </c>
      <c r="BV133" s="19">
        <v>0</v>
      </c>
      <c r="BW133" s="19">
        <v>0</v>
      </c>
      <c r="BX133" s="19">
        <v>0</v>
      </c>
      <c r="BY133" s="19">
        <v>125.83087179095354</v>
      </c>
      <c r="BZ133" s="19">
        <v>0</v>
      </c>
      <c r="CA133" s="19">
        <v>0</v>
      </c>
      <c r="CB133" s="19">
        <v>0</v>
      </c>
      <c r="CC133" s="19">
        <v>751.16912820904645</v>
      </c>
      <c r="CD133" s="19">
        <v>0</v>
      </c>
      <c r="CE133" s="19">
        <v>0</v>
      </c>
      <c r="CF133" s="19">
        <v>751.16912820904645</v>
      </c>
      <c r="CG133" s="19">
        <v>877</v>
      </c>
      <c r="CI133" s="19">
        <f t="shared" ref="CI133:CI139" si="18">SUM(D133:BX133)-BY133</f>
        <v>0</v>
      </c>
      <c r="CJ133" s="19">
        <f t="shared" si="11"/>
        <v>0</v>
      </c>
      <c r="CK133" s="19">
        <f t="shared" si="12"/>
        <v>0</v>
      </c>
    </row>
    <row r="134" spans="1:89">
      <c r="A134" s="61" t="s">
        <v>895</v>
      </c>
      <c r="B134" s="61" t="s">
        <v>329</v>
      </c>
      <c r="C134" t="e">
        <f t="shared" si="10"/>
        <v>#REF!</v>
      </c>
      <c r="D134" s="19">
        <v>0</v>
      </c>
      <c r="E134" s="19">
        <v>0</v>
      </c>
      <c r="F134" s="19">
        <v>0</v>
      </c>
      <c r="G134" s="19">
        <v>0</v>
      </c>
      <c r="H134" s="19">
        <v>0</v>
      </c>
      <c r="I134" s="19">
        <v>0</v>
      </c>
      <c r="J134" s="19">
        <v>0</v>
      </c>
      <c r="K134" s="19">
        <v>0</v>
      </c>
      <c r="L134" s="19">
        <v>0</v>
      </c>
      <c r="M134" s="19">
        <v>0</v>
      </c>
      <c r="N134" s="19">
        <v>0</v>
      </c>
      <c r="O134" s="19">
        <v>0</v>
      </c>
      <c r="P134" s="19">
        <v>0</v>
      </c>
      <c r="Q134" s="19">
        <v>0</v>
      </c>
      <c r="R134" s="19">
        <v>0</v>
      </c>
      <c r="S134" s="19">
        <v>0</v>
      </c>
      <c r="T134" s="19">
        <v>0</v>
      </c>
      <c r="U134" s="19">
        <v>0</v>
      </c>
      <c r="V134" s="19">
        <v>0</v>
      </c>
      <c r="W134" s="19">
        <v>0</v>
      </c>
      <c r="X134" s="19">
        <v>0</v>
      </c>
      <c r="Y134" s="19">
        <v>0</v>
      </c>
      <c r="Z134" s="19">
        <v>0</v>
      </c>
      <c r="AA134" s="19">
        <v>0</v>
      </c>
      <c r="AB134" s="19">
        <v>0</v>
      </c>
      <c r="AC134" s="19">
        <v>0</v>
      </c>
      <c r="AD134" s="19">
        <v>0</v>
      </c>
      <c r="AE134" s="19">
        <v>0</v>
      </c>
      <c r="AF134" s="19">
        <v>0</v>
      </c>
      <c r="AG134" s="19">
        <v>0</v>
      </c>
      <c r="AH134" s="19">
        <v>0</v>
      </c>
      <c r="AI134" s="19">
        <v>0</v>
      </c>
      <c r="AJ134" s="19">
        <v>0</v>
      </c>
      <c r="AK134" s="19">
        <v>0</v>
      </c>
      <c r="AL134" s="19">
        <v>0</v>
      </c>
      <c r="AM134" s="19">
        <v>0</v>
      </c>
      <c r="AN134" s="19">
        <v>0</v>
      </c>
      <c r="AO134" s="19">
        <v>0</v>
      </c>
      <c r="AP134" s="19">
        <v>0</v>
      </c>
      <c r="AQ134" s="19">
        <v>0</v>
      </c>
      <c r="AR134" s="19">
        <v>0</v>
      </c>
      <c r="AS134" s="19">
        <v>0</v>
      </c>
      <c r="AT134" s="19">
        <v>0</v>
      </c>
      <c r="AU134" s="19">
        <v>0</v>
      </c>
      <c r="AV134" s="19">
        <v>0</v>
      </c>
      <c r="AW134" s="19">
        <v>0</v>
      </c>
      <c r="AX134" s="19">
        <v>0.13310588642488072</v>
      </c>
      <c r="AY134" s="19">
        <v>0</v>
      </c>
      <c r="AZ134" s="19">
        <v>0</v>
      </c>
      <c r="BA134" s="19">
        <v>0</v>
      </c>
      <c r="BB134" s="19">
        <v>0</v>
      </c>
      <c r="BC134" s="19">
        <v>2.6621177284976145</v>
      </c>
      <c r="BD134" s="19">
        <v>0</v>
      </c>
      <c r="BE134" s="19">
        <v>0</v>
      </c>
      <c r="BF134" s="19">
        <v>378.81935276521051</v>
      </c>
      <c r="BG134" s="19">
        <v>54.440307547776214</v>
      </c>
      <c r="BH134" s="19">
        <v>0</v>
      </c>
      <c r="BI134" s="19">
        <v>0</v>
      </c>
      <c r="BJ134" s="19">
        <v>0</v>
      </c>
      <c r="BK134" s="19">
        <v>0</v>
      </c>
      <c r="BL134" s="19">
        <v>0</v>
      </c>
      <c r="BM134" s="19">
        <v>13.04437686963831</v>
      </c>
      <c r="BN134" s="19">
        <v>0</v>
      </c>
      <c r="BO134" s="19">
        <v>3.4607530470468988</v>
      </c>
      <c r="BP134" s="19">
        <v>0</v>
      </c>
      <c r="BQ134" s="19">
        <v>115.9352270760711</v>
      </c>
      <c r="BR134" s="19">
        <v>12.112635664664145</v>
      </c>
      <c r="BS134" s="19">
        <v>0</v>
      </c>
      <c r="BT134" s="19">
        <v>9.0512002768918887</v>
      </c>
      <c r="BU134" s="19">
        <v>0</v>
      </c>
      <c r="BV134" s="19">
        <v>128.97960394570941</v>
      </c>
      <c r="BW134" s="19">
        <v>185.81581744913348</v>
      </c>
      <c r="BX134" s="19">
        <v>0</v>
      </c>
      <c r="BY134" s="19">
        <v>904.45449825706442</v>
      </c>
      <c r="BZ134" s="19">
        <v>0</v>
      </c>
      <c r="CA134" s="19">
        <v>0</v>
      </c>
      <c r="CB134" s="19">
        <v>0</v>
      </c>
      <c r="CC134" s="19">
        <v>4479.5455017429358</v>
      </c>
      <c r="CD134" s="19">
        <v>0</v>
      </c>
      <c r="CE134" s="19">
        <v>0</v>
      </c>
      <c r="CF134" s="19">
        <v>4479.5455017429358</v>
      </c>
      <c r="CG134" s="19">
        <v>5384</v>
      </c>
      <c r="CI134" s="19">
        <f t="shared" si="18"/>
        <v>0</v>
      </c>
      <c r="CJ134" s="19">
        <f t="shared" si="11"/>
        <v>0</v>
      </c>
      <c r="CK134" s="19">
        <f t="shared" si="12"/>
        <v>0</v>
      </c>
    </row>
    <row r="135" spans="1:89">
      <c r="A135" s="61" t="s">
        <v>896</v>
      </c>
      <c r="B135" s="61" t="s">
        <v>330</v>
      </c>
      <c r="C135" t="e">
        <f t="shared" si="10"/>
        <v>#REF!</v>
      </c>
      <c r="D135" s="19">
        <v>0</v>
      </c>
      <c r="E135" s="19">
        <v>0</v>
      </c>
      <c r="F135" s="19">
        <v>0</v>
      </c>
      <c r="G135" s="19">
        <v>0</v>
      </c>
      <c r="H135" s="19">
        <v>0</v>
      </c>
      <c r="I135" s="19">
        <v>0</v>
      </c>
      <c r="J135" s="19">
        <v>0</v>
      </c>
      <c r="K135" s="19">
        <v>0</v>
      </c>
      <c r="L135" s="19">
        <v>0</v>
      </c>
      <c r="M135" s="19">
        <v>0</v>
      </c>
      <c r="N135" s="19">
        <v>0</v>
      </c>
      <c r="O135" s="19">
        <v>0</v>
      </c>
      <c r="P135" s="19">
        <v>0</v>
      </c>
      <c r="Q135" s="19">
        <v>0</v>
      </c>
      <c r="R135" s="19">
        <v>0</v>
      </c>
      <c r="S135" s="19">
        <v>0</v>
      </c>
      <c r="T135" s="19">
        <v>0</v>
      </c>
      <c r="U135" s="19">
        <v>0</v>
      </c>
      <c r="V135" s="19">
        <v>0</v>
      </c>
      <c r="W135" s="19">
        <v>0</v>
      </c>
      <c r="X135" s="19">
        <v>0</v>
      </c>
      <c r="Y135" s="19">
        <v>0</v>
      </c>
      <c r="Z135" s="19">
        <v>0</v>
      </c>
      <c r="AA135" s="19">
        <v>0</v>
      </c>
      <c r="AB135" s="19">
        <v>0</v>
      </c>
      <c r="AC135" s="19">
        <v>0</v>
      </c>
      <c r="AD135" s="19">
        <v>0</v>
      </c>
      <c r="AE135" s="19">
        <v>0</v>
      </c>
      <c r="AF135" s="19">
        <v>0</v>
      </c>
      <c r="AG135" s="19">
        <v>0</v>
      </c>
      <c r="AH135" s="19">
        <v>0</v>
      </c>
      <c r="AI135" s="19">
        <v>0</v>
      </c>
      <c r="AJ135" s="19">
        <v>0</v>
      </c>
      <c r="AK135" s="19">
        <v>0</v>
      </c>
      <c r="AL135" s="19">
        <v>0</v>
      </c>
      <c r="AM135" s="19">
        <v>0</v>
      </c>
      <c r="AN135" s="19">
        <v>0</v>
      </c>
      <c r="AO135" s="19">
        <v>0</v>
      </c>
      <c r="AP135" s="19">
        <v>0</v>
      </c>
      <c r="AQ135" s="19">
        <v>0</v>
      </c>
      <c r="AR135" s="19">
        <v>0</v>
      </c>
      <c r="AS135" s="19">
        <v>0</v>
      </c>
      <c r="AT135" s="19">
        <v>0</v>
      </c>
      <c r="AU135" s="19">
        <v>0</v>
      </c>
      <c r="AV135" s="19">
        <v>0</v>
      </c>
      <c r="AW135" s="19">
        <v>0</v>
      </c>
      <c r="AX135" s="19">
        <v>0</v>
      </c>
      <c r="AY135" s="19">
        <v>0</v>
      </c>
      <c r="AZ135" s="19">
        <v>0</v>
      </c>
      <c r="BA135" s="19">
        <v>0</v>
      </c>
      <c r="BB135" s="19">
        <v>0</v>
      </c>
      <c r="BC135" s="19">
        <v>0</v>
      </c>
      <c r="BD135" s="19">
        <v>0</v>
      </c>
      <c r="BE135" s="19">
        <v>0</v>
      </c>
      <c r="BF135" s="19">
        <v>0</v>
      </c>
      <c r="BG135" s="19">
        <v>0</v>
      </c>
      <c r="BH135" s="19">
        <v>0</v>
      </c>
      <c r="BI135" s="19">
        <v>0</v>
      </c>
      <c r="BJ135" s="19">
        <v>0</v>
      </c>
      <c r="BK135" s="19">
        <v>0</v>
      </c>
      <c r="BL135" s="19">
        <v>0</v>
      </c>
      <c r="BM135" s="19">
        <v>0</v>
      </c>
      <c r="BN135" s="19">
        <v>0</v>
      </c>
      <c r="BO135" s="19">
        <v>0</v>
      </c>
      <c r="BP135" s="19">
        <v>0</v>
      </c>
      <c r="BQ135" s="19">
        <v>0</v>
      </c>
      <c r="BR135" s="19">
        <v>0</v>
      </c>
      <c r="BS135" s="19">
        <v>0</v>
      </c>
      <c r="BT135" s="19">
        <v>0</v>
      </c>
      <c r="BU135" s="19">
        <v>0</v>
      </c>
      <c r="BV135" s="19">
        <v>0</v>
      </c>
      <c r="BW135" s="19">
        <v>0</v>
      </c>
      <c r="BX135" s="19">
        <v>0</v>
      </c>
      <c r="BY135" s="19">
        <v>0</v>
      </c>
      <c r="BZ135" s="19">
        <v>0</v>
      </c>
      <c r="CA135" s="19">
        <v>0</v>
      </c>
      <c r="CB135" s="19">
        <v>0</v>
      </c>
      <c r="CC135" s="19">
        <v>0</v>
      </c>
      <c r="CD135" s="19">
        <v>0</v>
      </c>
      <c r="CE135" s="19">
        <v>0</v>
      </c>
      <c r="CF135" s="19">
        <v>0</v>
      </c>
      <c r="CG135" s="19">
        <v>0</v>
      </c>
      <c r="CI135" s="19">
        <f t="shared" si="18"/>
        <v>0</v>
      </c>
      <c r="CJ135" s="19">
        <f t="shared" si="11"/>
        <v>0</v>
      </c>
      <c r="CK135" s="19">
        <f t="shared" si="12"/>
        <v>0</v>
      </c>
    </row>
    <row r="136" spans="1:89">
      <c r="A136" s="61" t="s">
        <v>897</v>
      </c>
      <c r="B136" s="61" t="s">
        <v>331</v>
      </c>
      <c r="C136" t="e">
        <f t="shared" si="10"/>
        <v>#REF!</v>
      </c>
      <c r="D136" s="19">
        <v>0</v>
      </c>
      <c r="E136" s="19">
        <v>0</v>
      </c>
      <c r="F136" s="19">
        <v>0</v>
      </c>
      <c r="G136" s="19">
        <v>0</v>
      </c>
      <c r="H136" s="19">
        <v>0</v>
      </c>
      <c r="I136" s="19">
        <v>0</v>
      </c>
      <c r="J136" s="19">
        <v>0</v>
      </c>
      <c r="K136" s="19">
        <v>0</v>
      </c>
      <c r="L136" s="19">
        <v>0</v>
      </c>
      <c r="M136" s="19">
        <v>0</v>
      </c>
      <c r="N136" s="19">
        <v>0</v>
      </c>
      <c r="O136" s="19">
        <v>0</v>
      </c>
      <c r="P136" s="19">
        <v>0</v>
      </c>
      <c r="Q136" s="19">
        <v>0</v>
      </c>
      <c r="R136" s="19">
        <v>0</v>
      </c>
      <c r="S136" s="19">
        <v>0</v>
      </c>
      <c r="T136" s="19">
        <v>0</v>
      </c>
      <c r="U136" s="19">
        <v>0</v>
      </c>
      <c r="V136" s="19">
        <v>0</v>
      </c>
      <c r="W136" s="19">
        <v>0</v>
      </c>
      <c r="X136" s="19">
        <v>0</v>
      </c>
      <c r="Y136" s="19">
        <v>0</v>
      </c>
      <c r="Z136" s="19">
        <v>0</v>
      </c>
      <c r="AA136" s="19">
        <v>0</v>
      </c>
      <c r="AB136" s="19">
        <v>0</v>
      </c>
      <c r="AC136" s="19">
        <v>0</v>
      </c>
      <c r="AD136" s="19">
        <v>0</v>
      </c>
      <c r="AE136" s="19">
        <v>0</v>
      </c>
      <c r="AF136" s="19">
        <v>0</v>
      </c>
      <c r="AG136" s="19">
        <v>0</v>
      </c>
      <c r="AH136" s="19">
        <v>0</v>
      </c>
      <c r="AI136" s="19">
        <v>0</v>
      </c>
      <c r="AJ136" s="19">
        <v>0</v>
      </c>
      <c r="AK136" s="19">
        <v>0</v>
      </c>
      <c r="AL136" s="19">
        <v>0</v>
      </c>
      <c r="AM136" s="19">
        <v>0</v>
      </c>
      <c r="AN136" s="19">
        <v>0</v>
      </c>
      <c r="AO136" s="19">
        <v>0</v>
      </c>
      <c r="AP136" s="19">
        <v>0</v>
      </c>
      <c r="AQ136" s="19">
        <v>0</v>
      </c>
      <c r="AR136" s="19">
        <v>0</v>
      </c>
      <c r="AS136" s="19">
        <v>0</v>
      </c>
      <c r="AT136" s="19">
        <v>0</v>
      </c>
      <c r="AU136" s="19">
        <v>0</v>
      </c>
      <c r="AV136" s="19">
        <v>0</v>
      </c>
      <c r="AW136" s="19">
        <v>0</v>
      </c>
      <c r="AX136" s="19">
        <v>0</v>
      </c>
      <c r="AY136" s="19">
        <v>0</v>
      </c>
      <c r="AZ136" s="19">
        <v>0</v>
      </c>
      <c r="BA136" s="19">
        <v>0</v>
      </c>
      <c r="BB136" s="19">
        <v>0</v>
      </c>
      <c r="BC136" s="19">
        <v>0</v>
      </c>
      <c r="BD136" s="19">
        <v>0</v>
      </c>
      <c r="BE136" s="19">
        <v>0</v>
      </c>
      <c r="BF136" s="19">
        <v>0</v>
      </c>
      <c r="BG136" s="19">
        <v>0</v>
      </c>
      <c r="BH136" s="19">
        <v>0</v>
      </c>
      <c r="BI136" s="19">
        <v>0</v>
      </c>
      <c r="BJ136" s="19">
        <v>0</v>
      </c>
      <c r="BK136" s="19">
        <v>0</v>
      </c>
      <c r="BL136" s="19">
        <v>0</v>
      </c>
      <c r="BM136" s="19">
        <v>0</v>
      </c>
      <c r="BN136" s="19">
        <v>0</v>
      </c>
      <c r="BO136" s="19">
        <v>0</v>
      </c>
      <c r="BP136" s="19">
        <v>0</v>
      </c>
      <c r="BQ136" s="19">
        <v>0</v>
      </c>
      <c r="BR136" s="19">
        <v>0</v>
      </c>
      <c r="BS136" s="19">
        <v>0</v>
      </c>
      <c r="BT136" s="19">
        <v>0</v>
      </c>
      <c r="BU136" s="19">
        <v>0</v>
      </c>
      <c r="BV136" s="19">
        <v>0</v>
      </c>
      <c r="BW136" s="19">
        <v>0</v>
      </c>
      <c r="BX136" s="19">
        <v>0</v>
      </c>
      <c r="BY136" s="19">
        <v>0</v>
      </c>
      <c r="BZ136" s="19">
        <v>0</v>
      </c>
      <c r="CA136" s="19">
        <v>0</v>
      </c>
      <c r="CB136" s="19">
        <v>0</v>
      </c>
      <c r="CC136" s="19">
        <v>0</v>
      </c>
      <c r="CD136" s="19">
        <v>0</v>
      </c>
      <c r="CE136" s="19">
        <v>0</v>
      </c>
      <c r="CF136" s="19">
        <v>0</v>
      </c>
      <c r="CG136" s="19">
        <v>0</v>
      </c>
      <c r="CI136" s="19">
        <f t="shared" si="18"/>
        <v>0</v>
      </c>
      <c r="CJ136" s="19">
        <f t="shared" si="11"/>
        <v>0</v>
      </c>
      <c r="CK136" s="19">
        <f t="shared" si="12"/>
        <v>0</v>
      </c>
    </row>
    <row r="137" spans="1:89">
      <c r="A137" s="61" t="s">
        <v>898</v>
      </c>
      <c r="B137" s="61" t="s">
        <v>332</v>
      </c>
      <c r="C137" t="e">
        <f t="shared" si="10"/>
        <v>#REF!</v>
      </c>
      <c r="D137" s="19">
        <v>0</v>
      </c>
      <c r="E137" s="19">
        <v>0</v>
      </c>
      <c r="F137" s="19">
        <v>0</v>
      </c>
      <c r="G137" s="19">
        <v>0</v>
      </c>
      <c r="H137" s="19">
        <v>0</v>
      </c>
      <c r="I137" s="19">
        <v>0</v>
      </c>
      <c r="J137" s="19">
        <v>0</v>
      </c>
      <c r="K137" s="19">
        <v>0</v>
      </c>
      <c r="L137" s="19">
        <v>0</v>
      </c>
      <c r="M137" s="19">
        <v>0</v>
      </c>
      <c r="N137" s="19">
        <v>0</v>
      </c>
      <c r="O137" s="19">
        <v>0</v>
      </c>
      <c r="P137" s="19">
        <v>0</v>
      </c>
      <c r="Q137" s="19">
        <v>0</v>
      </c>
      <c r="R137" s="19">
        <v>0</v>
      </c>
      <c r="S137" s="19">
        <v>0</v>
      </c>
      <c r="T137" s="19">
        <v>0</v>
      </c>
      <c r="U137" s="19">
        <v>0</v>
      </c>
      <c r="V137" s="19">
        <v>0</v>
      </c>
      <c r="W137" s="19">
        <v>0</v>
      </c>
      <c r="X137" s="19">
        <v>0</v>
      </c>
      <c r="Y137" s="19">
        <v>0</v>
      </c>
      <c r="Z137" s="19">
        <v>0</v>
      </c>
      <c r="AA137" s="19">
        <v>0</v>
      </c>
      <c r="AB137" s="19">
        <v>0</v>
      </c>
      <c r="AC137" s="19">
        <v>0</v>
      </c>
      <c r="AD137" s="19">
        <v>0</v>
      </c>
      <c r="AE137" s="19">
        <v>0</v>
      </c>
      <c r="AF137" s="19">
        <v>0</v>
      </c>
      <c r="AG137" s="19">
        <v>0</v>
      </c>
      <c r="AH137" s="19">
        <v>0</v>
      </c>
      <c r="AI137" s="19">
        <v>0</v>
      </c>
      <c r="AJ137" s="19">
        <v>0</v>
      </c>
      <c r="AK137" s="19">
        <v>0</v>
      </c>
      <c r="AL137" s="19">
        <v>0</v>
      </c>
      <c r="AM137" s="19">
        <v>0</v>
      </c>
      <c r="AN137" s="19">
        <v>0</v>
      </c>
      <c r="AO137" s="19">
        <v>0</v>
      </c>
      <c r="AP137" s="19">
        <v>0</v>
      </c>
      <c r="AQ137" s="19">
        <v>0</v>
      </c>
      <c r="AR137" s="19">
        <v>0</v>
      </c>
      <c r="AS137" s="19">
        <v>0</v>
      </c>
      <c r="AT137" s="19">
        <v>0</v>
      </c>
      <c r="AU137" s="19">
        <v>0</v>
      </c>
      <c r="AV137" s="19">
        <v>0</v>
      </c>
      <c r="AW137" s="19">
        <v>0</v>
      </c>
      <c r="AX137" s="19">
        <v>0</v>
      </c>
      <c r="AY137" s="19">
        <v>0</v>
      </c>
      <c r="AZ137" s="19">
        <v>0</v>
      </c>
      <c r="BA137" s="19">
        <v>0</v>
      </c>
      <c r="BB137" s="19">
        <v>0</v>
      </c>
      <c r="BC137" s="19">
        <v>0</v>
      </c>
      <c r="BD137" s="19">
        <v>0</v>
      </c>
      <c r="BE137" s="19">
        <v>0</v>
      </c>
      <c r="BF137" s="19">
        <v>0</v>
      </c>
      <c r="BG137" s="19">
        <v>0</v>
      </c>
      <c r="BH137" s="19">
        <v>0</v>
      </c>
      <c r="BI137" s="19">
        <v>0</v>
      </c>
      <c r="BJ137" s="19">
        <v>0</v>
      </c>
      <c r="BK137" s="19">
        <v>0</v>
      </c>
      <c r="BL137" s="19">
        <v>0</v>
      </c>
      <c r="BM137" s="19">
        <v>0</v>
      </c>
      <c r="BN137" s="19">
        <v>0</v>
      </c>
      <c r="BO137" s="19">
        <v>0</v>
      </c>
      <c r="BP137" s="19">
        <v>0</v>
      </c>
      <c r="BQ137" s="19">
        <v>0</v>
      </c>
      <c r="BR137" s="19">
        <v>0</v>
      </c>
      <c r="BS137" s="19">
        <v>0</v>
      </c>
      <c r="BT137" s="19">
        <v>0</v>
      </c>
      <c r="BU137" s="19">
        <v>0</v>
      </c>
      <c r="BV137" s="19">
        <v>0</v>
      </c>
      <c r="BW137" s="19">
        <v>0</v>
      </c>
      <c r="BX137" s="19">
        <v>0</v>
      </c>
      <c r="BY137" s="19">
        <v>0</v>
      </c>
      <c r="BZ137" s="19">
        <v>0</v>
      </c>
      <c r="CA137" s="19">
        <v>0</v>
      </c>
      <c r="CB137" s="19">
        <v>0</v>
      </c>
      <c r="CC137" s="19">
        <v>0</v>
      </c>
      <c r="CD137" s="19">
        <v>0</v>
      </c>
      <c r="CE137" s="19">
        <v>0</v>
      </c>
      <c r="CF137" s="19">
        <v>0</v>
      </c>
      <c r="CG137" s="19">
        <v>0</v>
      </c>
      <c r="CI137" s="19">
        <f t="shared" si="18"/>
        <v>0</v>
      </c>
      <c r="CJ137" s="19">
        <f t="shared" si="11"/>
        <v>0</v>
      </c>
      <c r="CK137" s="19">
        <f t="shared" si="12"/>
        <v>0</v>
      </c>
    </row>
    <row r="138" spans="1:89">
      <c r="A138" s="61" t="s">
        <v>899</v>
      </c>
      <c r="B138" s="61" t="s">
        <v>116</v>
      </c>
      <c r="C138" t="e">
        <f t="shared" si="10"/>
        <v>#REF!</v>
      </c>
      <c r="D138" s="19">
        <v>0</v>
      </c>
      <c r="E138" s="19">
        <v>0</v>
      </c>
      <c r="F138" s="19">
        <v>0</v>
      </c>
      <c r="G138" s="19">
        <v>0</v>
      </c>
      <c r="H138" s="19">
        <v>0</v>
      </c>
      <c r="I138" s="19">
        <v>0</v>
      </c>
      <c r="J138" s="19">
        <v>0</v>
      </c>
      <c r="K138" s="19">
        <v>0</v>
      </c>
      <c r="L138" s="19">
        <v>0</v>
      </c>
      <c r="M138" s="19">
        <v>0</v>
      </c>
      <c r="N138" s="19">
        <v>0</v>
      </c>
      <c r="O138" s="19">
        <v>0</v>
      </c>
      <c r="P138" s="19">
        <v>0</v>
      </c>
      <c r="Q138" s="19">
        <v>0</v>
      </c>
      <c r="R138" s="19">
        <v>0</v>
      </c>
      <c r="S138" s="19">
        <v>0</v>
      </c>
      <c r="T138" s="19">
        <v>0</v>
      </c>
      <c r="U138" s="19">
        <v>0</v>
      </c>
      <c r="V138" s="19">
        <v>0</v>
      </c>
      <c r="W138" s="19">
        <v>0</v>
      </c>
      <c r="X138" s="19">
        <v>0</v>
      </c>
      <c r="Y138" s="19">
        <v>0</v>
      </c>
      <c r="Z138" s="19">
        <v>0</v>
      </c>
      <c r="AA138" s="19">
        <v>0</v>
      </c>
      <c r="AB138" s="19">
        <v>0</v>
      </c>
      <c r="AC138" s="19">
        <v>0</v>
      </c>
      <c r="AD138" s="19">
        <v>0</v>
      </c>
      <c r="AE138" s="19">
        <v>0</v>
      </c>
      <c r="AF138" s="19">
        <v>0</v>
      </c>
      <c r="AG138" s="19">
        <v>0</v>
      </c>
      <c r="AH138" s="19">
        <v>0</v>
      </c>
      <c r="AI138" s="19">
        <v>0</v>
      </c>
      <c r="AJ138" s="19">
        <v>0</v>
      </c>
      <c r="AK138" s="19">
        <v>0</v>
      </c>
      <c r="AL138" s="19">
        <v>0</v>
      </c>
      <c r="AM138" s="19">
        <v>0</v>
      </c>
      <c r="AN138" s="19">
        <v>0</v>
      </c>
      <c r="AO138" s="19">
        <v>0</v>
      </c>
      <c r="AP138" s="19">
        <v>0</v>
      </c>
      <c r="AQ138" s="19">
        <v>0</v>
      </c>
      <c r="AR138" s="19">
        <v>0</v>
      </c>
      <c r="AS138" s="19">
        <v>0</v>
      </c>
      <c r="AT138" s="19">
        <v>0</v>
      </c>
      <c r="AU138" s="19">
        <v>0</v>
      </c>
      <c r="AV138" s="19">
        <v>0</v>
      </c>
      <c r="AW138" s="19">
        <v>0</v>
      </c>
      <c r="AX138" s="19">
        <v>0</v>
      </c>
      <c r="AY138" s="19">
        <v>0</v>
      </c>
      <c r="AZ138" s="19">
        <v>0</v>
      </c>
      <c r="BA138" s="19">
        <v>0</v>
      </c>
      <c r="BB138" s="19">
        <v>0</v>
      </c>
      <c r="BC138" s="19">
        <v>0</v>
      </c>
      <c r="BD138" s="19">
        <v>0</v>
      </c>
      <c r="BE138" s="19">
        <v>0</v>
      </c>
      <c r="BF138" s="19">
        <v>0</v>
      </c>
      <c r="BG138" s="19">
        <v>0</v>
      </c>
      <c r="BH138" s="19">
        <v>0</v>
      </c>
      <c r="BI138" s="19">
        <v>0</v>
      </c>
      <c r="BJ138" s="19">
        <v>0</v>
      </c>
      <c r="BK138" s="19">
        <v>0</v>
      </c>
      <c r="BL138" s="19">
        <v>0</v>
      </c>
      <c r="BM138" s="19">
        <v>0</v>
      </c>
      <c r="BN138" s="19">
        <v>0</v>
      </c>
      <c r="BO138" s="19">
        <v>0</v>
      </c>
      <c r="BP138" s="19">
        <v>0</v>
      </c>
      <c r="BQ138" s="19">
        <v>0</v>
      </c>
      <c r="BR138" s="19">
        <v>0</v>
      </c>
      <c r="BS138" s="19">
        <v>0</v>
      </c>
      <c r="BT138" s="19">
        <v>0</v>
      </c>
      <c r="BU138" s="19">
        <v>0</v>
      </c>
      <c r="BV138" s="19">
        <v>0</v>
      </c>
      <c r="BW138" s="19">
        <v>0</v>
      </c>
      <c r="BX138" s="19">
        <v>0</v>
      </c>
      <c r="BY138" s="19">
        <v>0</v>
      </c>
      <c r="BZ138" s="19">
        <v>0</v>
      </c>
      <c r="CA138" s="19">
        <v>0</v>
      </c>
      <c r="CB138" s="19">
        <v>0</v>
      </c>
      <c r="CC138" s="19">
        <v>0</v>
      </c>
      <c r="CD138" s="19">
        <v>0</v>
      </c>
      <c r="CE138" s="19">
        <v>0</v>
      </c>
      <c r="CF138" s="19">
        <v>0</v>
      </c>
      <c r="CG138" s="19">
        <v>0</v>
      </c>
      <c r="CI138" s="19">
        <f t="shared" si="18"/>
        <v>0</v>
      </c>
      <c r="CJ138" s="19">
        <f t="shared" si="11"/>
        <v>0</v>
      </c>
      <c r="CK138" s="19">
        <f t="shared" si="12"/>
        <v>0</v>
      </c>
    </row>
    <row r="139" spans="1:89">
      <c r="A139" s="62"/>
      <c r="B139" s="63" t="s">
        <v>333</v>
      </c>
      <c r="C139" t="e">
        <f t="shared" si="10"/>
        <v>#REF!</v>
      </c>
      <c r="D139" s="19">
        <f t="shared" ref="D139:U139" si="19">SUM(D5:D138)</f>
        <v>24183.128957308974</v>
      </c>
      <c r="E139" s="19">
        <f t="shared" si="19"/>
        <v>5755.6608817485503</v>
      </c>
      <c r="F139" s="19">
        <f t="shared" si="19"/>
        <v>537.51611682781652</v>
      </c>
      <c r="G139" s="19">
        <f t="shared" si="19"/>
        <v>1556.2577604248361</v>
      </c>
      <c r="H139" s="19">
        <f t="shared" si="19"/>
        <v>27867.644331880121</v>
      </c>
      <c r="I139" s="19">
        <f t="shared" si="19"/>
        <v>5714.0844499970544</v>
      </c>
      <c r="J139" s="19">
        <f t="shared" si="19"/>
        <v>1597.9782056476283</v>
      </c>
      <c r="K139" s="19">
        <f t="shared" si="19"/>
        <v>6328.4894005141023</v>
      </c>
      <c r="L139" s="19">
        <f t="shared" si="19"/>
        <v>797.17684535458557</v>
      </c>
      <c r="M139" s="19">
        <f t="shared" si="19"/>
        <v>16720.175237566211</v>
      </c>
      <c r="N139" s="19">
        <f t="shared" si="19"/>
        <v>3497.4522250180612</v>
      </c>
      <c r="O139" s="19">
        <f t="shared" si="19"/>
        <v>722.70448176851687</v>
      </c>
      <c r="P139" s="19">
        <f t="shared" si="19"/>
        <v>5295.7759871669186</v>
      </c>
      <c r="Q139" s="19">
        <f t="shared" si="19"/>
        <v>4427.6390616554927</v>
      </c>
      <c r="R139" s="19">
        <f t="shared" si="19"/>
        <v>2917.4641200425258</v>
      </c>
      <c r="S139" s="19">
        <f t="shared" si="19"/>
        <v>1608.708930310615</v>
      </c>
      <c r="T139" s="19">
        <f t="shared" si="19"/>
        <v>9260.3346742790345</v>
      </c>
      <c r="U139" s="19">
        <f t="shared" si="19"/>
        <v>1398.3211260194951</v>
      </c>
      <c r="V139" s="19">
        <v>55572.30124523618</v>
      </c>
      <c r="W139" s="19">
        <v>1426.2976177079752</v>
      </c>
      <c r="X139" s="19">
        <v>53.305845374857675</v>
      </c>
      <c r="Y139" s="19">
        <f t="shared" ref="Y139:AP139" si="20">SUM(Y5:Y138)</f>
        <v>1431.73067447945</v>
      </c>
      <c r="Z139" s="19">
        <f t="shared" si="20"/>
        <v>48562.221354953712</v>
      </c>
      <c r="AA139" s="19">
        <f t="shared" si="20"/>
        <v>17822.444092411115</v>
      </c>
      <c r="AB139" s="19">
        <f t="shared" si="20"/>
        <v>6237.9025794934305</v>
      </c>
      <c r="AC139" s="19">
        <f t="shared" si="20"/>
        <v>5422.9334511936377</v>
      </c>
      <c r="AD139" s="19">
        <f t="shared" si="20"/>
        <v>17408.562619639197</v>
      </c>
      <c r="AE139" s="19">
        <f t="shared" si="20"/>
        <v>6069.3113435136147</v>
      </c>
      <c r="AF139" s="19">
        <f t="shared" si="20"/>
        <v>19877.811565060154</v>
      </c>
      <c r="AG139" s="19">
        <f t="shared" si="20"/>
        <v>11436.201379866139</v>
      </c>
      <c r="AH139" s="19">
        <f t="shared" si="20"/>
        <v>8465.179163749197</v>
      </c>
      <c r="AI139" s="19">
        <f t="shared" si="20"/>
        <v>30697.929689427885</v>
      </c>
      <c r="AJ139" s="19">
        <f t="shared" si="20"/>
        <v>11191.577045715849</v>
      </c>
      <c r="AK139" s="19">
        <f t="shared" si="20"/>
        <v>15905.432507461668</v>
      </c>
      <c r="AL139" s="19">
        <f t="shared" si="20"/>
        <v>26596.213509634075</v>
      </c>
      <c r="AM139" s="19">
        <f t="shared" si="20"/>
        <v>12200.314900843905</v>
      </c>
      <c r="AN139" s="19">
        <f t="shared" si="20"/>
        <v>14472.28762622003</v>
      </c>
      <c r="AO139" s="19">
        <f t="shared" si="20"/>
        <v>4902.2704961912932</v>
      </c>
      <c r="AP139" s="19">
        <f t="shared" si="20"/>
        <v>13043.474695051191</v>
      </c>
      <c r="AQ139" s="19">
        <v>9178.8369395382961</v>
      </c>
      <c r="AR139" s="19">
        <v>1499.3713529099391</v>
      </c>
      <c r="AS139" s="19">
        <v>1074.2436222972456</v>
      </c>
      <c r="AT139" s="19">
        <v>1248.4881279562878</v>
      </c>
      <c r="AU139" s="19">
        <f t="shared" ref="AU139:CG139" si="21">SUM(AU5:AU138)</f>
        <v>3312.4579052546642</v>
      </c>
      <c r="AV139" s="19">
        <f t="shared" si="21"/>
        <v>25282.900434561096</v>
      </c>
      <c r="AW139" s="19">
        <f t="shared" si="21"/>
        <v>9933.693133318151</v>
      </c>
      <c r="AX139" s="19">
        <f t="shared" si="21"/>
        <v>25771.750262729831</v>
      </c>
      <c r="AY139" s="19">
        <f t="shared" si="21"/>
        <v>14216.849515117508</v>
      </c>
      <c r="AZ139" s="19">
        <f t="shared" si="21"/>
        <v>1813.1869292364881</v>
      </c>
      <c r="BA139" s="19">
        <f t="shared" si="21"/>
        <v>6864.6107607456734</v>
      </c>
      <c r="BB139" s="19">
        <f t="shared" si="21"/>
        <v>5592.070327523812</v>
      </c>
      <c r="BC139" s="19">
        <f t="shared" si="21"/>
        <v>580.00059695518223</v>
      </c>
      <c r="BD139" s="19">
        <f t="shared" si="21"/>
        <v>7774.4096318310658</v>
      </c>
      <c r="BE139" s="19">
        <f t="shared" si="21"/>
        <v>867.59186823585367</v>
      </c>
      <c r="BF139" s="19">
        <f t="shared" si="21"/>
        <v>2456.9545598247637</v>
      </c>
      <c r="BG139" s="19">
        <f t="shared" si="21"/>
        <v>6453.1872524104938</v>
      </c>
      <c r="BH139" s="19">
        <f t="shared" si="21"/>
        <v>7361.4426152288188</v>
      </c>
      <c r="BI139" s="19">
        <f t="shared" si="21"/>
        <v>10937.47166736594</v>
      </c>
      <c r="BJ139" s="19">
        <f t="shared" si="21"/>
        <v>2406.1137744489251</v>
      </c>
      <c r="BK139" s="19">
        <f t="shared" si="21"/>
        <v>3950.1053770394492</v>
      </c>
      <c r="BL139" s="19">
        <f t="shared" si="21"/>
        <v>3129.4021411479448</v>
      </c>
      <c r="BM139" s="19">
        <f t="shared" si="21"/>
        <v>2737.6558561697948</v>
      </c>
      <c r="BN139" s="19">
        <f t="shared" si="21"/>
        <v>2492.839116781653</v>
      </c>
      <c r="BO139" s="19">
        <f t="shared" si="21"/>
        <v>5948.6570922603196</v>
      </c>
      <c r="BP139" s="19">
        <f t="shared" si="21"/>
        <v>637.79733272035207</v>
      </c>
      <c r="BQ139" s="19">
        <f t="shared" si="21"/>
        <v>14920.461211549922</v>
      </c>
      <c r="BR139" s="19">
        <f t="shared" si="21"/>
        <v>4536.5689094501577</v>
      </c>
      <c r="BS139" s="19">
        <f t="shared" si="21"/>
        <v>3659.9193238486714</v>
      </c>
      <c r="BT139" s="19">
        <f t="shared" si="21"/>
        <v>7433.0689327803912</v>
      </c>
      <c r="BU139" s="19">
        <f t="shared" si="21"/>
        <v>11490.934490834492</v>
      </c>
      <c r="BV139" s="19">
        <f t="shared" si="21"/>
        <v>1279.3586623210838</v>
      </c>
      <c r="BW139" s="19">
        <f t="shared" si="21"/>
        <v>10473.724755018549</v>
      </c>
      <c r="BX139" s="19">
        <f t="shared" si="21"/>
        <v>0</v>
      </c>
      <c r="BY139" s="19">
        <f t="shared" si="21"/>
        <v>666298.3406761681</v>
      </c>
      <c r="BZ139" s="19">
        <f t="shared" si="21"/>
        <v>0</v>
      </c>
      <c r="CA139" s="19">
        <f t="shared" si="21"/>
        <v>0</v>
      </c>
      <c r="CB139" s="19">
        <f t="shared" si="21"/>
        <v>0</v>
      </c>
      <c r="CC139" s="19">
        <f t="shared" si="21"/>
        <v>223389.88626813603</v>
      </c>
      <c r="CD139" s="19">
        <f t="shared" si="21"/>
        <v>107785.77305569606</v>
      </c>
      <c r="CE139" s="19">
        <f t="shared" si="21"/>
        <v>0</v>
      </c>
      <c r="CF139" s="19">
        <f t="shared" si="21"/>
        <v>331175.65932383202</v>
      </c>
      <c r="CG139" s="19">
        <f t="shared" si="21"/>
        <v>997473.99999999988</v>
      </c>
      <c r="CI139" s="19">
        <f t="shared" si="18"/>
        <v>0</v>
      </c>
      <c r="CJ139" s="19">
        <f t="shared" si="11"/>
        <v>0</v>
      </c>
      <c r="CK139" s="19">
        <f t="shared" si="12"/>
        <v>0</v>
      </c>
    </row>
    <row r="142" spans="1:89">
      <c r="AQ142">
        <v>9178.8369395382942</v>
      </c>
      <c r="AR142">
        <v>1499.3713529099384</v>
      </c>
      <c r="AS142">
        <v>1074.2436222972451</v>
      </c>
      <c r="AT142">
        <v>1248.4881279562871</v>
      </c>
    </row>
    <row r="144" spans="1:89">
      <c r="V144">
        <v>55572.301245236151</v>
      </c>
      <c r="W144">
        <v>1426.2976177079747</v>
      </c>
      <c r="X144">
        <v>53.305845374857689</v>
      </c>
      <c r="AQ144">
        <v>0.70601332745095968</v>
      </c>
      <c r="AR144">
        <v>0.11532791844168443</v>
      </c>
      <c r="AS144">
        <v>8.2628149869846124E-2</v>
      </c>
      <c r="AT144">
        <v>9.6030604237509823E-2</v>
      </c>
    </row>
    <row r="145" spans="22:24">
      <c r="V145">
        <f>V144/SUM($V144:$X144)</f>
        <v>0.97406566054810284</v>
      </c>
      <c r="W145">
        <f t="shared" ref="W145:X145" si="22">W144/SUM($V144:$X144)</f>
        <v>2.5000000000000001E-2</v>
      </c>
      <c r="X145">
        <f t="shared" si="22"/>
        <v>9.3433945189712363E-4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A3AE1-A97A-4901-BE75-6DF4E0F831C6}">
  <sheetPr>
    <tabColor rgb="FFFFB81C"/>
  </sheetPr>
  <dimension ref="A7:CE43"/>
  <sheetViews>
    <sheetView zoomScale="75" zoomScaleNormal="75" workbookViewId="0">
      <selection activeCell="D35" sqref="D35"/>
    </sheetView>
  </sheetViews>
  <sheetFormatPr defaultColWidth="8.7109375" defaultRowHeight="12.75"/>
  <cols>
    <col min="1" max="1" width="11.5703125" style="31" customWidth="1"/>
    <col min="2" max="2" width="8.7109375" style="31"/>
    <col min="3" max="3" width="9.7109375" style="31" customWidth="1"/>
    <col min="4" max="21" width="10.140625" style="31" customWidth="1"/>
    <col min="22" max="16384" width="8.7109375" style="31"/>
  </cols>
  <sheetData>
    <row r="7" spans="1:20" ht="12.75" customHeight="1">
      <c r="A7" s="78" t="s">
        <v>127</v>
      </c>
      <c r="B7" s="79"/>
      <c r="C7" s="79"/>
      <c r="D7" s="79"/>
      <c r="E7" s="79"/>
    </row>
    <row r="8" spans="1:20">
      <c r="A8" s="88" t="s">
        <v>22</v>
      </c>
      <c r="G8" s="80"/>
    </row>
    <row r="9" spans="1:20">
      <c r="A9" s="81"/>
      <c r="B9" s="81">
        <v>1</v>
      </c>
      <c r="C9" s="81">
        <v>2</v>
      </c>
      <c r="D9" s="81">
        <v>3</v>
      </c>
      <c r="E9" s="81">
        <v>4</v>
      </c>
      <c r="F9" s="81">
        <v>5</v>
      </c>
      <c r="G9" s="81">
        <v>6</v>
      </c>
      <c r="H9" s="81">
        <v>7</v>
      </c>
      <c r="I9" s="81">
        <v>8</v>
      </c>
      <c r="J9" s="81">
        <v>9</v>
      </c>
      <c r="K9" s="81">
        <v>10</v>
      </c>
      <c r="L9" s="81">
        <v>11</v>
      </c>
      <c r="M9" s="81">
        <v>12</v>
      </c>
      <c r="N9" s="81">
        <v>13</v>
      </c>
      <c r="O9" s="81">
        <v>14</v>
      </c>
      <c r="P9" s="81">
        <v>15</v>
      </c>
      <c r="Q9" s="81">
        <v>16</v>
      </c>
      <c r="R9" s="81">
        <v>17</v>
      </c>
      <c r="S9" s="81">
        <v>18</v>
      </c>
      <c r="T9" s="81">
        <v>19</v>
      </c>
    </row>
    <row r="10" spans="1:20" ht="51">
      <c r="A10" s="108"/>
      <c r="B10" s="109" t="s">
        <v>23</v>
      </c>
      <c r="C10" s="109" t="s">
        <v>24</v>
      </c>
      <c r="D10" s="109" t="s">
        <v>25</v>
      </c>
      <c r="E10" s="109" t="s">
        <v>26</v>
      </c>
      <c r="F10" s="109" t="s">
        <v>27</v>
      </c>
      <c r="G10" s="109" t="s">
        <v>28</v>
      </c>
      <c r="H10" s="109" t="s">
        <v>29</v>
      </c>
      <c r="I10" s="109" t="s">
        <v>30</v>
      </c>
      <c r="J10" s="109" t="s">
        <v>31</v>
      </c>
      <c r="K10" s="109" t="s">
        <v>32</v>
      </c>
      <c r="L10" s="109" t="s">
        <v>33</v>
      </c>
      <c r="M10" s="109" t="s">
        <v>34</v>
      </c>
      <c r="N10" s="109" t="s">
        <v>35</v>
      </c>
      <c r="O10" s="109" t="s">
        <v>36</v>
      </c>
      <c r="P10" s="109" t="s">
        <v>37</v>
      </c>
      <c r="Q10" s="109" t="s">
        <v>38</v>
      </c>
      <c r="R10" s="109" t="s">
        <v>39</v>
      </c>
      <c r="S10" s="109" t="s">
        <v>40</v>
      </c>
      <c r="T10" s="109" t="s">
        <v>41</v>
      </c>
    </row>
    <row r="11" spans="1:20">
      <c r="A11" s="122" t="s">
        <v>128</v>
      </c>
      <c r="B11" s="123">
        <v>6056.491937641872</v>
      </c>
      <c r="C11" s="124">
        <v>855.76747208646429</v>
      </c>
      <c r="D11" s="124">
        <v>6943.9603313934786</v>
      </c>
      <c r="E11" s="124">
        <v>37.834215251188624</v>
      </c>
      <c r="F11" s="124">
        <v>509.59965376760306</v>
      </c>
      <c r="G11" s="124">
        <v>8421.2856428030063</v>
      </c>
      <c r="H11" s="124">
        <v>2604.8154980055297</v>
      </c>
      <c r="I11" s="124">
        <v>445.66248405672803</v>
      </c>
      <c r="J11" s="124">
        <v>8884.8229848118845</v>
      </c>
      <c r="K11" s="124">
        <v>291.68621684540847</v>
      </c>
      <c r="L11" s="124">
        <v>1329.0256865829203</v>
      </c>
      <c r="M11" s="124">
        <v>55125.396268263808</v>
      </c>
      <c r="N11" s="124">
        <v>1042.9563866787153</v>
      </c>
      <c r="O11" s="124">
        <v>3424.4186009999999</v>
      </c>
      <c r="P11" s="124">
        <v>1289.0931960323132</v>
      </c>
      <c r="Q11" s="124">
        <v>4384.0060801467835</v>
      </c>
      <c r="R11" s="124">
        <v>430.25695202410924</v>
      </c>
      <c r="S11" s="124">
        <v>262.56136013140582</v>
      </c>
      <c r="T11" s="124">
        <v>6533.2309017536218</v>
      </c>
    </row>
    <row r="12" spans="1:20">
      <c r="A12" s="122" t="s">
        <v>129</v>
      </c>
      <c r="B12" s="123">
        <v>6035.1920160712198</v>
      </c>
      <c r="C12" s="124">
        <v>413.43506129236232</v>
      </c>
      <c r="D12" s="124">
        <v>286.15094670643407</v>
      </c>
      <c r="E12" s="124">
        <v>12.86701190879732</v>
      </c>
      <c r="F12" s="124">
        <v>440.04029788897986</v>
      </c>
      <c r="G12" s="124">
        <v>6324.2684172455947</v>
      </c>
      <c r="H12" s="124">
        <v>54.018512929433136</v>
      </c>
      <c r="I12" s="124">
        <v>68.51675716824532</v>
      </c>
      <c r="J12" s="124">
        <v>24.695316254417495</v>
      </c>
      <c r="K12" s="124">
        <v>65.121532196498208</v>
      </c>
      <c r="L12" s="124">
        <v>594.22685677423158</v>
      </c>
      <c r="M12" s="124">
        <v>55125.396268263808</v>
      </c>
      <c r="N12" s="124">
        <v>1042.9563866787153</v>
      </c>
      <c r="O12" s="124">
        <v>3424.4186009999999</v>
      </c>
      <c r="P12" s="124">
        <v>1289.0931960323132</v>
      </c>
      <c r="Q12" s="124">
        <v>1010.6751767556152</v>
      </c>
      <c r="R12" s="124">
        <v>36.294695094761529</v>
      </c>
      <c r="S12" s="124">
        <v>3.469205428507304</v>
      </c>
      <c r="T12" s="124">
        <v>2.1145949999999996</v>
      </c>
    </row>
    <row r="13" spans="1:20">
      <c r="A13" s="110" t="s">
        <v>130</v>
      </c>
      <c r="B13" s="123">
        <v>21.299921570652174</v>
      </c>
      <c r="C13" s="124">
        <v>396.87951812838901</v>
      </c>
      <c r="D13" s="124">
        <v>6657.8093846870443</v>
      </c>
      <c r="E13" s="124">
        <v>24.967203342391304</v>
      </c>
      <c r="F13" s="124">
        <v>69.55935587862318</v>
      </c>
      <c r="G13" s="124">
        <v>2097.0172255574121</v>
      </c>
      <c r="H13" s="124">
        <v>2504.0360783403453</v>
      </c>
      <c r="I13" s="124">
        <v>377.14572688848273</v>
      </c>
      <c r="J13" s="124">
        <v>73.721036610522333</v>
      </c>
      <c r="K13" s="124">
        <v>149.44073027090485</v>
      </c>
      <c r="L13" s="124">
        <v>478.96413618453573</v>
      </c>
      <c r="M13" s="124">
        <v>0</v>
      </c>
      <c r="N13" s="124">
        <v>0</v>
      </c>
      <c r="O13" s="124">
        <v>0</v>
      </c>
      <c r="P13" s="124">
        <v>0</v>
      </c>
      <c r="Q13" s="124">
        <v>3164.625749145885</v>
      </c>
      <c r="R13" s="124">
        <v>393.96225692934769</v>
      </c>
      <c r="S13" s="124">
        <v>259.09215470289854</v>
      </c>
      <c r="T13" s="124">
        <v>6531.1163067536218</v>
      </c>
    </row>
    <row r="14" spans="1:20">
      <c r="A14" s="112" t="s">
        <v>131</v>
      </c>
      <c r="B14" s="125">
        <v>0</v>
      </c>
      <c r="C14" s="126">
        <v>45.452892665713037</v>
      </c>
      <c r="D14" s="126">
        <v>0</v>
      </c>
      <c r="E14" s="126">
        <v>0</v>
      </c>
      <c r="F14" s="126">
        <v>0</v>
      </c>
      <c r="G14" s="126">
        <v>0</v>
      </c>
      <c r="H14" s="126">
        <v>46.760906735751284</v>
      </c>
      <c r="I14" s="126">
        <v>0</v>
      </c>
      <c r="J14" s="126">
        <v>8786.4066319469457</v>
      </c>
      <c r="K14" s="126">
        <v>77.12395437800545</v>
      </c>
      <c r="L14" s="126">
        <v>255.83469362415303</v>
      </c>
      <c r="M14" s="126">
        <v>0</v>
      </c>
      <c r="N14" s="126">
        <v>0</v>
      </c>
      <c r="O14" s="126">
        <v>0</v>
      </c>
      <c r="P14" s="126">
        <v>0</v>
      </c>
      <c r="Q14" s="126">
        <v>208.70515424528301</v>
      </c>
      <c r="R14" s="126">
        <v>0</v>
      </c>
      <c r="S14" s="126">
        <v>0</v>
      </c>
      <c r="T14" s="126">
        <v>0</v>
      </c>
    </row>
    <row r="15" spans="1:20">
      <c r="B15" s="82"/>
      <c r="C15" s="82"/>
      <c r="D15" s="82"/>
      <c r="E15" s="82"/>
      <c r="F15" s="82"/>
      <c r="G15" s="82"/>
      <c r="H15" s="82"/>
      <c r="I15" s="82"/>
      <c r="J15" s="82"/>
      <c r="K15" s="82"/>
      <c r="L15" s="82"/>
      <c r="M15" s="82"/>
      <c r="N15" s="82"/>
      <c r="O15" s="82"/>
      <c r="P15" s="82"/>
      <c r="Q15" s="82"/>
      <c r="R15" s="82"/>
      <c r="S15" s="82"/>
      <c r="T15" s="82"/>
    </row>
    <row r="17" spans="1:20">
      <c r="A17" s="78" t="s">
        <v>132</v>
      </c>
      <c r="C17" s="83"/>
      <c r="D17" s="83"/>
      <c r="E17" s="83"/>
      <c r="F17" s="83"/>
    </row>
    <row r="18" spans="1:20">
      <c r="A18" s="88" t="s">
        <v>46</v>
      </c>
    </row>
    <row r="19" spans="1:20">
      <c r="A19" s="81"/>
      <c r="B19" s="81">
        <v>1</v>
      </c>
      <c r="C19" s="81">
        <v>2</v>
      </c>
      <c r="D19" s="81">
        <v>3</v>
      </c>
      <c r="E19" s="81">
        <v>4</v>
      </c>
      <c r="F19" s="81">
        <v>5</v>
      </c>
      <c r="G19" s="81">
        <v>6</v>
      </c>
      <c r="H19" s="81">
        <v>7</v>
      </c>
      <c r="I19" s="81">
        <v>8</v>
      </c>
      <c r="J19" s="81">
        <v>9</v>
      </c>
      <c r="K19" s="81">
        <v>10</v>
      </c>
      <c r="L19" s="81">
        <v>11</v>
      </c>
      <c r="M19" s="81">
        <v>12</v>
      </c>
      <c r="N19" s="81">
        <v>13</v>
      </c>
      <c r="O19" s="81">
        <v>14</v>
      </c>
      <c r="P19" s="81">
        <v>15</v>
      </c>
      <c r="Q19" s="81">
        <v>16</v>
      </c>
      <c r="R19" s="81">
        <v>17</v>
      </c>
      <c r="S19" s="81">
        <v>18</v>
      </c>
      <c r="T19" s="81">
        <v>19</v>
      </c>
    </row>
    <row r="20" spans="1:20" ht="51">
      <c r="A20" s="108"/>
      <c r="B20" s="109" t="s">
        <v>23</v>
      </c>
      <c r="C20" s="109" t="s">
        <v>24</v>
      </c>
      <c r="D20" s="109" t="s">
        <v>25</v>
      </c>
      <c r="E20" s="109" t="s">
        <v>26</v>
      </c>
      <c r="F20" s="109" t="s">
        <v>27</v>
      </c>
      <c r="G20" s="109" t="s">
        <v>28</v>
      </c>
      <c r="H20" s="109" t="s">
        <v>29</v>
      </c>
      <c r="I20" s="109" t="s">
        <v>30</v>
      </c>
      <c r="J20" s="109" t="s">
        <v>31</v>
      </c>
      <c r="K20" s="109" t="s">
        <v>32</v>
      </c>
      <c r="L20" s="109" t="s">
        <v>33</v>
      </c>
      <c r="M20" s="109" t="s">
        <v>34</v>
      </c>
      <c r="N20" s="109" t="s">
        <v>35</v>
      </c>
      <c r="O20" s="109" t="s">
        <v>36</v>
      </c>
      <c r="P20" s="109" t="s">
        <v>37</v>
      </c>
      <c r="Q20" s="109" t="s">
        <v>38</v>
      </c>
      <c r="R20" s="109" t="s">
        <v>39</v>
      </c>
      <c r="S20" s="109" t="s">
        <v>40</v>
      </c>
      <c r="T20" s="109" t="s">
        <v>41</v>
      </c>
    </row>
    <row r="21" spans="1:20">
      <c r="A21" s="110" t="s">
        <v>133</v>
      </c>
      <c r="B21" s="114">
        <f>IFERROR(B13/SUM(B$13:B$14),0)</f>
        <v>1</v>
      </c>
      <c r="C21" s="114">
        <f t="shared" ref="C21:T21" si="0">IFERROR(C13/SUM(C$13:C$14),0)</f>
        <v>0.89724268094188886</v>
      </c>
      <c r="D21" s="114">
        <f t="shared" si="0"/>
        <v>1</v>
      </c>
      <c r="E21" s="114">
        <f t="shared" si="0"/>
        <v>1</v>
      </c>
      <c r="F21" s="114">
        <f t="shared" si="0"/>
        <v>1</v>
      </c>
      <c r="G21" s="114">
        <f t="shared" si="0"/>
        <v>1</v>
      </c>
      <c r="H21" s="114">
        <f t="shared" si="0"/>
        <v>0.98166811901953221</v>
      </c>
      <c r="I21" s="114">
        <f t="shared" si="0"/>
        <v>1</v>
      </c>
      <c r="J21" s="114">
        <f t="shared" si="0"/>
        <v>8.3205388644839885E-3</v>
      </c>
      <c r="K21" s="114">
        <f t="shared" si="0"/>
        <v>0.65959410444960365</v>
      </c>
      <c r="L21" s="114">
        <f t="shared" si="0"/>
        <v>0.6518302925295052</v>
      </c>
      <c r="M21" s="114">
        <v>0.95</v>
      </c>
      <c r="N21" s="114">
        <v>0.95</v>
      </c>
      <c r="O21" s="114">
        <v>1</v>
      </c>
      <c r="P21" s="114">
        <v>1</v>
      </c>
      <c r="Q21" s="114">
        <f t="shared" si="0"/>
        <v>0.93813083856212431</v>
      </c>
      <c r="R21" s="114">
        <f t="shared" si="0"/>
        <v>1</v>
      </c>
      <c r="S21" s="114">
        <f t="shared" si="0"/>
        <v>1</v>
      </c>
      <c r="T21" s="114">
        <f t="shared" si="0"/>
        <v>1</v>
      </c>
    </row>
    <row r="22" spans="1:20">
      <c r="A22" s="110" t="s">
        <v>134</v>
      </c>
      <c r="B22" s="114">
        <f>IFERROR(B14/SUM(B$13:B$14),0)</f>
        <v>0</v>
      </c>
      <c r="C22" s="114">
        <f t="shared" ref="C22:T22" si="1">IFERROR(C14/SUM(C$13:C$14),0)</f>
        <v>0.10275731905811117</v>
      </c>
      <c r="D22" s="114">
        <f t="shared" si="1"/>
        <v>0</v>
      </c>
      <c r="E22" s="114">
        <f t="shared" si="1"/>
        <v>0</v>
      </c>
      <c r="F22" s="114">
        <f t="shared" si="1"/>
        <v>0</v>
      </c>
      <c r="G22" s="114">
        <f t="shared" si="1"/>
        <v>0</v>
      </c>
      <c r="H22" s="114">
        <f t="shared" si="1"/>
        <v>1.8331880980467872E-2</v>
      </c>
      <c r="I22" s="114">
        <f t="shared" si="1"/>
        <v>0</v>
      </c>
      <c r="J22" s="114">
        <f t="shared" si="1"/>
        <v>0.99167946113551597</v>
      </c>
      <c r="K22" s="114">
        <f t="shared" si="1"/>
        <v>0.34040589555039635</v>
      </c>
      <c r="L22" s="114">
        <f t="shared" si="1"/>
        <v>0.34816970747049475</v>
      </c>
      <c r="M22" s="114">
        <v>0.05</v>
      </c>
      <c r="N22" s="114">
        <v>0.05</v>
      </c>
      <c r="O22" s="114">
        <f t="shared" si="1"/>
        <v>0</v>
      </c>
      <c r="P22" s="114">
        <f t="shared" si="1"/>
        <v>0</v>
      </c>
      <c r="Q22" s="114">
        <f t="shared" si="1"/>
        <v>6.1869161437875624E-2</v>
      </c>
      <c r="R22" s="114">
        <f t="shared" si="1"/>
        <v>0</v>
      </c>
      <c r="S22" s="114">
        <f t="shared" si="1"/>
        <v>0</v>
      </c>
      <c r="T22" s="114">
        <f t="shared" si="1"/>
        <v>0</v>
      </c>
    </row>
    <row r="23" spans="1:20">
      <c r="A23" s="112" t="s">
        <v>44</v>
      </c>
      <c r="B23" s="115">
        <f>SUM(B21:B22)</f>
        <v>1</v>
      </c>
      <c r="C23" s="115">
        <f t="shared" ref="C23:T23" si="2">SUM(C21:C22)</f>
        <v>1</v>
      </c>
      <c r="D23" s="115">
        <f t="shared" si="2"/>
        <v>1</v>
      </c>
      <c r="E23" s="115">
        <f t="shared" si="2"/>
        <v>1</v>
      </c>
      <c r="F23" s="115">
        <f t="shared" si="2"/>
        <v>1</v>
      </c>
      <c r="G23" s="115">
        <f t="shared" si="2"/>
        <v>1</v>
      </c>
      <c r="H23" s="115">
        <f t="shared" si="2"/>
        <v>1</v>
      </c>
      <c r="I23" s="115">
        <f t="shared" si="2"/>
        <v>1</v>
      </c>
      <c r="J23" s="115">
        <f t="shared" si="2"/>
        <v>1</v>
      </c>
      <c r="K23" s="115">
        <f t="shared" si="2"/>
        <v>1</v>
      </c>
      <c r="L23" s="115">
        <f t="shared" si="2"/>
        <v>1</v>
      </c>
      <c r="M23" s="115">
        <f t="shared" si="2"/>
        <v>1</v>
      </c>
      <c r="N23" s="115">
        <f t="shared" si="2"/>
        <v>1</v>
      </c>
      <c r="O23" s="115">
        <f t="shared" si="2"/>
        <v>1</v>
      </c>
      <c r="P23" s="115">
        <f t="shared" si="2"/>
        <v>1</v>
      </c>
      <c r="Q23" s="115">
        <f t="shared" si="2"/>
        <v>0.99999999999999989</v>
      </c>
      <c r="R23" s="115">
        <f t="shared" si="2"/>
        <v>1</v>
      </c>
      <c r="S23" s="115">
        <f t="shared" si="2"/>
        <v>1</v>
      </c>
      <c r="T23" s="115">
        <f t="shared" si="2"/>
        <v>1</v>
      </c>
    </row>
    <row r="31" spans="1:20">
      <c r="A31" s="78" t="s">
        <v>135</v>
      </c>
    </row>
    <row r="32" spans="1:20">
      <c r="A32" s="100" t="s">
        <v>48</v>
      </c>
    </row>
    <row r="33" spans="1:83">
      <c r="B33" s="85">
        <v>1</v>
      </c>
      <c r="C33" s="85">
        <v>1</v>
      </c>
      <c r="D33" s="85">
        <v>1</v>
      </c>
      <c r="E33" s="85">
        <v>1</v>
      </c>
      <c r="F33" s="85">
        <v>1</v>
      </c>
      <c r="G33" s="85">
        <v>1</v>
      </c>
      <c r="H33" s="85">
        <v>1</v>
      </c>
      <c r="I33" s="85">
        <v>1</v>
      </c>
      <c r="J33" s="85">
        <v>1</v>
      </c>
      <c r="K33" s="85">
        <v>1</v>
      </c>
      <c r="L33" s="85">
        <v>1</v>
      </c>
      <c r="M33" s="85">
        <v>1</v>
      </c>
      <c r="N33" s="85">
        <v>1</v>
      </c>
      <c r="O33" s="85">
        <v>0</v>
      </c>
      <c r="P33" s="85">
        <v>1</v>
      </c>
      <c r="Q33" s="85">
        <v>0</v>
      </c>
      <c r="R33" s="85">
        <v>1</v>
      </c>
      <c r="S33" s="85">
        <v>0</v>
      </c>
      <c r="T33" s="85">
        <v>1</v>
      </c>
      <c r="U33" s="85">
        <v>0</v>
      </c>
      <c r="V33" s="85">
        <v>1</v>
      </c>
      <c r="W33" s="85">
        <v>1</v>
      </c>
      <c r="X33" s="85">
        <v>1</v>
      </c>
      <c r="Y33" s="85">
        <v>1</v>
      </c>
      <c r="Z33" s="85">
        <v>1</v>
      </c>
      <c r="AA33" s="85">
        <v>1</v>
      </c>
      <c r="AB33" s="85">
        <v>1</v>
      </c>
      <c r="AC33" s="85">
        <v>1</v>
      </c>
      <c r="AD33" s="85">
        <v>1</v>
      </c>
      <c r="AE33" s="85">
        <v>1</v>
      </c>
      <c r="AF33" s="85">
        <v>1</v>
      </c>
      <c r="AG33" s="85">
        <v>1</v>
      </c>
      <c r="AH33" s="85">
        <v>1</v>
      </c>
      <c r="AI33" s="85">
        <v>1</v>
      </c>
      <c r="AJ33" s="85">
        <v>1</v>
      </c>
      <c r="AK33" s="85">
        <v>1</v>
      </c>
      <c r="AL33" s="85">
        <v>1</v>
      </c>
      <c r="AM33" s="85">
        <v>1</v>
      </c>
      <c r="AN33" s="85">
        <v>1</v>
      </c>
      <c r="AO33" s="85">
        <v>1</v>
      </c>
      <c r="AP33" s="85">
        <v>1</v>
      </c>
      <c r="AQ33" s="85">
        <v>1</v>
      </c>
      <c r="AR33" s="85">
        <v>1</v>
      </c>
      <c r="AS33" s="85">
        <v>1</v>
      </c>
      <c r="AT33" s="85">
        <v>0</v>
      </c>
      <c r="AU33" s="85">
        <v>1</v>
      </c>
      <c r="AV33" s="85">
        <v>1</v>
      </c>
      <c r="AW33" s="85">
        <v>1</v>
      </c>
      <c r="AX33" s="85">
        <v>0</v>
      </c>
      <c r="AY33" s="85">
        <v>1</v>
      </c>
      <c r="AZ33" s="85">
        <v>0</v>
      </c>
      <c r="BA33" s="85">
        <v>0</v>
      </c>
      <c r="BB33" s="85">
        <v>0</v>
      </c>
      <c r="BC33" s="85">
        <v>1</v>
      </c>
      <c r="BD33" s="85">
        <v>0</v>
      </c>
      <c r="BE33" s="85">
        <v>1</v>
      </c>
      <c r="BF33" s="85">
        <v>1</v>
      </c>
      <c r="BG33" s="85">
        <v>1</v>
      </c>
      <c r="BH33" s="85">
        <v>1</v>
      </c>
      <c r="BI33" s="85">
        <v>0</v>
      </c>
      <c r="BJ33" s="85">
        <v>1</v>
      </c>
      <c r="BK33" s="85">
        <v>1</v>
      </c>
      <c r="BL33" s="85">
        <v>0</v>
      </c>
      <c r="BM33" s="85">
        <v>1</v>
      </c>
      <c r="BN33" s="85">
        <v>1</v>
      </c>
      <c r="BO33" s="85">
        <v>1</v>
      </c>
      <c r="BP33" s="85">
        <v>1</v>
      </c>
      <c r="BQ33" s="85">
        <v>0</v>
      </c>
      <c r="BR33" s="85"/>
      <c r="BS33" s="85">
        <v>1</v>
      </c>
      <c r="BT33" s="85">
        <v>0</v>
      </c>
      <c r="BU33" s="85">
        <v>0</v>
      </c>
      <c r="BV33" s="85">
        <v>1</v>
      </c>
      <c r="BW33" s="85">
        <v>0</v>
      </c>
      <c r="BX33" s="85">
        <v>1</v>
      </c>
      <c r="BY33" s="85"/>
      <c r="BZ33" s="85"/>
    </row>
    <row r="34" spans="1:83">
      <c r="A34" s="81"/>
      <c r="B34" s="86">
        <v>1</v>
      </c>
      <c r="C34" s="86">
        <v>1</v>
      </c>
      <c r="D34" s="86">
        <v>1</v>
      </c>
      <c r="E34" s="86">
        <v>2</v>
      </c>
      <c r="F34" s="86">
        <v>2</v>
      </c>
      <c r="G34" s="86">
        <v>2</v>
      </c>
      <c r="H34" s="86">
        <v>2</v>
      </c>
      <c r="I34" s="86">
        <v>3</v>
      </c>
      <c r="J34" s="86">
        <v>3</v>
      </c>
      <c r="K34" s="86">
        <v>3</v>
      </c>
      <c r="L34" s="86">
        <v>3</v>
      </c>
      <c r="M34" s="86">
        <v>3</v>
      </c>
      <c r="N34" s="86">
        <v>4</v>
      </c>
      <c r="O34" s="86">
        <v>4</v>
      </c>
      <c r="P34" s="86">
        <v>4</v>
      </c>
      <c r="Q34" s="86">
        <v>4</v>
      </c>
      <c r="R34" s="86">
        <v>5</v>
      </c>
      <c r="S34" s="86">
        <v>5</v>
      </c>
      <c r="T34" s="85" t="s">
        <v>49</v>
      </c>
      <c r="U34" s="85">
        <v>6</v>
      </c>
      <c r="V34" s="86">
        <v>6</v>
      </c>
      <c r="W34" s="86">
        <v>6</v>
      </c>
      <c r="X34" s="86">
        <v>6</v>
      </c>
      <c r="Y34" s="86">
        <v>6</v>
      </c>
      <c r="Z34" s="86">
        <v>6</v>
      </c>
      <c r="AA34" s="86">
        <v>7</v>
      </c>
      <c r="AB34" s="86">
        <v>9</v>
      </c>
      <c r="AC34" s="86">
        <v>11</v>
      </c>
      <c r="AD34" s="86">
        <v>11</v>
      </c>
      <c r="AE34" s="86">
        <v>11</v>
      </c>
      <c r="AF34" s="86">
        <v>11</v>
      </c>
      <c r="AG34" s="86">
        <v>11</v>
      </c>
      <c r="AH34" s="86">
        <v>11</v>
      </c>
      <c r="AI34" s="86">
        <v>11</v>
      </c>
      <c r="AJ34" s="86">
        <v>11</v>
      </c>
      <c r="AK34" s="86">
        <v>11</v>
      </c>
      <c r="AL34" s="86">
        <v>11</v>
      </c>
      <c r="AM34" s="86">
        <v>16</v>
      </c>
      <c r="AN34" s="86">
        <v>18</v>
      </c>
      <c r="AO34" s="86">
        <v>17</v>
      </c>
      <c r="AP34" s="86">
        <v>17</v>
      </c>
      <c r="AQ34" s="86">
        <v>17</v>
      </c>
      <c r="AR34" s="86">
        <v>12</v>
      </c>
      <c r="AS34" s="86">
        <v>15</v>
      </c>
      <c r="AT34" s="86">
        <v>14</v>
      </c>
      <c r="AU34" s="86">
        <v>17</v>
      </c>
      <c r="AV34" s="86">
        <v>17</v>
      </c>
      <c r="AW34" s="86">
        <v>17</v>
      </c>
      <c r="AX34" s="86">
        <v>17</v>
      </c>
      <c r="AY34" s="86">
        <v>17</v>
      </c>
      <c r="AZ34" s="86">
        <v>17</v>
      </c>
      <c r="BA34" s="86">
        <v>17</v>
      </c>
      <c r="BB34" s="86">
        <v>17</v>
      </c>
      <c r="BC34" s="86">
        <v>17</v>
      </c>
      <c r="BD34" s="86">
        <v>17</v>
      </c>
      <c r="BE34" s="86">
        <v>17</v>
      </c>
      <c r="BF34" s="86">
        <v>17</v>
      </c>
      <c r="BG34" s="86">
        <v>17</v>
      </c>
      <c r="BH34" s="86">
        <v>17</v>
      </c>
      <c r="BI34" s="86">
        <v>17</v>
      </c>
      <c r="BJ34" s="86">
        <v>18</v>
      </c>
      <c r="BK34" s="86">
        <v>18</v>
      </c>
      <c r="BL34" s="86">
        <v>17</v>
      </c>
      <c r="BM34" s="86">
        <v>18</v>
      </c>
      <c r="BN34" s="86">
        <v>17</v>
      </c>
      <c r="BO34" s="86">
        <v>17</v>
      </c>
      <c r="BP34" s="86">
        <v>17</v>
      </c>
      <c r="BQ34" s="86">
        <v>19</v>
      </c>
      <c r="BR34" s="86"/>
      <c r="BS34" s="86">
        <v>17</v>
      </c>
      <c r="BT34" s="86">
        <v>18</v>
      </c>
      <c r="BU34" s="86">
        <v>19</v>
      </c>
      <c r="BV34" s="86">
        <v>19</v>
      </c>
      <c r="BW34" s="86">
        <v>17</v>
      </c>
      <c r="BX34" s="86">
        <v>17</v>
      </c>
      <c r="BY34" s="86"/>
      <c r="BZ34" s="86"/>
      <c r="CA34" s="86"/>
      <c r="CB34" s="86"/>
      <c r="CC34" s="86"/>
      <c r="CD34" s="87"/>
      <c r="CE34" s="87"/>
    </row>
    <row r="35" spans="1:83" ht="124.5" customHeight="1">
      <c r="A35" s="116"/>
      <c r="B35" s="117" t="s">
        <v>50</v>
      </c>
      <c r="C35" s="117" t="s">
        <v>51</v>
      </c>
      <c r="D35" s="117" t="s">
        <v>52</v>
      </c>
      <c r="E35" s="117" t="s">
        <v>53</v>
      </c>
      <c r="F35" s="117" t="s">
        <v>54</v>
      </c>
      <c r="G35" s="117" t="s">
        <v>55</v>
      </c>
      <c r="H35" s="117" t="s">
        <v>56</v>
      </c>
      <c r="I35" s="117" t="s">
        <v>57</v>
      </c>
      <c r="J35" s="117" t="s">
        <v>58</v>
      </c>
      <c r="K35" s="117" t="s">
        <v>59</v>
      </c>
      <c r="L35" s="117" t="s">
        <v>60</v>
      </c>
      <c r="M35" s="117" t="s">
        <v>61</v>
      </c>
      <c r="N35" s="117" t="s">
        <v>62</v>
      </c>
      <c r="O35" s="117" t="s">
        <v>63</v>
      </c>
      <c r="P35" s="117" t="s">
        <v>64</v>
      </c>
      <c r="Q35" s="117" t="s">
        <v>65</v>
      </c>
      <c r="R35" s="117" t="s">
        <v>66</v>
      </c>
      <c r="S35" s="117" t="s">
        <v>67</v>
      </c>
      <c r="T35" s="117" t="s">
        <v>68</v>
      </c>
      <c r="U35" s="117" t="s">
        <v>69</v>
      </c>
      <c r="V35" s="117" t="s">
        <v>70</v>
      </c>
      <c r="W35" s="117" t="s">
        <v>71</v>
      </c>
      <c r="X35" s="117" t="s">
        <v>72</v>
      </c>
      <c r="Y35" s="117" t="s">
        <v>73</v>
      </c>
      <c r="Z35" s="117" t="s">
        <v>74</v>
      </c>
      <c r="AA35" s="117" t="s">
        <v>75</v>
      </c>
      <c r="AB35" s="117" t="s">
        <v>76</v>
      </c>
      <c r="AC35" s="117" t="s">
        <v>77</v>
      </c>
      <c r="AD35" s="117" t="s">
        <v>78</v>
      </c>
      <c r="AE35" s="117" t="s">
        <v>79</v>
      </c>
      <c r="AF35" s="117" t="s">
        <v>80</v>
      </c>
      <c r="AG35" s="117" t="s">
        <v>81</v>
      </c>
      <c r="AH35" s="117" t="s">
        <v>82</v>
      </c>
      <c r="AI35" s="117" t="s">
        <v>83</v>
      </c>
      <c r="AJ35" s="117" t="s">
        <v>84</v>
      </c>
      <c r="AK35" s="117" t="s">
        <v>85</v>
      </c>
      <c r="AL35" s="117" t="s">
        <v>86</v>
      </c>
      <c r="AM35" s="117" t="s">
        <v>87</v>
      </c>
      <c r="AN35" s="117" t="s">
        <v>88</v>
      </c>
      <c r="AO35" s="117" t="s">
        <v>89</v>
      </c>
      <c r="AP35" s="117" t="s">
        <v>90</v>
      </c>
      <c r="AQ35" s="117" t="s">
        <v>91</v>
      </c>
      <c r="AR35" s="117" t="s">
        <v>92</v>
      </c>
      <c r="AS35" s="117" t="s">
        <v>93</v>
      </c>
      <c r="AT35" s="117" t="s">
        <v>36</v>
      </c>
      <c r="AU35" s="117" t="s">
        <v>94</v>
      </c>
      <c r="AV35" s="117" t="s">
        <v>95</v>
      </c>
      <c r="AW35" s="117" t="s">
        <v>96</v>
      </c>
      <c r="AX35" s="117" t="s">
        <v>97</v>
      </c>
      <c r="AY35" s="117" t="s">
        <v>98</v>
      </c>
      <c r="AZ35" s="117" t="s">
        <v>99</v>
      </c>
      <c r="BA35" s="117" t="s">
        <v>100</v>
      </c>
      <c r="BB35" s="117" t="s">
        <v>101</v>
      </c>
      <c r="BC35" s="117" t="s">
        <v>102</v>
      </c>
      <c r="BD35" s="117" t="s">
        <v>103</v>
      </c>
      <c r="BE35" s="117" t="s">
        <v>104</v>
      </c>
      <c r="BF35" s="117" t="s">
        <v>105</v>
      </c>
      <c r="BG35" s="117" t="s">
        <v>106</v>
      </c>
      <c r="BH35" s="117" t="s">
        <v>107</v>
      </c>
      <c r="BI35" s="117" t="s">
        <v>108</v>
      </c>
      <c r="BJ35" s="117" t="s">
        <v>109</v>
      </c>
      <c r="BK35" s="117" t="s">
        <v>110</v>
      </c>
      <c r="BL35" s="117" t="s">
        <v>111</v>
      </c>
      <c r="BM35" s="117" t="s">
        <v>112</v>
      </c>
      <c r="BN35" s="117" t="s">
        <v>113</v>
      </c>
      <c r="BO35" s="117" t="s">
        <v>114</v>
      </c>
      <c r="BP35" s="117" t="s">
        <v>115</v>
      </c>
      <c r="BQ35" s="117" t="s">
        <v>116</v>
      </c>
      <c r="BR35" s="117" t="s">
        <v>117</v>
      </c>
      <c r="BS35" s="117" t="s">
        <v>118</v>
      </c>
      <c r="BT35" s="117" t="s">
        <v>119</v>
      </c>
      <c r="BU35" s="117" t="s">
        <v>120</v>
      </c>
      <c r="BV35" s="117" t="s">
        <v>121</v>
      </c>
      <c r="BW35" s="117" t="s">
        <v>122</v>
      </c>
      <c r="BX35" s="117" t="s">
        <v>123</v>
      </c>
      <c r="BY35" s="117" t="s">
        <v>124</v>
      </c>
      <c r="BZ35" s="117" t="s">
        <v>125</v>
      </c>
      <c r="CA35" s="87"/>
      <c r="CB35" s="87"/>
      <c r="CC35" s="87"/>
      <c r="CD35" s="87"/>
      <c r="CE35" s="87"/>
    </row>
    <row r="36" spans="1:83">
      <c r="A36" s="118" t="s">
        <v>133</v>
      </c>
      <c r="B36" s="119">
        <f t="shared" ref="B36:S36" si="3">IF(B$33&gt;0,HLOOKUP(B$34,$B$19:$T$22,3,FALSE),0)</f>
        <v>1</v>
      </c>
      <c r="C36" s="119">
        <f t="shared" si="3"/>
        <v>1</v>
      </c>
      <c r="D36" s="119">
        <f t="shared" si="3"/>
        <v>1</v>
      </c>
      <c r="E36" s="119">
        <f t="shared" si="3"/>
        <v>0.89724268094188886</v>
      </c>
      <c r="F36" s="119">
        <f t="shared" si="3"/>
        <v>0.89724268094188886</v>
      </c>
      <c r="G36" s="119">
        <f t="shared" si="3"/>
        <v>0.89724268094188886</v>
      </c>
      <c r="H36" s="119">
        <f t="shared" si="3"/>
        <v>0.89724268094188886</v>
      </c>
      <c r="I36" s="119">
        <f t="shared" si="3"/>
        <v>1</v>
      </c>
      <c r="J36" s="119">
        <f t="shared" si="3"/>
        <v>1</v>
      </c>
      <c r="K36" s="119">
        <f t="shared" si="3"/>
        <v>1</v>
      </c>
      <c r="L36" s="119">
        <f t="shared" si="3"/>
        <v>1</v>
      </c>
      <c r="M36" s="119">
        <f t="shared" si="3"/>
        <v>1</v>
      </c>
      <c r="N36" s="119">
        <f t="shared" si="3"/>
        <v>1</v>
      </c>
      <c r="O36" s="119">
        <f t="shared" si="3"/>
        <v>0</v>
      </c>
      <c r="P36" s="119">
        <f t="shared" si="3"/>
        <v>1</v>
      </c>
      <c r="Q36" s="119">
        <f t="shared" si="3"/>
        <v>0</v>
      </c>
      <c r="R36" s="119">
        <f t="shared" si="3"/>
        <v>1</v>
      </c>
      <c r="S36" s="119">
        <f t="shared" si="3"/>
        <v>0</v>
      </c>
      <c r="T36" s="119">
        <v>0.98</v>
      </c>
      <c r="U36" s="119">
        <f t="shared" ref="U36:AZ36" si="4">IF(U$33&gt;0,HLOOKUP(U$34,$B$19:$T$22,3,FALSE),0)</f>
        <v>0</v>
      </c>
      <c r="V36" s="119">
        <f t="shared" si="4"/>
        <v>1</v>
      </c>
      <c r="W36" s="119">
        <f t="shared" si="4"/>
        <v>1</v>
      </c>
      <c r="X36" s="119">
        <f t="shared" si="4"/>
        <v>1</v>
      </c>
      <c r="Y36" s="119">
        <f t="shared" si="4"/>
        <v>1</v>
      </c>
      <c r="Z36" s="119">
        <f t="shared" si="4"/>
        <v>1</v>
      </c>
      <c r="AA36" s="119">
        <f t="shared" si="4"/>
        <v>0.98166811901953221</v>
      </c>
      <c r="AB36" s="119">
        <f t="shared" si="4"/>
        <v>8.3205388644839885E-3</v>
      </c>
      <c r="AC36" s="119">
        <f t="shared" si="4"/>
        <v>0.6518302925295052</v>
      </c>
      <c r="AD36" s="119">
        <f t="shared" si="4"/>
        <v>0.6518302925295052</v>
      </c>
      <c r="AE36" s="119">
        <f t="shared" si="4"/>
        <v>0.6518302925295052</v>
      </c>
      <c r="AF36" s="119">
        <f t="shared" si="4"/>
        <v>0.6518302925295052</v>
      </c>
      <c r="AG36" s="119">
        <f t="shared" si="4"/>
        <v>0.6518302925295052</v>
      </c>
      <c r="AH36" s="119">
        <f t="shared" si="4"/>
        <v>0.6518302925295052</v>
      </c>
      <c r="AI36" s="119">
        <f t="shared" si="4"/>
        <v>0.6518302925295052</v>
      </c>
      <c r="AJ36" s="119">
        <f t="shared" si="4"/>
        <v>0.6518302925295052</v>
      </c>
      <c r="AK36" s="119">
        <f t="shared" si="4"/>
        <v>0.6518302925295052</v>
      </c>
      <c r="AL36" s="119">
        <f t="shared" si="4"/>
        <v>0.6518302925295052</v>
      </c>
      <c r="AM36" s="119">
        <f t="shared" si="4"/>
        <v>0.93813083856212431</v>
      </c>
      <c r="AN36" s="119">
        <f t="shared" si="4"/>
        <v>1</v>
      </c>
      <c r="AO36" s="119">
        <f t="shared" si="4"/>
        <v>1</v>
      </c>
      <c r="AP36" s="119">
        <f t="shared" si="4"/>
        <v>1</v>
      </c>
      <c r="AQ36" s="119">
        <f t="shared" si="4"/>
        <v>1</v>
      </c>
      <c r="AR36" s="119">
        <f t="shared" si="4"/>
        <v>0.95</v>
      </c>
      <c r="AS36" s="119">
        <f t="shared" si="4"/>
        <v>1</v>
      </c>
      <c r="AT36" s="119">
        <f t="shared" si="4"/>
        <v>0</v>
      </c>
      <c r="AU36" s="119">
        <f t="shared" si="4"/>
        <v>1</v>
      </c>
      <c r="AV36" s="119">
        <f t="shared" si="4"/>
        <v>1</v>
      </c>
      <c r="AW36" s="119">
        <f t="shared" si="4"/>
        <v>1</v>
      </c>
      <c r="AX36" s="119">
        <f t="shared" si="4"/>
        <v>0</v>
      </c>
      <c r="AY36" s="119">
        <f t="shared" si="4"/>
        <v>1</v>
      </c>
      <c r="AZ36" s="119">
        <f t="shared" si="4"/>
        <v>0</v>
      </c>
      <c r="BA36" s="119">
        <f t="shared" ref="BA36:BQ36" si="5">IF(BA$33&gt;0,HLOOKUP(BA$34,$B$19:$T$22,3,FALSE),0)</f>
        <v>0</v>
      </c>
      <c r="BB36" s="119">
        <f t="shared" si="5"/>
        <v>0</v>
      </c>
      <c r="BC36" s="119">
        <f t="shared" si="5"/>
        <v>1</v>
      </c>
      <c r="BD36" s="119">
        <f t="shared" si="5"/>
        <v>0</v>
      </c>
      <c r="BE36" s="119">
        <f t="shared" si="5"/>
        <v>1</v>
      </c>
      <c r="BF36" s="119">
        <f t="shared" si="5"/>
        <v>1</v>
      </c>
      <c r="BG36" s="119">
        <f t="shared" si="5"/>
        <v>1</v>
      </c>
      <c r="BH36" s="119">
        <f t="shared" si="5"/>
        <v>1</v>
      </c>
      <c r="BI36" s="119">
        <f t="shared" si="5"/>
        <v>0</v>
      </c>
      <c r="BJ36" s="119">
        <f t="shared" si="5"/>
        <v>1</v>
      </c>
      <c r="BK36" s="119">
        <f t="shared" si="5"/>
        <v>1</v>
      </c>
      <c r="BL36" s="119">
        <f t="shared" si="5"/>
        <v>0</v>
      </c>
      <c r="BM36" s="119">
        <f t="shared" si="5"/>
        <v>1</v>
      </c>
      <c r="BN36" s="119">
        <f t="shared" si="5"/>
        <v>1</v>
      </c>
      <c r="BO36" s="119">
        <f t="shared" si="5"/>
        <v>1</v>
      </c>
      <c r="BP36" s="119">
        <f t="shared" si="5"/>
        <v>1</v>
      </c>
      <c r="BQ36" s="119">
        <f t="shared" si="5"/>
        <v>0</v>
      </c>
      <c r="BR36" s="119"/>
      <c r="BS36" s="119">
        <f t="shared" ref="BS36:BX36" si="6">IF(BS$33&gt;0,HLOOKUP(BS$34,$B$19:$T$22,3,FALSE),0)</f>
        <v>1</v>
      </c>
      <c r="BT36" s="119">
        <f t="shared" si="6"/>
        <v>0</v>
      </c>
      <c r="BU36" s="119">
        <f t="shared" si="6"/>
        <v>0</v>
      </c>
      <c r="BV36" s="119">
        <f t="shared" si="6"/>
        <v>1</v>
      </c>
      <c r="BW36" s="119">
        <f t="shared" si="6"/>
        <v>0</v>
      </c>
      <c r="BX36" s="119">
        <f t="shared" si="6"/>
        <v>1</v>
      </c>
      <c r="BY36" s="119"/>
      <c r="BZ36" s="119"/>
    </row>
    <row r="37" spans="1:83">
      <c r="A37" s="120" t="s">
        <v>134</v>
      </c>
      <c r="B37" s="121">
        <f t="shared" ref="B37:S37" si="7">IF(B$33&gt;0,HLOOKUP(B$34,$B$19:$T$22,4,FALSE),0)</f>
        <v>0</v>
      </c>
      <c r="C37" s="121">
        <f t="shared" si="7"/>
        <v>0</v>
      </c>
      <c r="D37" s="121">
        <f t="shared" si="7"/>
        <v>0</v>
      </c>
      <c r="E37" s="121">
        <f t="shared" si="7"/>
        <v>0.10275731905811117</v>
      </c>
      <c r="F37" s="121">
        <f t="shared" si="7"/>
        <v>0.10275731905811117</v>
      </c>
      <c r="G37" s="121">
        <f t="shared" si="7"/>
        <v>0.10275731905811117</v>
      </c>
      <c r="H37" s="121">
        <f t="shared" si="7"/>
        <v>0.10275731905811117</v>
      </c>
      <c r="I37" s="121">
        <f t="shared" si="7"/>
        <v>0</v>
      </c>
      <c r="J37" s="121">
        <f t="shared" si="7"/>
        <v>0</v>
      </c>
      <c r="K37" s="121">
        <f t="shared" si="7"/>
        <v>0</v>
      </c>
      <c r="L37" s="121">
        <f t="shared" si="7"/>
        <v>0</v>
      </c>
      <c r="M37" s="121">
        <f t="shared" si="7"/>
        <v>0</v>
      </c>
      <c r="N37" s="121">
        <f t="shared" si="7"/>
        <v>0</v>
      </c>
      <c r="O37" s="121">
        <f t="shared" si="7"/>
        <v>0</v>
      </c>
      <c r="P37" s="121">
        <f t="shared" si="7"/>
        <v>0</v>
      </c>
      <c r="Q37" s="121">
        <f t="shared" si="7"/>
        <v>0</v>
      </c>
      <c r="R37" s="121">
        <f t="shared" si="7"/>
        <v>0</v>
      </c>
      <c r="S37" s="121">
        <f t="shared" si="7"/>
        <v>0</v>
      </c>
      <c r="T37" s="121">
        <v>0.02</v>
      </c>
      <c r="U37" s="121">
        <f t="shared" ref="U37:AZ37" si="8">IF(U$33&gt;0,HLOOKUP(U$34,$B$19:$T$22,4,FALSE),0)</f>
        <v>0</v>
      </c>
      <c r="V37" s="121">
        <f t="shared" si="8"/>
        <v>0</v>
      </c>
      <c r="W37" s="121">
        <f t="shared" si="8"/>
        <v>0</v>
      </c>
      <c r="X37" s="121">
        <f t="shared" si="8"/>
        <v>0</v>
      </c>
      <c r="Y37" s="121">
        <f t="shared" si="8"/>
        <v>0</v>
      </c>
      <c r="Z37" s="121">
        <f t="shared" si="8"/>
        <v>0</v>
      </c>
      <c r="AA37" s="121">
        <f t="shared" si="8"/>
        <v>1.8331880980467872E-2</v>
      </c>
      <c r="AB37" s="121">
        <f t="shared" si="8"/>
        <v>0.99167946113551597</v>
      </c>
      <c r="AC37" s="121">
        <f t="shared" si="8"/>
        <v>0.34816970747049475</v>
      </c>
      <c r="AD37" s="121">
        <f t="shared" si="8"/>
        <v>0.34816970747049475</v>
      </c>
      <c r="AE37" s="121">
        <f t="shared" si="8"/>
        <v>0.34816970747049475</v>
      </c>
      <c r="AF37" s="121">
        <f t="shared" si="8"/>
        <v>0.34816970747049475</v>
      </c>
      <c r="AG37" s="121">
        <f t="shared" si="8"/>
        <v>0.34816970747049475</v>
      </c>
      <c r="AH37" s="121">
        <f t="shared" si="8"/>
        <v>0.34816970747049475</v>
      </c>
      <c r="AI37" s="121">
        <f t="shared" si="8"/>
        <v>0.34816970747049475</v>
      </c>
      <c r="AJ37" s="121">
        <f t="shared" si="8"/>
        <v>0.34816970747049475</v>
      </c>
      <c r="AK37" s="121">
        <f t="shared" si="8"/>
        <v>0.34816970747049475</v>
      </c>
      <c r="AL37" s="121">
        <f t="shared" si="8"/>
        <v>0.34816970747049475</v>
      </c>
      <c r="AM37" s="121">
        <f t="shared" si="8"/>
        <v>6.1869161437875624E-2</v>
      </c>
      <c r="AN37" s="121">
        <f t="shared" si="8"/>
        <v>0</v>
      </c>
      <c r="AO37" s="121">
        <f t="shared" si="8"/>
        <v>0</v>
      </c>
      <c r="AP37" s="121">
        <f t="shared" si="8"/>
        <v>0</v>
      </c>
      <c r="AQ37" s="121">
        <f t="shared" si="8"/>
        <v>0</v>
      </c>
      <c r="AR37" s="121">
        <f t="shared" si="8"/>
        <v>0.05</v>
      </c>
      <c r="AS37" s="121">
        <f t="shared" si="8"/>
        <v>0</v>
      </c>
      <c r="AT37" s="121">
        <f t="shared" si="8"/>
        <v>0</v>
      </c>
      <c r="AU37" s="121">
        <f t="shared" si="8"/>
        <v>0</v>
      </c>
      <c r="AV37" s="121">
        <f t="shared" si="8"/>
        <v>0</v>
      </c>
      <c r="AW37" s="121">
        <f t="shared" si="8"/>
        <v>0</v>
      </c>
      <c r="AX37" s="121">
        <f t="shared" si="8"/>
        <v>0</v>
      </c>
      <c r="AY37" s="121">
        <f t="shared" si="8"/>
        <v>0</v>
      </c>
      <c r="AZ37" s="121">
        <f t="shared" si="8"/>
        <v>0</v>
      </c>
      <c r="BA37" s="121">
        <f t="shared" ref="BA37:BQ37" si="9">IF(BA$33&gt;0,HLOOKUP(BA$34,$B$19:$T$22,4,FALSE),0)</f>
        <v>0</v>
      </c>
      <c r="BB37" s="121">
        <f t="shared" si="9"/>
        <v>0</v>
      </c>
      <c r="BC37" s="121">
        <f t="shared" si="9"/>
        <v>0</v>
      </c>
      <c r="BD37" s="121">
        <f t="shared" si="9"/>
        <v>0</v>
      </c>
      <c r="BE37" s="121">
        <f t="shared" si="9"/>
        <v>0</v>
      </c>
      <c r="BF37" s="121">
        <f t="shared" si="9"/>
        <v>0</v>
      </c>
      <c r="BG37" s="121">
        <f t="shared" si="9"/>
        <v>0</v>
      </c>
      <c r="BH37" s="121">
        <f t="shared" si="9"/>
        <v>0</v>
      </c>
      <c r="BI37" s="121">
        <f t="shared" si="9"/>
        <v>0</v>
      </c>
      <c r="BJ37" s="121">
        <f t="shared" si="9"/>
        <v>0</v>
      </c>
      <c r="BK37" s="121">
        <f t="shared" si="9"/>
        <v>0</v>
      </c>
      <c r="BL37" s="121">
        <f t="shared" si="9"/>
        <v>0</v>
      </c>
      <c r="BM37" s="121">
        <f t="shared" si="9"/>
        <v>0</v>
      </c>
      <c r="BN37" s="121">
        <f t="shared" si="9"/>
        <v>0</v>
      </c>
      <c r="BO37" s="121">
        <f t="shared" si="9"/>
        <v>0</v>
      </c>
      <c r="BP37" s="121">
        <f t="shared" si="9"/>
        <v>0</v>
      </c>
      <c r="BQ37" s="121">
        <f t="shared" si="9"/>
        <v>0</v>
      </c>
      <c r="BR37" s="121"/>
      <c r="BS37" s="121">
        <f t="shared" ref="BS37:BX37" si="10">IF(BS$33&gt;0,HLOOKUP(BS$34,$B$19:$T$22,4,FALSE),0)</f>
        <v>0</v>
      </c>
      <c r="BT37" s="121">
        <f t="shared" si="10"/>
        <v>0</v>
      </c>
      <c r="BU37" s="121">
        <f t="shared" si="10"/>
        <v>0</v>
      </c>
      <c r="BV37" s="121">
        <f t="shared" si="10"/>
        <v>0</v>
      </c>
      <c r="BW37" s="121">
        <f t="shared" si="10"/>
        <v>0</v>
      </c>
      <c r="BX37" s="121">
        <f t="shared" si="10"/>
        <v>0</v>
      </c>
      <c r="BY37" s="121"/>
      <c r="BZ37" s="121"/>
    </row>
    <row r="38" spans="1:83">
      <c r="B38" s="84"/>
    </row>
    <row r="39" spans="1:83">
      <c r="A39" s="88" t="s">
        <v>126</v>
      </c>
      <c r="B39" s="84">
        <f>SUM(B36:B37)-B33</f>
        <v>0</v>
      </c>
      <c r="C39" s="84">
        <f t="shared" ref="C39:BN39" si="11">SUM(C36:C37)-C33</f>
        <v>0</v>
      </c>
      <c r="D39" s="84">
        <f t="shared" si="11"/>
        <v>0</v>
      </c>
      <c r="E39" s="84">
        <f t="shared" si="11"/>
        <v>0</v>
      </c>
      <c r="F39" s="84">
        <f t="shared" si="11"/>
        <v>0</v>
      </c>
      <c r="G39" s="84">
        <f t="shared" si="11"/>
        <v>0</v>
      </c>
      <c r="H39" s="84">
        <f t="shared" si="11"/>
        <v>0</v>
      </c>
      <c r="I39" s="84">
        <f t="shared" si="11"/>
        <v>0</v>
      </c>
      <c r="J39" s="84">
        <f t="shared" si="11"/>
        <v>0</v>
      </c>
      <c r="K39" s="84">
        <f t="shared" si="11"/>
        <v>0</v>
      </c>
      <c r="L39" s="84">
        <f t="shared" si="11"/>
        <v>0</v>
      </c>
      <c r="M39" s="84">
        <f t="shared" si="11"/>
        <v>0</v>
      </c>
      <c r="N39" s="84">
        <f t="shared" si="11"/>
        <v>0</v>
      </c>
      <c r="O39" s="84">
        <f t="shared" si="11"/>
        <v>0</v>
      </c>
      <c r="P39" s="84">
        <f t="shared" si="11"/>
        <v>0</v>
      </c>
      <c r="Q39" s="84">
        <f t="shared" si="11"/>
        <v>0</v>
      </c>
      <c r="R39" s="84">
        <f t="shared" si="11"/>
        <v>0</v>
      </c>
      <c r="S39" s="84">
        <f t="shared" si="11"/>
        <v>0</v>
      </c>
      <c r="T39" s="84">
        <f t="shared" si="11"/>
        <v>0</v>
      </c>
      <c r="U39" s="84">
        <f t="shared" si="11"/>
        <v>0</v>
      </c>
      <c r="V39" s="84">
        <f t="shared" si="11"/>
        <v>0</v>
      </c>
      <c r="W39" s="84">
        <f t="shared" si="11"/>
        <v>0</v>
      </c>
      <c r="X39" s="84">
        <f t="shared" si="11"/>
        <v>0</v>
      </c>
      <c r="Y39" s="84">
        <f t="shared" si="11"/>
        <v>0</v>
      </c>
      <c r="Z39" s="84">
        <f t="shared" si="11"/>
        <v>0</v>
      </c>
      <c r="AA39" s="84">
        <f t="shared" si="11"/>
        <v>0</v>
      </c>
      <c r="AB39" s="84">
        <f t="shared" si="11"/>
        <v>0</v>
      </c>
      <c r="AC39" s="84">
        <f t="shared" si="11"/>
        <v>0</v>
      </c>
      <c r="AD39" s="84">
        <f t="shared" si="11"/>
        <v>0</v>
      </c>
      <c r="AE39" s="84">
        <f t="shared" si="11"/>
        <v>0</v>
      </c>
      <c r="AF39" s="84">
        <f t="shared" si="11"/>
        <v>0</v>
      </c>
      <c r="AG39" s="84">
        <f t="shared" si="11"/>
        <v>0</v>
      </c>
      <c r="AH39" s="84">
        <f t="shared" si="11"/>
        <v>0</v>
      </c>
      <c r="AI39" s="84">
        <f t="shared" si="11"/>
        <v>0</v>
      </c>
      <c r="AJ39" s="84">
        <f t="shared" si="11"/>
        <v>0</v>
      </c>
      <c r="AK39" s="84">
        <f t="shared" si="11"/>
        <v>0</v>
      </c>
      <c r="AL39" s="84">
        <f t="shared" si="11"/>
        <v>0</v>
      </c>
      <c r="AM39" s="84">
        <f t="shared" si="11"/>
        <v>0</v>
      </c>
      <c r="AN39" s="84">
        <f t="shared" si="11"/>
        <v>0</v>
      </c>
      <c r="AO39" s="84">
        <f t="shared" si="11"/>
        <v>0</v>
      </c>
      <c r="AP39" s="84">
        <f t="shared" si="11"/>
        <v>0</v>
      </c>
      <c r="AQ39" s="84">
        <f t="shared" si="11"/>
        <v>0</v>
      </c>
      <c r="AR39" s="84">
        <f t="shared" si="11"/>
        <v>0</v>
      </c>
      <c r="AS39" s="84">
        <f t="shared" si="11"/>
        <v>0</v>
      </c>
      <c r="AT39" s="84">
        <f t="shared" si="11"/>
        <v>0</v>
      </c>
      <c r="AU39" s="84">
        <f t="shared" si="11"/>
        <v>0</v>
      </c>
      <c r="AV39" s="84">
        <f t="shared" si="11"/>
        <v>0</v>
      </c>
      <c r="AW39" s="84">
        <f t="shared" si="11"/>
        <v>0</v>
      </c>
      <c r="AX39" s="84">
        <f t="shared" si="11"/>
        <v>0</v>
      </c>
      <c r="AY39" s="84">
        <f t="shared" si="11"/>
        <v>0</v>
      </c>
      <c r="AZ39" s="84">
        <f t="shared" si="11"/>
        <v>0</v>
      </c>
      <c r="BA39" s="84">
        <f t="shared" si="11"/>
        <v>0</v>
      </c>
      <c r="BB39" s="84">
        <f t="shared" si="11"/>
        <v>0</v>
      </c>
      <c r="BC39" s="84">
        <f t="shared" si="11"/>
        <v>0</v>
      </c>
      <c r="BD39" s="84">
        <f t="shared" si="11"/>
        <v>0</v>
      </c>
      <c r="BE39" s="84">
        <f t="shared" si="11"/>
        <v>0</v>
      </c>
      <c r="BF39" s="84">
        <f t="shared" si="11"/>
        <v>0</v>
      </c>
      <c r="BG39" s="84">
        <f t="shared" si="11"/>
        <v>0</v>
      </c>
      <c r="BH39" s="84">
        <f t="shared" si="11"/>
        <v>0</v>
      </c>
      <c r="BI39" s="84">
        <f t="shared" si="11"/>
        <v>0</v>
      </c>
      <c r="BJ39" s="84">
        <f t="shared" si="11"/>
        <v>0</v>
      </c>
      <c r="BK39" s="84">
        <f t="shared" si="11"/>
        <v>0</v>
      </c>
      <c r="BL39" s="84">
        <f t="shared" si="11"/>
        <v>0</v>
      </c>
      <c r="BM39" s="84">
        <f t="shared" si="11"/>
        <v>0</v>
      </c>
      <c r="BN39" s="84">
        <f t="shared" si="11"/>
        <v>0</v>
      </c>
      <c r="BO39" s="84">
        <f t="shared" ref="BO39:BX39" si="12">SUM(BO36:BO37)-BO33</f>
        <v>0</v>
      </c>
      <c r="BP39" s="84">
        <f t="shared" si="12"/>
        <v>0</v>
      </c>
      <c r="BQ39" s="84">
        <f t="shared" si="12"/>
        <v>0</v>
      </c>
      <c r="BR39" s="84"/>
      <c r="BS39" s="84">
        <f t="shared" si="12"/>
        <v>0</v>
      </c>
      <c r="BT39" s="84">
        <f t="shared" si="12"/>
        <v>0</v>
      </c>
      <c r="BU39" s="84">
        <f t="shared" si="12"/>
        <v>0</v>
      </c>
      <c r="BV39" s="84">
        <f t="shared" si="12"/>
        <v>0</v>
      </c>
      <c r="BW39" s="84">
        <f t="shared" si="12"/>
        <v>0</v>
      </c>
      <c r="BX39" s="84">
        <f t="shared" si="12"/>
        <v>0</v>
      </c>
      <c r="BY39" s="84"/>
      <c r="BZ39" s="84"/>
    </row>
    <row r="43" spans="1:83">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4325A-BFAF-4983-A906-463EF1F411E9}">
  <sheetPr>
    <tabColor rgb="FFFFB81C"/>
  </sheetPr>
  <dimension ref="A7:CE87"/>
  <sheetViews>
    <sheetView topLeftCell="BF1" zoomScale="75" zoomScaleNormal="75" workbookViewId="0">
      <selection activeCell="A73" sqref="A73:BZ77"/>
    </sheetView>
  </sheetViews>
  <sheetFormatPr defaultColWidth="8.7109375" defaultRowHeight="12.75"/>
  <cols>
    <col min="1" max="1" width="10.42578125" style="31" customWidth="1"/>
    <col min="2" max="2" width="8.7109375" style="31"/>
    <col min="3" max="3" width="9.7109375" style="31" customWidth="1"/>
    <col min="4" max="21" width="10.140625" style="31" customWidth="1"/>
    <col min="22" max="16384" width="8.7109375" style="31"/>
  </cols>
  <sheetData>
    <row r="7" spans="1:20" ht="12.75" customHeight="1">
      <c r="A7" s="78" t="s">
        <v>136</v>
      </c>
      <c r="B7" s="79"/>
      <c r="C7" s="79"/>
      <c r="D7" s="79"/>
      <c r="E7" s="79"/>
    </row>
    <row r="8" spans="1:20">
      <c r="A8" s="88" t="s">
        <v>22</v>
      </c>
      <c r="G8" s="80"/>
    </row>
    <row r="9" spans="1:20">
      <c r="A9" s="81"/>
      <c r="B9" s="81">
        <v>1</v>
      </c>
      <c r="C9" s="81">
        <v>2</v>
      </c>
      <c r="D9" s="81">
        <v>3</v>
      </c>
      <c r="E9" s="81">
        <v>4</v>
      </c>
      <c r="F9" s="81">
        <v>5</v>
      </c>
      <c r="G9" s="81">
        <v>6</v>
      </c>
      <c r="H9" s="81">
        <v>7</v>
      </c>
      <c r="I9" s="81">
        <v>8</v>
      </c>
      <c r="J9" s="81">
        <v>9</v>
      </c>
      <c r="K9" s="81">
        <v>10</v>
      </c>
      <c r="L9" s="81">
        <v>11</v>
      </c>
      <c r="M9" s="81">
        <v>12</v>
      </c>
      <c r="N9" s="81">
        <v>13</v>
      </c>
      <c r="O9" s="81">
        <v>14</v>
      </c>
      <c r="P9" s="81">
        <v>15</v>
      </c>
      <c r="Q9" s="81">
        <v>16</v>
      </c>
      <c r="R9" s="81">
        <v>17</v>
      </c>
      <c r="S9" s="81">
        <v>18</v>
      </c>
      <c r="T9" s="81">
        <v>19</v>
      </c>
    </row>
    <row r="10" spans="1:20" ht="51">
      <c r="A10" s="108"/>
      <c r="B10" s="109" t="s">
        <v>23</v>
      </c>
      <c r="C10" s="109" t="s">
        <v>24</v>
      </c>
      <c r="D10" s="109" t="s">
        <v>25</v>
      </c>
      <c r="E10" s="109" t="s">
        <v>26</v>
      </c>
      <c r="F10" s="109" t="s">
        <v>27</v>
      </c>
      <c r="G10" s="109" t="s">
        <v>28</v>
      </c>
      <c r="H10" s="109" t="s">
        <v>29</v>
      </c>
      <c r="I10" s="109" t="s">
        <v>30</v>
      </c>
      <c r="J10" s="109" t="s">
        <v>31</v>
      </c>
      <c r="K10" s="109" t="s">
        <v>32</v>
      </c>
      <c r="L10" s="109" t="s">
        <v>33</v>
      </c>
      <c r="M10" s="109" t="s">
        <v>34</v>
      </c>
      <c r="N10" s="109" t="s">
        <v>35</v>
      </c>
      <c r="O10" s="109" t="s">
        <v>36</v>
      </c>
      <c r="P10" s="109" t="s">
        <v>37</v>
      </c>
      <c r="Q10" s="109" t="s">
        <v>38</v>
      </c>
      <c r="R10" s="109" t="s">
        <v>39</v>
      </c>
      <c r="S10" s="109" t="s">
        <v>40</v>
      </c>
      <c r="T10" s="109" t="s">
        <v>41</v>
      </c>
    </row>
    <row r="11" spans="1:20">
      <c r="A11" s="110" t="s">
        <v>137</v>
      </c>
      <c r="B11" s="111">
        <v>2615.6085714619912</v>
      </c>
      <c r="C11" s="111">
        <v>1136.4981501536374</v>
      </c>
      <c r="D11" s="111">
        <v>2227.7219392624129</v>
      </c>
      <c r="E11" s="111">
        <v>549.73041293713686</v>
      </c>
      <c r="F11" s="111">
        <v>2057.6317218908198</v>
      </c>
      <c r="G11" s="111">
        <v>1948.7768039908476</v>
      </c>
      <c r="H11" s="111">
        <v>506.28630012111648</v>
      </c>
      <c r="I11" s="111">
        <v>318.09979351032445</v>
      </c>
      <c r="J11" s="111">
        <v>1653.3486689162178</v>
      </c>
      <c r="K11" s="111">
        <v>528.72726626541669</v>
      </c>
      <c r="L11" s="111">
        <v>2139.2377502202626</v>
      </c>
      <c r="M11" s="111">
        <v>0</v>
      </c>
      <c r="N11" s="111">
        <v>169.26863999999998</v>
      </c>
      <c r="O11" s="111">
        <v>0</v>
      </c>
      <c r="P11" s="111">
        <v>0</v>
      </c>
      <c r="Q11" s="111">
        <v>2705.8122741218722</v>
      </c>
      <c r="R11" s="111">
        <v>7793.1786798729536</v>
      </c>
      <c r="S11" s="111">
        <v>3901.7282850977958</v>
      </c>
      <c r="T11" s="111">
        <v>11851.676107235309</v>
      </c>
    </row>
    <row r="12" spans="1:20">
      <c r="A12" s="110" t="s">
        <v>138</v>
      </c>
      <c r="B12" s="111">
        <v>0</v>
      </c>
      <c r="C12" s="111">
        <v>434.67779792302184</v>
      </c>
      <c r="D12" s="111">
        <v>883.40664124688601</v>
      </c>
      <c r="E12" s="111">
        <v>230.73748303397329</v>
      </c>
      <c r="F12" s="111">
        <v>969.2266603950593</v>
      </c>
      <c r="G12" s="111">
        <v>2422.2817061137112</v>
      </c>
      <c r="H12" s="111">
        <v>3.7718173424800008</v>
      </c>
      <c r="I12" s="111">
        <v>1242.4506935334352</v>
      </c>
      <c r="J12" s="111">
        <v>1170.6860129556389</v>
      </c>
      <c r="K12" s="111">
        <v>2.5480532000000005</v>
      </c>
      <c r="L12" s="111">
        <v>415.82687647234098</v>
      </c>
      <c r="M12" s="111">
        <v>1946.3183203126687</v>
      </c>
      <c r="N12" s="111">
        <v>0</v>
      </c>
      <c r="O12" s="111">
        <v>0</v>
      </c>
      <c r="P12" s="111">
        <v>0</v>
      </c>
      <c r="Q12" s="111">
        <v>7234.4261048863555</v>
      </c>
      <c r="R12" s="111">
        <v>112.9111096947306</v>
      </c>
      <c r="S12" s="111">
        <v>39.501950434782607</v>
      </c>
      <c r="T12" s="111">
        <v>404.67365567235731</v>
      </c>
    </row>
    <row r="13" spans="1:20">
      <c r="A13" s="112" t="s">
        <v>44</v>
      </c>
      <c r="B13" s="113">
        <v>2615.6085714619912</v>
      </c>
      <c r="C13" s="113">
        <v>1571.1759480766593</v>
      </c>
      <c r="D13" s="113">
        <v>3111.1285805092989</v>
      </c>
      <c r="E13" s="113">
        <v>780.46789597111012</v>
      </c>
      <c r="F13" s="113">
        <v>3026.8583822858791</v>
      </c>
      <c r="G13" s="113">
        <v>4371.058510104559</v>
      </c>
      <c r="H13" s="113">
        <v>510.05811746359649</v>
      </c>
      <c r="I13" s="113">
        <v>1560.5504870437596</v>
      </c>
      <c r="J13" s="113">
        <v>2824.0346818718567</v>
      </c>
      <c r="K13" s="113">
        <v>531.27531946541671</v>
      </c>
      <c r="L13" s="113">
        <v>2555.0646266926037</v>
      </c>
      <c r="M13" s="113">
        <v>1946.3183203126687</v>
      </c>
      <c r="N13" s="113">
        <v>169.26863999999998</v>
      </c>
      <c r="O13" s="113">
        <v>0</v>
      </c>
      <c r="P13" s="113">
        <v>0</v>
      </c>
      <c r="Q13" s="113">
        <v>9940.2383790082276</v>
      </c>
      <c r="R13" s="113">
        <v>7906.0897895676844</v>
      </c>
      <c r="S13" s="113">
        <v>3941.2302355325783</v>
      </c>
      <c r="T13" s="113">
        <v>12256.349762907666</v>
      </c>
    </row>
    <row r="14" spans="1:20">
      <c r="B14" s="82"/>
      <c r="C14" s="82"/>
      <c r="D14" s="82"/>
      <c r="E14" s="82"/>
      <c r="F14" s="82"/>
      <c r="G14" s="82"/>
      <c r="H14" s="82"/>
      <c r="I14" s="82"/>
      <c r="J14" s="82"/>
      <c r="K14" s="82"/>
      <c r="L14" s="82"/>
      <c r="M14" s="82"/>
      <c r="N14" s="82"/>
      <c r="O14" s="82"/>
      <c r="P14" s="82"/>
      <c r="Q14" s="82"/>
      <c r="R14" s="82"/>
      <c r="S14" s="82"/>
      <c r="T14" s="82"/>
    </row>
    <row r="15" spans="1:20">
      <c r="B15" s="82"/>
      <c r="C15" s="82"/>
      <c r="D15" s="82"/>
      <c r="E15" s="82"/>
      <c r="F15" s="82"/>
      <c r="G15" s="82"/>
      <c r="H15" s="82"/>
      <c r="I15" s="82"/>
      <c r="J15" s="82"/>
      <c r="K15" s="82"/>
      <c r="L15" s="82"/>
      <c r="M15" s="82"/>
      <c r="N15" s="82"/>
      <c r="O15" s="82"/>
      <c r="P15" s="82"/>
      <c r="Q15" s="82"/>
      <c r="R15" s="82"/>
      <c r="S15" s="82"/>
      <c r="T15" s="82"/>
    </row>
    <row r="16" spans="1:20">
      <c r="A16" s="78" t="s">
        <v>139</v>
      </c>
    </row>
    <row r="17" spans="1:78">
      <c r="A17" s="88" t="s">
        <v>22</v>
      </c>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row>
    <row r="18" spans="1:78">
      <c r="A18" s="108"/>
      <c r="B18" s="127" t="s">
        <v>140</v>
      </c>
      <c r="C18" s="127" t="s">
        <v>141</v>
      </c>
      <c r="D18" s="127" t="s">
        <v>142</v>
      </c>
      <c r="E18" s="127" t="s">
        <v>143</v>
      </c>
      <c r="F18" s="127" t="s">
        <v>44</v>
      </c>
      <c r="G18" s="110"/>
    </row>
    <row r="19" spans="1:78">
      <c r="A19" s="110" t="s">
        <v>144</v>
      </c>
      <c r="B19" s="114">
        <v>0</v>
      </c>
      <c r="C19" s="114">
        <v>40.819180000000266</v>
      </c>
      <c r="D19" s="114">
        <v>1</v>
      </c>
      <c r="E19" s="114">
        <v>7.0092999999999996</v>
      </c>
      <c r="F19" s="114">
        <v>48.828480000000269</v>
      </c>
      <c r="G19" s="128">
        <v>0.11569337973249091</v>
      </c>
    </row>
    <row r="20" spans="1:78">
      <c r="A20" s="110" t="s">
        <v>145</v>
      </c>
      <c r="B20" s="114">
        <v>2.5000000000000001E-3</v>
      </c>
      <c r="C20" s="114">
        <v>45.155160000000073</v>
      </c>
      <c r="D20" s="114">
        <v>1</v>
      </c>
      <c r="E20" s="114">
        <v>3.5892000000000008</v>
      </c>
      <c r="F20" s="114">
        <v>49.746860000000069</v>
      </c>
      <c r="G20" s="128">
        <v>0.11786937386703496</v>
      </c>
    </row>
    <row r="21" spans="1:78">
      <c r="A21" s="110" t="s">
        <v>39</v>
      </c>
      <c r="B21" s="114">
        <v>0.02</v>
      </c>
      <c r="C21" s="114">
        <v>166.82153000000025</v>
      </c>
      <c r="D21" s="114">
        <v>3.1869999999999998</v>
      </c>
      <c r="E21" s="114">
        <v>7.3312000000000008</v>
      </c>
      <c r="F21" s="114">
        <v>177.35973000000027</v>
      </c>
      <c r="G21" s="128">
        <v>0.42023316294387986</v>
      </c>
    </row>
    <row r="22" spans="1:78">
      <c r="A22" s="110" t="s">
        <v>146</v>
      </c>
      <c r="B22" s="114">
        <v>0</v>
      </c>
      <c r="C22" s="114">
        <v>7.5000400000000012</v>
      </c>
      <c r="D22" s="114">
        <v>0</v>
      </c>
      <c r="E22" s="114">
        <v>0</v>
      </c>
      <c r="F22" s="114">
        <v>7.5000400000000012</v>
      </c>
      <c r="G22" s="128">
        <v>1.7770468704511516E-2</v>
      </c>
      <c r="AL22" s="82"/>
      <c r="AM22" s="82"/>
    </row>
    <row r="23" spans="1:78">
      <c r="A23" s="110" t="s">
        <v>147</v>
      </c>
      <c r="B23" s="114">
        <v>1.8E-3</v>
      </c>
      <c r="C23" s="114">
        <v>0.49229000000000001</v>
      </c>
      <c r="D23" s="114">
        <v>0</v>
      </c>
      <c r="E23" s="114">
        <v>0</v>
      </c>
      <c r="F23" s="114">
        <v>0.49409000000000003</v>
      </c>
      <c r="G23" s="128">
        <v>1.1706885406227293E-3</v>
      </c>
      <c r="AL23" s="82"/>
      <c r="AM23" s="82"/>
      <c r="AN23" s="82"/>
    </row>
    <row r="24" spans="1:78">
      <c r="A24" s="112" t="s">
        <v>41</v>
      </c>
      <c r="B24" s="115">
        <v>4.4999999999999997E-3</v>
      </c>
      <c r="C24" s="115">
        <v>138.11707000000004</v>
      </c>
      <c r="D24" s="115">
        <v>0</v>
      </c>
      <c r="E24" s="115">
        <v>0</v>
      </c>
      <c r="F24" s="115">
        <v>138.12157000000005</v>
      </c>
      <c r="G24" s="128">
        <v>0.32726292621145986</v>
      </c>
    </row>
    <row r="27" spans="1:78">
      <c r="A27" s="78" t="s">
        <v>148</v>
      </c>
    </row>
    <row r="28" spans="1:78">
      <c r="A28" s="88" t="s">
        <v>22</v>
      </c>
    </row>
    <row r="29" spans="1:78" ht="63.75">
      <c r="A29" s="129" t="s">
        <v>149</v>
      </c>
      <c r="B29" s="129" t="s">
        <v>150</v>
      </c>
    </row>
    <row r="30" spans="1:78">
      <c r="A30" s="110">
        <v>1824</v>
      </c>
      <c r="B30" s="110">
        <v>589</v>
      </c>
    </row>
    <row r="31" spans="1:78">
      <c r="A31" s="130">
        <v>0.75590551181102361</v>
      </c>
      <c r="B31" s="130">
        <v>0.24409448818897639</v>
      </c>
    </row>
    <row r="32" spans="1:78">
      <c r="B32" s="82"/>
      <c r="C32" s="82"/>
      <c r="D32" s="82"/>
      <c r="E32" s="82"/>
      <c r="F32" s="82"/>
      <c r="G32" s="82"/>
      <c r="H32" s="82"/>
      <c r="I32" s="82"/>
      <c r="J32" s="82"/>
      <c r="K32" s="82"/>
      <c r="L32" s="82"/>
      <c r="M32" s="82"/>
      <c r="N32" s="82"/>
      <c r="O32" s="82"/>
      <c r="P32" s="82"/>
      <c r="Q32" s="82"/>
      <c r="R32" s="82"/>
      <c r="S32" s="82"/>
      <c r="T32" s="82"/>
    </row>
    <row r="33" spans="1:20">
      <c r="B33" s="82"/>
      <c r="C33" s="82"/>
      <c r="D33" s="82"/>
      <c r="E33" s="82"/>
      <c r="F33" s="82"/>
      <c r="G33" s="82"/>
      <c r="H33" s="82"/>
      <c r="I33" s="82"/>
      <c r="J33" s="82"/>
      <c r="K33" s="82"/>
      <c r="L33" s="82"/>
      <c r="M33" s="82"/>
      <c r="N33" s="82"/>
      <c r="O33" s="82"/>
      <c r="P33" s="82"/>
      <c r="Q33" s="82"/>
      <c r="R33" s="82"/>
      <c r="S33" s="82"/>
      <c r="T33" s="82"/>
    </row>
    <row r="34" spans="1:20">
      <c r="A34" s="78" t="s">
        <v>151</v>
      </c>
      <c r="C34" s="83"/>
      <c r="D34" s="83"/>
      <c r="E34" s="83"/>
      <c r="F34" s="83"/>
    </row>
    <row r="35" spans="1:20">
      <c r="A35" s="88" t="s">
        <v>46</v>
      </c>
    </row>
    <row r="36" spans="1:20">
      <c r="A36" s="81"/>
      <c r="B36" s="81">
        <v>1</v>
      </c>
      <c r="C36" s="81">
        <v>2</v>
      </c>
      <c r="D36" s="81">
        <v>3</v>
      </c>
      <c r="E36" s="81">
        <v>4</v>
      </c>
      <c r="F36" s="81">
        <v>5</v>
      </c>
      <c r="G36" s="81">
        <v>6</v>
      </c>
      <c r="H36" s="81">
        <v>7</v>
      </c>
      <c r="I36" s="81">
        <v>8</v>
      </c>
      <c r="J36" s="81">
        <v>9</v>
      </c>
      <c r="K36" s="81">
        <v>10</v>
      </c>
      <c r="L36" s="81">
        <v>11</v>
      </c>
      <c r="M36" s="81">
        <v>12</v>
      </c>
      <c r="N36" s="81">
        <v>13</v>
      </c>
      <c r="O36" s="81">
        <v>14</v>
      </c>
      <c r="P36" s="81">
        <v>15</v>
      </c>
      <c r="Q36" s="81">
        <v>16</v>
      </c>
      <c r="R36" s="81">
        <v>17</v>
      </c>
      <c r="S36" s="81">
        <v>18</v>
      </c>
      <c r="T36" s="81">
        <v>19</v>
      </c>
    </row>
    <row r="37" spans="1:20" ht="51">
      <c r="A37" s="108"/>
      <c r="B37" s="109" t="s">
        <v>23</v>
      </c>
      <c r="C37" s="109" t="s">
        <v>24</v>
      </c>
      <c r="D37" s="109" t="s">
        <v>25</v>
      </c>
      <c r="E37" s="109" t="s">
        <v>26</v>
      </c>
      <c r="F37" s="109" t="s">
        <v>27</v>
      </c>
      <c r="G37" s="109" t="s">
        <v>28</v>
      </c>
      <c r="H37" s="109" t="s">
        <v>29</v>
      </c>
      <c r="I37" s="109" t="s">
        <v>30</v>
      </c>
      <c r="J37" s="109" t="s">
        <v>31</v>
      </c>
      <c r="K37" s="109" t="s">
        <v>32</v>
      </c>
      <c r="L37" s="109" t="s">
        <v>33</v>
      </c>
      <c r="M37" s="109" t="s">
        <v>34</v>
      </c>
      <c r="N37" s="109" t="s">
        <v>35</v>
      </c>
      <c r="O37" s="109" t="s">
        <v>36</v>
      </c>
      <c r="P37" s="109" t="s">
        <v>37</v>
      </c>
      <c r="Q37" s="109" t="s">
        <v>38</v>
      </c>
      <c r="R37" s="109" t="s">
        <v>39</v>
      </c>
      <c r="S37" s="109" t="s">
        <v>40</v>
      </c>
      <c r="T37" s="109" t="s">
        <v>41</v>
      </c>
    </row>
    <row r="38" spans="1:20">
      <c r="A38" s="110" t="s">
        <v>137</v>
      </c>
      <c r="B38" s="114">
        <f t="shared" ref="B38:N38" si="0">IFERROR(B11/B$13,0)</f>
        <v>1</v>
      </c>
      <c r="C38" s="114">
        <f t="shared" si="0"/>
        <v>0.72334238030111853</v>
      </c>
      <c r="D38" s="114">
        <f t="shared" si="0"/>
        <v>0.71604945974226808</v>
      </c>
      <c r="E38" s="114">
        <f t="shared" si="0"/>
        <v>0.70436005859424322</v>
      </c>
      <c r="F38" s="114">
        <f t="shared" si="0"/>
        <v>0.67979120990024622</v>
      </c>
      <c r="G38" s="114">
        <f t="shared" si="0"/>
        <v>0.44583635736878557</v>
      </c>
      <c r="H38" s="114">
        <f t="shared" si="0"/>
        <v>0.99260512240990029</v>
      </c>
      <c r="I38" s="114">
        <f t="shared" si="0"/>
        <v>0.20383819437519074</v>
      </c>
      <c r="J38" s="114">
        <f t="shared" si="0"/>
        <v>0.58545621961707905</v>
      </c>
      <c r="K38" s="114">
        <f t="shared" si="0"/>
        <v>0.99520389314797464</v>
      </c>
      <c r="L38" s="114">
        <f t="shared" si="0"/>
        <v>0.83725387133921259</v>
      </c>
      <c r="M38" s="114">
        <f t="shared" si="0"/>
        <v>0</v>
      </c>
      <c r="N38" s="114">
        <f t="shared" si="0"/>
        <v>1</v>
      </c>
      <c r="O38" s="114">
        <v>1</v>
      </c>
      <c r="P38" s="114">
        <v>1</v>
      </c>
      <c r="Q38" s="114">
        <f t="shared" ref="Q38:T39" si="1">IFERROR(Q11/Q$13,0)</f>
        <v>0.27220798646398664</v>
      </c>
      <c r="R38" s="114">
        <f t="shared" si="1"/>
        <v>0.98571846352621495</v>
      </c>
      <c r="S38" s="114">
        <f t="shared" si="1"/>
        <v>0.9899772537826772</v>
      </c>
      <c r="T38" s="114">
        <f t="shared" si="1"/>
        <v>0.9669825304025631</v>
      </c>
    </row>
    <row r="39" spans="1:20">
      <c r="A39" s="110" t="s">
        <v>138</v>
      </c>
      <c r="B39" s="114">
        <f t="shared" ref="B39:N39" si="2">IFERROR(B12/B$13,0)</f>
        <v>0</v>
      </c>
      <c r="C39" s="114">
        <f t="shared" si="2"/>
        <v>0.27665761969888142</v>
      </c>
      <c r="D39" s="114">
        <f t="shared" si="2"/>
        <v>0.28395054025773192</v>
      </c>
      <c r="E39" s="114">
        <f t="shared" si="2"/>
        <v>0.29563994140575678</v>
      </c>
      <c r="F39" s="114">
        <f t="shared" si="2"/>
        <v>0.32020879009975378</v>
      </c>
      <c r="G39" s="114">
        <f t="shared" si="2"/>
        <v>0.55416364263121431</v>
      </c>
      <c r="H39" s="114">
        <f t="shared" si="2"/>
        <v>7.394877590099721E-3</v>
      </c>
      <c r="I39" s="114">
        <f t="shared" si="2"/>
        <v>0.79616180562480932</v>
      </c>
      <c r="J39" s="114">
        <f t="shared" si="2"/>
        <v>0.41454378038292095</v>
      </c>
      <c r="K39" s="114">
        <f t="shared" si="2"/>
        <v>4.796106852025272E-3</v>
      </c>
      <c r="L39" s="114">
        <f t="shared" si="2"/>
        <v>0.1627461286607873</v>
      </c>
      <c r="M39" s="114">
        <f t="shared" si="2"/>
        <v>1</v>
      </c>
      <c r="N39" s="114">
        <f t="shared" si="2"/>
        <v>0</v>
      </c>
      <c r="O39" s="114">
        <f>IFERROR(O12/O$13,0)</f>
        <v>0</v>
      </c>
      <c r="P39" s="114">
        <f>IFERROR(P12/P$13,0)</f>
        <v>0</v>
      </c>
      <c r="Q39" s="114">
        <f t="shared" si="1"/>
        <v>0.7277920135360133</v>
      </c>
      <c r="R39" s="114">
        <f t="shared" si="1"/>
        <v>1.4281536473785068E-2</v>
      </c>
      <c r="S39" s="114">
        <f t="shared" si="1"/>
        <v>1.0022746217322853E-2</v>
      </c>
      <c r="T39" s="114">
        <f t="shared" si="1"/>
        <v>3.3017469597436941E-2</v>
      </c>
    </row>
    <row r="40" spans="1:20">
      <c r="A40" s="112" t="s">
        <v>44</v>
      </c>
      <c r="B40" s="115">
        <f>SUM(B38:B39)</f>
        <v>1</v>
      </c>
      <c r="C40" s="115">
        <f t="shared" ref="C40:T40" si="3">SUM(C38:C39)</f>
        <v>1</v>
      </c>
      <c r="D40" s="115">
        <f t="shared" si="3"/>
        <v>1</v>
      </c>
      <c r="E40" s="115">
        <f t="shared" si="3"/>
        <v>1</v>
      </c>
      <c r="F40" s="115">
        <f t="shared" si="3"/>
        <v>1</v>
      </c>
      <c r="G40" s="115">
        <f t="shared" si="3"/>
        <v>0.99999999999999989</v>
      </c>
      <c r="H40" s="115">
        <f t="shared" si="3"/>
        <v>1</v>
      </c>
      <c r="I40" s="115">
        <f t="shared" si="3"/>
        <v>1</v>
      </c>
      <c r="J40" s="115">
        <f t="shared" si="3"/>
        <v>1</v>
      </c>
      <c r="K40" s="115">
        <f t="shared" si="3"/>
        <v>0.99999999999999989</v>
      </c>
      <c r="L40" s="115">
        <f t="shared" si="3"/>
        <v>0.99999999999999989</v>
      </c>
      <c r="M40" s="115">
        <f t="shared" si="3"/>
        <v>1</v>
      </c>
      <c r="N40" s="115">
        <f t="shared" si="3"/>
        <v>1</v>
      </c>
      <c r="O40" s="115">
        <f t="shared" si="3"/>
        <v>1</v>
      </c>
      <c r="P40" s="115">
        <f t="shared" si="3"/>
        <v>1</v>
      </c>
      <c r="Q40" s="115">
        <f t="shared" si="3"/>
        <v>1</v>
      </c>
      <c r="R40" s="115">
        <f t="shared" si="3"/>
        <v>1</v>
      </c>
      <c r="S40" s="115">
        <f t="shared" si="3"/>
        <v>1</v>
      </c>
      <c r="T40" s="115">
        <f t="shared" si="3"/>
        <v>1</v>
      </c>
    </row>
    <row r="48" spans="1:20">
      <c r="A48" s="78" t="s">
        <v>152</v>
      </c>
    </row>
    <row r="49" spans="1:83">
      <c r="A49" s="100" t="s">
        <v>153</v>
      </c>
    </row>
    <row r="50" spans="1:83">
      <c r="B50" s="85">
        <v>1</v>
      </c>
      <c r="C50" s="85">
        <v>1</v>
      </c>
      <c r="D50" s="85">
        <v>1</v>
      </c>
      <c r="E50" s="85">
        <v>1</v>
      </c>
      <c r="F50" s="85">
        <v>1</v>
      </c>
      <c r="G50" s="85">
        <v>1</v>
      </c>
      <c r="H50" s="85">
        <v>1</v>
      </c>
      <c r="I50" s="85">
        <v>1</v>
      </c>
      <c r="J50" s="85">
        <v>1</v>
      </c>
      <c r="K50" s="85">
        <v>1</v>
      </c>
      <c r="L50" s="85">
        <v>1</v>
      </c>
      <c r="M50" s="85">
        <v>1</v>
      </c>
      <c r="N50" s="85">
        <v>1</v>
      </c>
      <c r="O50" s="85">
        <v>1</v>
      </c>
      <c r="P50" s="85">
        <v>1</v>
      </c>
      <c r="Q50" s="85">
        <v>1</v>
      </c>
      <c r="R50" s="85">
        <v>1</v>
      </c>
      <c r="S50" s="85">
        <v>1</v>
      </c>
      <c r="T50" s="85">
        <v>1</v>
      </c>
      <c r="U50" s="85">
        <v>1</v>
      </c>
      <c r="V50" s="85">
        <v>1</v>
      </c>
      <c r="W50" s="85">
        <v>1</v>
      </c>
      <c r="X50" s="85">
        <v>1</v>
      </c>
      <c r="Y50" s="85">
        <v>1</v>
      </c>
      <c r="Z50" s="85">
        <v>1</v>
      </c>
      <c r="AA50" s="85">
        <v>1</v>
      </c>
      <c r="AB50" s="85">
        <v>1</v>
      </c>
      <c r="AC50" s="85">
        <v>1</v>
      </c>
      <c r="AD50" s="85">
        <v>1</v>
      </c>
      <c r="AE50" s="85">
        <v>1</v>
      </c>
      <c r="AF50" s="85">
        <v>1</v>
      </c>
      <c r="AG50" s="85">
        <v>1</v>
      </c>
      <c r="AH50" s="85">
        <v>1</v>
      </c>
      <c r="AI50" s="85">
        <v>1</v>
      </c>
      <c r="AJ50" s="85">
        <v>1</v>
      </c>
      <c r="AK50" s="85">
        <v>1</v>
      </c>
      <c r="AL50" s="85">
        <v>1</v>
      </c>
      <c r="AM50" s="85">
        <v>1</v>
      </c>
      <c r="AN50" s="85">
        <v>1</v>
      </c>
      <c r="AO50" s="85">
        <v>1</v>
      </c>
      <c r="AP50" s="85">
        <v>1</v>
      </c>
      <c r="AQ50" s="85">
        <v>1</v>
      </c>
      <c r="AR50" s="85">
        <v>1</v>
      </c>
      <c r="AS50" s="85">
        <v>1</v>
      </c>
      <c r="AT50" s="85">
        <v>1</v>
      </c>
      <c r="AU50" s="85">
        <v>1</v>
      </c>
      <c r="AV50" s="85">
        <v>1</v>
      </c>
      <c r="AW50" s="85">
        <v>1</v>
      </c>
      <c r="AX50" s="85">
        <v>1</v>
      </c>
      <c r="AY50" s="85">
        <v>1</v>
      </c>
      <c r="AZ50" s="85">
        <v>1</v>
      </c>
      <c r="BA50" s="85">
        <v>1</v>
      </c>
      <c r="BB50" s="85">
        <v>1</v>
      </c>
      <c r="BC50" s="85">
        <v>1</v>
      </c>
      <c r="BD50" s="85">
        <v>1</v>
      </c>
      <c r="BE50" s="85">
        <v>1</v>
      </c>
      <c r="BF50" s="85">
        <v>1</v>
      </c>
      <c r="BG50" s="85">
        <v>1</v>
      </c>
      <c r="BH50" s="85">
        <v>1</v>
      </c>
      <c r="BI50" s="85">
        <v>1</v>
      </c>
      <c r="BJ50" s="85">
        <v>1</v>
      </c>
      <c r="BK50" s="85">
        <v>1</v>
      </c>
      <c r="BL50" s="85">
        <v>1</v>
      </c>
      <c r="BM50" s="85">
        <v>1</v>
      </c>
      <c r="BN50" s="85">
        <v>1</v>
      </c>
      <c r="BO50" s="85">
        <v>1</v>
      </c>
      <c r="BP50" s="85">
        <v>1</v>
      </c>
      <c r="BQ50" s="85">
        <v>0</v>
      </c>
      <c r="BR50" s="85"/>
      <c r="BS50" s="85">
        <v>0</v>
      </c>
      <c r="BT50" s="85">
        <v>0</v>
      </c>
      <c r="BU50" s="85">
        <v>0</v>
      </c>
      <c r="BV50" s="85">
        <v>1</v>
      </c>
      <c r="BW50" s="85">
        <v>0</v>
      </c>
      <c r="BX50" s="85">
        <v>0</v>
      </c>
      <c r="BY50" s="85"/>
      <c r="BZ50" s="85"/>
    </row>
    <row r="51" spans="1:83">
      <c r="A51" s="81"/>
      <c r="B51" s="86">
        <v>1</v>
      </c>
      <c r="C51" s="86">
        <v>1</v>
      </c>
      <c r="D51" s="86">
        <v>1</v>
      </c>
      <c r="E51" s="86">
        <v>2</v>
      </c>
      <c r="F51" s="86">
        <v>2</v>
      </c>
      <c r="G51" s="86">
        <v>2</v>
      </c>
      <c r="H51" s="86">
        <v>2</v>
      </c>
      <c r="I51" s="86">
        <v>3</v>
      </c>
      <c r="J51" s="86">
        <v>3</v>
      </c>
      <c r="K51" s="86">
        <v>3</v>
      </c>
      <c r="L51" s="86">
        <v>3</v>
      </c>
      <c r="M51" s="86">
        <v>3</v>
      </c>
      <c r="N51" s="86">
        <v>4</v>
      </c>
      <c r="O51" s="86">
        <v>4</v>
      </c>
      <c r="P51" s="86">
        <v>4</v>
      </c>
      <c r="Q51" s="86">
        <v>4</v>
      </c>
      <c r="R51" s="86">
        <v>5</v>
      </c>
      <c r="S51" s="86">
        <v>5</v>
      </c>
      <c r="T51" s="85">
        <v>6</v>
      </c>
      <c r="U51" s="85">
        <v>6</v>
      </c>
      <c r="V51" s="86">
        <v>6</v>
      </c>
      <c r="W51" s="86">
        <v>6</v>
      </c>
      <c r="X51" s="86">
        <v>6</v>
      </c>
      <c r="Y51" s="86">
        <v>6</v>
      </c>
      <c r="Z51" s="86">
        <v>6</v>
      </c>
      <c r="AA51" s="86">
        <v>7</v>
      </c>
      <c r="AB51" s="86">
        <v>9</v>
      </c>
      <c r="AC51" s="86">
        <v>11</v>
      </c>
      <c r="AD51" s="86">
        <v>11</v>
      </c>
      <c r="AE51" s="86">
        <v>11</v>
      </c>
      <c r="AF51" s="86">
        <v>11</v>
      </c>
      <c r="AG51" s="86">
        <v>11</v>
      </c>
      <c r="AH51" s="86">
        <v>11</v>
      </c>
      <c r="AI51" s="86">
        <v>11</v>
      </c>
      <c r="AJ51" s="86">
        <v>11</v>
      </c>
      <c r="AK51" s="86">
        <v>11</v>
      </c>
      <c r="AL51" s="86">
        <v>11</v>
      </c>
      <c r="AM51" s="85" t="s">
        <v>49</v>
      </c>
      <c r="AN51" s="86">
        <v>18</v>
      </c>
      <c r="AO51" s="86">
        <v>17</v>
      </c>
      <c r="AP51" s="86">
        <v>17</v>
      </c>
      <c r="AQ51" s="86">
        <v>17</v>
      </c>
      <c r="AR51" s="86">
        <v>12</v>
      </c>
      <c r="AS51" s="86">
        <v>15</v>
      </c>
      <c r="AT51" s="86">
        <v>14</v>
      </c>
      <c r="AU51" s="86">
        <v>17</v>
      </c>
      <c r="AV51" s="86">
        <v>17</v>
      </c>
      <c r="AW51" s="86">
        <v>17</v>
      </c>
      <c r="AX51" s="86">
        <v>17</v>
      </c>
      <c r="AY51" s="86">
        <v>17</v>
      </c>
      <c r="AZ51" s="86">
        <v>17</v>
      </c>
      <c r="BA51" s="86">
        <v>17</v>
      </c>
      <c r="BB51" s="86">
        <v>17</v>
      </c>
      <c r="BC51" s="86">
        <v>17</v>
      </c>
      <c r="BD51" s="86">
        <v>17</v>
      </c>
      <c r="BE51" s="86">
        <v>17</v>
      </c>
      <c r="BF51" s="86">
        <v>17</v>
      </c>
      <c r="BG51" s="86">
        <v>17</v>
      </c>
      <c r="BH51" s="86">
        <v>17</v>
      </c>
      <c r="BI51" s="86">
        <v>17</v>
      </c>
      <c r="BJ51" s="86">
        <v>18</v>
      </c>
      <c r="BK51" s="86">
        <v>18</v>
      </c>
      <c r="BL51" s="86">
        <v>17</v>
      </c>
      <c r="BM51" s="86">
        <v>18</v>
      </c>
      <c r="BN51" s="86">
        <v>17</v>
      </c>
      <c r="BO51" s="86">
        <v>17</v>
      </c>
      <c r="BP51" s="86">
        <v>17</v>
      </c>
      <c r="BQ51" s="86">
        <v>19</v>
      </c>
      <c r="BR51" s="86"/>
      <c r="BS51" s="86">
        <v>17</v>
      </c>
      <c r="BT51" s="86">
        <v>18</v>
      </c>
      <c r="BU51" s="86">
        <v>19</v>
      </c>
      <c r="BV51" s="86">
        <v>19</v>
      </c>
      <c r="BW51" s="86">
        <v>17</v>
      </c>
      <c r="BX51" s="86">
        <v>17</v>
      </c>
      <c r="BY51" s="86"/>
      <c r="BZ51" s="86"/>
      <c r="CA51" s="86"/>
      <c r="CB51" s="86"/>
      <c r="CC51" s="86"/>
      <c r="CD51" s="87"/>
      <c r="CE51" s="87"/>
    </row>
    <row r="52" spans="1:83" ht="124.5" customHeight="1">
      <c r="A52" s="116"/>
      <c r="B52" s="117" t="s">
        <v>50</v>
      </c>
      <c r="C52" s="117" t="s">
        <v>51</v>
      </c>
      <c r="D52" s="117" t="s">
        <v>52</v>
      </c>
      <c r="E52" s="117" t="s">
        <v>53</v>
      </c>
      <c r="F52" s="117" t="s">
        <v>54</v>
      </c>
      <c r="G52" s="117" t="s">
        <v>55</v>
      </c>
      <c r="H52" s="117" t="s">
        <v>56</v>
      </c>
      <c r="I52" s="117" t="s">
        <v>57</v>
      </c>
      <c r="J52" s="117" t="s">
        <v>58</v>
      </c>
      <c r="K52" s="117" t="s">
        <v>59</v>
      </c>
      <c r="L52" s="117" t="s">
        <v>60</v>
      </c>
      <c r="M52" s="117" t="s">
        <v>61</v>
      </c>
      <c r="N52" s="117" t="s">
        <v>62</v>
      </c>
      <c r="O52" s="117" t="s">
        <v>63</v>
      </c>
      <c r="P52" s="117" t="s">
        <v>64</v>
      </c>
      <c r="Q52" s="117" t="s">
        <v>65</v>
      </c>
      <c r="R52" s="117" t="s">
        <v>66</v>
      </c>
      <c r="S52" s="117" t="s">
        <v>67</v>
      </c>
      <c r="T52" s="117" t="s">
        <v>68</v>
      </c>
      <c r="U52" s="117" t="s">
        <v>69</v>
      </c>
      <c r="V52" s="117" t="s">
        <v>70</v>
      </c>
      <c r="W52" s="117" t="s">
        <v>71</v>
      </c>
      <c r="X52" s="117" t="s">
        <v>72</v>
      </c>
      <c r="Y52" s="117" t="s">
        <v>73</v>
      </c>
      <c r="Z52" s="117" t="s">
        <v>74</v>
      </c>
      <c r="AA52" s="117" t="s">
        <v>75</v>
      </c>
      <c r="AB52" s="117" t="s">
        <v>76</v>
      </c>
      <c r="AC52" s="117" t="s">
        <v>77</v>
      </c>
      <c r="AD52" s="117" t="s">
        <v>78</v>
      </c>
      <c r="AE52" s="117" t="s">
        <v>79</v>
      </c>
      <c r="AF52" s="117" t="s">
        <v>80</v>
      </c>
      <c r="AG52" s="117" t="s">
        <v>81</v>
      </c>
      <c r="AH52" s="117" t="s">
        <v>82</v>
      </c>
      <c r="AI52" s="117" t="s">
        <v>83</v>
      </c>
      <c r="AJ52" s="117" t="s">
        <v>84</v>
      </c>
      <c r="AK52" s="117" t="s">
        <v>85</v>
      </c>
      <c r="AL52" s="117" t="s">
        <v>86</v>
      </c>
      <c r="AM52" s="117" t="s">
        <v>87</v>
      </c>
      <c r="AN52" s="117" t="s">
        <v>88</v>
      </c>
      <c r="AO52" s="117" t="s">
        <v>89</v>
      </c>
      <c r="AP52" s="117" t="s">
        <v>90</v>
      </c>
      <c r="AQ52" s="117" t="s">
        <v>91</v>
      </c>
      <c r="AR52" s="117" t="s">
        <v>92</v>
      </c>
      <c r="AS52" s="117" t="s">
        <v>93</v>
      </c>
      <c r="AT52" s="117" t="s">
        <v>36</v>
      </c>
      <c r="AU52" s="117" t="s">
        <v>94</v>
      </c>
      <c r="AV52" s="117" t="s">
        <v>95</v>
      </c>
      <c r="AW52" s="117" t="s">
        <v>96</v>
      </c>
      <c r="AX52" s="117" t="s">
        <v>97</v>
      </c>
      <c r="AY52" s="117" t="s">
        <v>98</v>
      </c>
      <c r="AZ52" s="117" t="s">
        <v>99</v>
      </c>
      <c r="BA52" s="117" t="s">
        <v>100</v>
      </c>
      <c r="BB52" s="117" t="s">
        <v>101</v>
      </c>
      <c r="BC52" s="117" t="s">
        <v>102</v>
      </c>
      <c r="BD52" s="117" t="s">
        <v>103</v>
      </c>
      <c r="BE52" s="117" t="s">
        <v>104</v>
      </c>
      <c r="BF52" s="117" t="s">
        <v>105</v>
      </c>
      <c r="BG52" s="117" t="s">
        <v>106</v>
      </c>
      <c r="BH52" s="117" t="s">
        <v>107</v>
      </c>
      <c r="BI52" s="117" t="s">
        <v>108</v>
      </c>
      <c r="BJ52" s="117" t="s">
        <v>109</v>
      </c>
      <c r="BK52" s="117" t="s">
        <v>110</v>
      </c>
      <c r="BL52" s="117" t="s">
        <v>111</v>
      </c>
      <c r="BM52" s="117" t="s">
        <v>112</v>
      </c>
      <c r="BN52" s="117" t="s">
        <v>113</v>
      </c>
      <c r="BO52" s="117" t="s">
        <v>114</v>
      </c>
      <c r="BP52" s="117" t="s">
        <v>115</v>
      </c>
      <c r="BQ52" s="117" t="s">
        <v>116</v>
      </c>
      <c r="BR52" s="117" t="s">
        <v>117</v>
      </c>
      <c r="BS52" s="117" t="s">
        <v>118</v>
      </c>
      <c r="BT52" s="117" t="s">
        <v>119</v>
      </c>
      <c r="BU52" s="117" t="s">
        <v>120</v>
      </c>
      <c r="BV52" s="117" t="s">
        <v>121</v>
      </c>
      <c r="BW52" s="117" t="s">
        <v>122</v>
      </c>
      <c r="BX52" s="117" t="s">
        <v>123</v>
      </c>
      <c r="BY52" s="117" t="s">
        <v>124</v>
      </c>
      <c r="BZ52" s="117" t="s">
        <v>125</v>
      </c>
      <c r="CA52" s="87"/>
      <c r="CB52" s="87"/>
      <c r="CC52" s="87"/>
      <c r="CD52" s="87"/>
      <c r="CE52" s="87"/>
    </row>
    <row r="53" spans="1:83">
      <c r="A53" s="118" t="s">
        <v>137</v>
      </c>
      <c r="B53" s="119">
        <f t="shared" ref="B53:AL53" si="4">IF(B$50&gt;0,HLOOKUP(B$51,$B$36:$T$39,3,FALSE),0)</f>
        <v>1</v>
      </c>
      <c r="C53" s="119">
        <f t="shared" si="4"/>
        <v>1</v>
      </c>
      <c r="D53" s="119">
        <f t="shared" si="4"/>
        <v>1</v>
      </c>
      <c r="E53" s="119">
        <f t="shared" si="4"/>
        <v>0.72334238030111853</v>
      </c>
      <c r="F53" s="119">
        <f t="shared" si="4"/>
        <v>0.72334238030111853</v>
      </c>
      <c r="G53" s="119">
        <f t="shared" si="4"/>
        <v>0.72334238030111853</v>
      </c>
      <c r="H53" s="119">
        <f t="shared" si="4"/>
        <v>0.72334238030111853</v>
      </c>
      <c r="I53" s="119">
        <f t="shared" si="4"/>
        <v>0.71604945974226808</v>
      </c>
      <c r="J53" s="119">
        <f t="shared" si="4"/>
        <v>0.71604945974226808</v>
      </c>
      <c r="K53" s="119">
        <f t="shared" si="4"/>
        <v>0.71604945974226808</v>
      </c>
      <c r="L53" s="119">
        <f t="shared" si="4"/>
        <v>0.71604945974226808</v>
      </c>
      <c r="M53" s="119">
        <f t="shared" si="4"/>
        <v>0.71604945974226808</v>
      </c>
      <c r="N53" s="119">
        <f t="shared" si="4"/>
        <v>0.70436005859424322</v>
      </c>
      <c r="O53" s="119">
        <f t="shared" si="4"/>
        <v>0.70436005859424322</v>
      </c>
      <c r="P53" s="119">
        <f t="shared" si="4"/>
        <v>0.70436005859424322</v>
      </c>
      <c r="Q53" s="119">
        <f t="shared" si="4"/>
        <v>0.70436005859424322</v>
      </c>
      <c r="R53" s="119">
        <f t="shared" si="4"/>
        <v>0.67979120990024622</v>
      </c>
      <c r="S53" s="119">
        <f t="shared" si="4"/>
        <v>0.67979120990024622</v>
      </c>
      <c r="T53" s="119">
        <f t="shared" si="4"/>
        <v>0.44583635736878557</v>
      </c>
      <c r="U53" s="119">
        <f t="shared" si="4"/>
        <v>0.44583635736878557</v>
      </c>
      <c r="V53" s="119">
        <f t="shared" si="4"/>
        <v>0.44583635736878557</v>
      </c>
      <c r="W53" s="119">
        <f t="shared" si="4"/>
        <v>0.44583635736878557</v>
      </c>
      <c r="X53" s="119">
        <f t="shared" si="4"/>
        <v>0.44583635736878557</v>
      </c>
      <c r="Y53" s="119">
        <f t="shared" si="4"/>
        <v>0.44583635736878557</v>
      </c>
      <c r="Z53" s="119">
        <f t="shared" si="4"/>
        <v>0.44583635736878557</v>
      </c>
      <c r="AA53" s="119">
        <f t="shared" si="4"/>
        <v>0.99260512240990029</v>
      </c>
      <c r="AB53" s="119">
        <f t="shared" si="4"/>
        <v>0.58545621961707905</v>
      </c>
      <c r="AC53" s="119">
        <f t="shared" si="4"/>
        <v>0.83725387133921259</v>
      </c>
      <c r="AD53" s="119">
        <f t="shared" si="4"/>
        <v>0.83725387133921259</v>
      </c>
      <c r="AE53" s="119">
        <f t="shared" si="4"/>
        <v>0.83725387133921259</v>
      </c>
      <c r="AF53" s="119">
        <f t="shared" si="4"/>
        <v>0.83725387133921259</v>
      </c>
      <c r="AG53" s="119">
        <f t="shared" si="4"/>
        <v>0.83725387133921259</v>
      </c>
      <c r="AH53" s="119">
        <f t="shared" si="4"/>
        <v>0.83725387133921259</v>
      </c>
      <c r="AI53" s="119">
        <f t="shared" si="4"/>
        <v>0.83725387133921259</v>
      </c>
      <c r="AJ53" s="119">
        <f t="shared" si="4"/>
        <v>0.83725387133921259</v>
      </c>
      <c r="AK53" s="119">
        <f t="shared" si="4"/>
        <v>0.83725387133921259</v>
      </c>
      <c r="AL53" s="119">
        <f t="shared" si="4"/>
        <v>0.83725387133921259</v>
      </c>
      <c r="AM53" s="119">
        <v>0.95</v>
      </c>
      <c r="AN53" s="119">
        <f t="shared" ref="AN53:BQ53" si="5">IF(AN$50&gt;0,HLOOKUP(AN$51,$B$36:$T$39,3,FALSE),0)</f>
        <v>0.9899772537826772</v>
      </c>
      <c r="AO53" s="119">
        <f t="shared" si="5"/>
        <v>0.98571846352621495</v>
      </c>
      <c r="AP53" s="119">
        <f t="shared" si="5"/>
        <v>0.98571846352621495</v>
      </c>
      <c r="AQ53" s="119">
        <f t="shared" si="5"/>
        <v>0.98571846352621495</v>
      </c>
      <c r="AR53" s="119">
        <f t="shared" si="5"/>
        <v>0</v>
      </c>
      <c r="AS53" s="119">
        <f t="shared" si="5"/>
        <v>1</v>
      </c>
      <c r="AT53" s="119">
        <f t="shared" si="5"/>
        <v>1</v>
      </c>
      <c r="AU53" s="119">
        <f t="shared" si="5"/>
        <v>0.98571846352621495</v>
      </c>
      <c r="AV53" s="119">
        <f t="shared" si="5"/>
        <v>0.98571846352621495</v>
      </c>
      <c r="AW53" s="119">
        <f t="shared" si="5"/>
        <v>0.98571846352621495</v>
      </c>
      <c r="AX53" s="119">
        <f t="shared" si="5"/>
        <v>0.98571846352621495</v>
      </c>
      <c r="AY53" s="119">
        <f t="shared" si="5"/>
        <v>0.98571846352621495</v>
      </c>
      <c r="AZ53" s="119">
        <f t="shared" si="5"/>
        <v>0.98571846352621495</v>
      </c>
      <c r="BA53" s="119">
        <f t="shared" si="5"/>
        <v>0.98571846352621495</v>
      </c>
      <c r="BB53" s="119">
        <f t="shared" si="5"/>
        <v>0.98571846352621495</v>
      </c>
      <c r="BC53" s="119">
        <f t="shared" si="5"/>
        <v>0.98571846352621495</v>
      </c>
      <c r="BD53" s="119">
        <f t="shared" si="5"/>
        <v>0.98571846352621495</v>
      </c>
      <c r="BE53" s="119">
        <f t="shared" si="5"/>
        <v>0.98571846352621495</v>
      </c>
      <c r="BF53" s="119">
        <f t="shared" si="5"/>
        <v>0.98571846352621495</v>
      </c>
      <c r="BG53" s="119">
        <f t="shared" si="5"/>
        <v>0.98571846352621495</v>
      </c>
      <c r="BH53" s="119">
        <f t="shared" si="5"/>
        <v>0.98571846352621495</v>
      </c>
      <c r="BI53" s="119">
        <f t="shared" si="5"/>
        <v>0.98571846352621495</v>
      </c>
      <c r="BJ53" s="119">
        <f t="shared" si="5"/>
        <v>0.9899772537826772</v>
      </c>
      <c r="BK53" s="119">
        <f t="shared" si="5"/>
        <v>0.9899772537826772</v>
      </c>
      <c r="BL53" s="119">
        <f t="shared" si="5"/>
        <v>0.98571846352621495</v>
      </c>
      <c r="BM53" s="119">
        <f t="shared" si="5"/>
        <v>0.9899772537826772</v>
      </c>
      <c r="BN53" s="119">
        <f t="shared" si="5"/>
        <v>0.98571846352621495</v>
      </c>
      <c r="BO53" s="119">
        <f t="shared" si="5"/>
        <v>0.98571846352621495</v>
      </c>
      <c r="BP53" s="119">
        <f t="shared" si="5"/>
        <v>0.98571846352621495</v>
      </c>
      <c r="BQ53" s="119">
        <f t="shared" si="5"/>
        <v>0</v>
      </c>
      <c r="BR53" s="119"/>
      <c r="BS53" s="119">
        <f t="shared" ref="BS53:BX53" si="6">IF(BS$50&gt;0,HLOOKUP(BS$51,$B$36:$T$39,3,FALSE),0)</f>
        <v>0</v>
      </c>
      <c r="BT53" s="119">
        <f t="shared" si="6"/>
        <v>0</v>
      </c>
      <c r="BU53" s="119">
        <f t="shared" si="6"/>
        <v>0</v>
      </c>
      <c r="BV53" s="119">
        <f t="shared" si="6"/>
        <v>0.9669825304025631</v>
      </c>
      <c r="BW53" s="119">
        <f t="shared" si="6"/>
        <v>0</v>
      </c>
      <c r="BX53" s="119">
        <f t="shared" si="6"/>
        <v>0</v>
      </c>
      <c r="BY53" s="119"/>
      <c r="BZ53" s="119"/>
    </row>
    <row r="54" spans="1:83">
      <c r="A54" s="120" t="s">
        <v>138</v>
      </c>
      <c r="B54" s="121">
        <f t="shared" ref="B54:AL54" si="7">IF(B$50&gt;0,HLOOKUP(B$51,$B$36:$T$39,4,FALSE),0)</f>
        <v>0</v>
      </c>
      <c r="C54" s="121">
        <f t="shared" si="7"/>
        <v>0</v>
      </c>
      <c r="D54" s="121">
        <f t="shared" si="7"/>
        <v>0</v>
      </c>
      <c r="E54" s="121">
        <f t="shared" si="7"/>
        <v>0.27665761969888142</v>
      </c>
      <c r="F54" s="121">
        <f t="shared" si="7"/>
        <v>0.27665761969888142</v>
      </c>
      <c r="G54" s="121">
        <f t="shared" si="7"/>
        <v>0.27665761969888142</v>
      </c>
      <c r="H54" s="121">
        <f t="shared" si="7"/>
        <v>0.27665761969888142</v>
      </c>
      <c r="I54" s="121">
        <f t="shared" si="7"/>
        <v>0.28395054025773192</v>
      </c>
      <c r="J54" s="121">
        <f t="shared" si="7"/>
        <v>0.28395054025773192</v>
      </c>
      <c r="K54" s="121">
        <f t="shared" si="7"/>
        <v>0.28395054025773192</v>
      </c>
      <c r="L54" s="121">
        <f t="shared" si="7"/>
        <v>0.28395054025773192</v>
      </c>
      <c r="M54" s="121">
        <f t="shared" si="7"/>
        <v>0.28395054025773192</v>
      </c>
      <c r="N54" s="121">
        <f t="shared" si="7"/>
        <v>0.29563994140575678</v>
      </c>
      <c r="O54" s="121">
        <f t="shared" si="7"/>
        <v>0.29563994140575678</v>
      </c>
      <c r="P54" s="121">
        <f t="shared" si="7"/>
        <v>0.29563994140575678</v>
      </c>
      <c r="Q54" s="121">
        <f t="shared" si="7"/>
        <v>0.29563994140575678</v>
      </c>
      <c r="R54" s="121">
        <f t="shared" si="7"/>
        <v>0.32020879009975378</v>
      </c>
      <c r="S54" s="121">
        <f t="shared" si="7"/>
        <v>0.32020879009975378</v>
      </c>
      <c r="T54" s="121">
        <f t="shared" si="7"/>
        <v>0.55416364263121431</v>
      </c>
      <c r="U54" s="121">
        <f t="shared" si="7"/>
        <v>0.55416364263121431</v>
      </c>
      <c r="V54" s="121">
        <f t="shared" si="7"/>
        <v>0.55416364263121431</v>
      </c>
      <c r="W54" s="121">
        <f t="shared" si="7"/>
        <v>0.55416364263121431</v>
      </c>
      <c r="X54" s="121">
        <f t="shared" si="7"/>
        <v>0.55416364263121431</v>
      </c>
      <c r="Y54" s="121">
        <f t="shared" si="7"/>
        <v>0.55416364263121431</v>
      </c>
      <c r="Z54" s="121">
        <f t="shared" si="7"/>
        <v>0.55416364263121431</v>
      </c>
      <c r="AA54" s="121">
        <f t="shared" si="7"/>
        <v>7.394877590099721E-3</v>
      </c>
      <c r="AB54" s="121">
        <f t="shared" si="7"/>
        <v>0.41454378038292095</v>
      </c>
      <c r="AC54" s="121">
        <f t="shared" si="7"/>
        <v>0.1627461286607873</v>
      </c>
      <c r="AD54" s="121">
        <f t="shared" si="7"/>
        <v>0.1627461286607873</v>
      </c>
      <c r="AE54" s="121">
        <f t="shared" si="7"/>
        <v>0.1627461286607873</v>
      </c>
      <c r="AF54" s="121">
        <f t="shared" si="7"/>
        <v>0.1627461286607873</v>
      </c>
      <c r="AG54" s="121">
        <f t="shared" si="7"/>
        <v>0.1627461286607873</v>
      </c>
      <c r="AH54" s="121">
        <f t="shared" si="7"/>
        <v>0.1627461286607873</v>
      </c>
      <c r="AI54" s="121">
        <f t="shared" si="7"/>
        <v>0.1627461286607873</v>
      </c>
      <c r="AJ54" s="121">
        <f t="shared" si="7"/>
        <v>0.1627461286607873</v>
      </c>
      <c r="AK54" s="121">
        <f t="shared" si="7"/>
        <v>0.1627461286607873</v>
      </c>
      <c r="AL54" s="121">
        <f t="shared" si="7"/>
        <v>0.1627461286607873</v>
      </c>
      <c r="AM54" s="121">
        <v>0.05</v>
      </c>
      <c r="AN54" s="121">
        <f t="shared" ref="AN54:BQ54" si="8">IF(AN$50&gt;0,HLOOKUP(AN$51,$B$36:$T$39,4,FALSE),0)</f>
        <v>1.0022746217322853E-2</v>
      </c>
      <c r="AO54" s="121">
        <f t="shared" si="8"/>
        <v>1.4281536473785068E-2</v>
      </c>
      <c r="AP54" s="121">
        <f t="shared" si="8"/>
        <v>1.4281536473785068E-2</v>
      </c>
      <c r="AQ54" s="121">
        <f t="shared" si="8"/>
        <v>1.4281536473785068E-2</v>
      </c>
      <c r="AR54" s="121">
        <f t="shared" si="8"/>
        <v>1</v>
      </c>
      <c r="AS54" s="121">
        <f t="shared" si="8"/>
        <v>0</v>
      </c>
      <c r="AT54" s="121">
        <f t="shared" si="8"/>
        <v>0</v>
      </c>
      <c r="AU54" s="121">
        <f t="shared" si="8"/>
        <v>1.4281536473785068E-2</v>
      </c>
      <c r="AV54" s="121">
        <f t="shared" si="8"/>
        <v>1.4281536473785068E-2</v>
      </c>
      <c r="AW54" s="121">
        <f t="shared" si="8"/>
        <v>1.4281536473785068E-2</v>
      </c>
      <c r="AX54" s="121">
        <f t="shared" si="8"/>
        <v>1.4281536473785068E-2</v>
      </c>
      <c r="AY54" s="121">
        <f t="shared" si="8"/>
        <v>1.4281536473785068E-2</v>
      </c>
      <c r="AZ54" s="121">
        <f t="shared" si="8"/>
        <v>1.4281536473785068E-2</v>
      </c>
      <c r="BA54" s="121">
        <f t="shared" si="8"/>
        <v>1.4281536473785068E-2</v>
      </c>
      <c r="BB54" s="121">
        <f t="shared" si="8"/>
        <v>1.4281536473785068E-2</v>
      </c>
      <c r="BC54" s="121">
        <f t="shared" si="8"/>
        <v>1.4281536473785068E-2</v>
      </c>
      <c r="BD54" s="121">
        <f t="shared" si="8"/>
        <v>1.4281536473785068E-2</v>
      </c>
      <c r="BE54" s="121">
        <f t="shared" si="8"/>
        <v>1.4281536473785068E-2</v>
      </c>
      <c r="BF54" s="121">
        <f t="shared" si="8"/>
        <v>1.4281536473785068E-2</v>
      </c>
      <c r="BG54" s="121">
        <f t="shared" si="8"/>
        <v>1.4281536473785068E-2</v>
      </c>
      <c r="BH54" s="121">
        <f t="shared" si="8"/>
        <v>1.4281536473785068E-2</v>
      </c>
      <c r="BI54" s="121">
        <f t="shared" si="8"/>
        <v>1.4281536473785068E-2</v>
      </c>
      <c r="BJ54" s="121">
        <f t="shared" si="8"/>
        <v>1.0022746217322853E-2</v>
      </c>
      <c r="BK54" s="121">
        <f t="shared" si="8"/>
        <v>1.0022746217322853E-2</v>
      </c>
      <c r="BL54" s="121">
        <f t="shared" si="8"/>
        <v>1.4281536473785068E-2</v>
      </c>
      <c r="BM54" s="121">
        <f t="shared" si="8"/>
        <v>1.0022746217322853E-2</v>
      </c>
      <c r="BN54" s="121">
        <f t="shared" si="8"/>
        <v>1.4281536473785068E-2</v>
      </c>
      <c r="BO54" s="121">
        <f t="shared" si="8"/>
        <v>1.4281536473785068E-2</v>
      </c>
      <c r="BP54" s="121">
        <f t="shared" si="8"/>
        <v>1.4281536473785068E-2</v>
      </c>
      <c r="BQ54" s="121">
        <f t="shared" si="8"/>
        <v>0</v>
      </c>
      <c r="BR54" s="121"/>
      <c r="BS54" s="121">
        <f t="shared" ref="BS54:BX54" si="9">IF(BS$50&gt;0,HLOOKUP(BS$51,$B$36:$T$39,4,FALSE),0)</f>
        <v>0</v>
      </c>
      <c r="BT54" s="121">
        <f t="shared" si="9"/>
        <v>0</v>
      </c>
      <c r="BU54" s="121">
        <f t="shared" si="9"/>
        <v>0</v>
      </c>
      <c r="BV54" s="121">
        <f t="shared" si="9"/>
        <v>3.3017469597436941E-2</v>
      </c>
      <c r="BW54" s="121">
        <f t="shared" si="9"/>
        <v>0</v>
      </c>
      <c r="BX54" s="121">
        <f t="shared" si="9"/>
        <v>0</v>
      </c>
      <c r="BY54" s="121"/>
      <c r="BZ54" s="121"/>
    </row>
    <row r="55" spans="1:83">
      <c r="B55" s="84"/>
    </row>
    <row r="56" spans="1:83">
      <c r="A56" s="88" t="s">
        <v>126</v>
      </c>
      <c r="B56" s="84">
        <f>SUM(B53:B54)-B50</f>
        <v>0</v>
      </c>
      <c r="C56" s="84">
        <f t="shared" ref="C56:BN56" si="10">SUM(C53:C54)-C50</f>
        <v>0</v>
      </c>
      <c r="D56" s="84">
        <f t="shared" si="10"/>
        <v>0</v>
      </c>
      <c r="E56" s="84">
        <f t="shared" si="10"/>
        <v>0</v>
      </c>
      <c r="F56" s="84">
        <f t="shared" si="10"/>
        <v>0</v>
      </c>
      <c r="G56" s="84">
        <f t="shared" si="10"/>
        <v>0</v>
      </c>
      <c r="H56" s="84">
        <f t="shared" si="10"/>
        <v>0</v>
      </c>
      <c r="I56" s="84">
        <f t="shared" si="10"/>
        <v>0</v>
      </c>
      <c r="J56" s="84">
        <f t="shared" si="10"/>
        <v>0</v>
      </c>
      <c r="K56" s="84">
        <f t="shared" si="10"/>
        <v>0</v>
      </c>
      <c r="L56" s="84">
        <f t="shared" si="10"/>
        <v>0</v>
      </c>
      <c r="M56" s="84">
        <f t="shared" si="10"/>
        <v>0</v>
      </c>
      <c r="N56" s="84">
        <f t="shared" si="10"/>
        <v>0</v>
      </c>
      <c r="O56" s="84">
        <f t="shared" si="10"/>
        <v>0</v>
      </c>
      <c r="P56" s="84">
        <f t="shared" si="10"/>
        <v>0</v>
      </c>
      <c r="Q56" s="84">
        <f t="shared" si="10"/>
        <v>0</v>
      </c>
      <c r="R56" s="84">
        <f t="shared" si="10"/>
        <v>0</v>
      </c>
      <c r="S56" s="84">
        <f t="shared" si="10"/>
        <v>0</v>
      </c>
      <c r="T56" s="84">
        <f t="shared" si="10"/>
        <v>0</v>
      </c>
      <c r="U56" s="84">
        <f t="shared" si="10"/>
        <v>0</v>
      </c>
      <c r="V56" s="84">
        <f t="shared" si="10"/>
        <v>0</v>
      </c>
      <c r="W56" s="84">
        <f t="shared" si="10"/>
        <v>0</v>
      </c>
      <c r="X56" s="84">
        <f t="shared" si="10"/>
        <v>0</v>
      </c>
      <c r="Y56" s="84">
        <f t="shared" si="10"/>
        <v>0</v>
      </c>
      <c r="Z56" s="84">
        <f t="shared" si="10"/>
        <v>0</v>
      </c>
      <c r="AA56" s="84">
        <f t="shared" si="10"/>
        <v>0</v>
      </c>
      <c r="AB56" s="84">
        <f t="shared" si="10"/>
        <v>0</v>
      </c>
      <c r="AC56" s="84">
        <f t="shared" si="10"/>
        <v>0</v>
      </c>
      <c r="AD56" s="84">
        <f t="shared" si="10"/>
        <v>0</v>
      </c>
      <c r="AE56" s="84">
        <f t="shared" si="10"/>
        <v>0</v>
      </c>
      <c r="AF56" s="84">
        <f t="shared" si="10"/>
        <v>0</v>
      </c>
      <c r="AG56" s="84">
        <f t="shared" si="10"/>
        <v>0</v>
      </c>
      <c r="AH56" s="84">
        <f t="shared" si="10"/>
        <v>0</v>
      </c>
      <c r="AI56" s="84">
        <f t="shared" si="10"/>
        <v>0</v>
      </c>
      <c r="AJ56" s="84">
        <f t="shared" si="10"/>
        <v>0</v>
      </c>
      <c r="AK56" s="84">
        <f t="shared" si="10"/>
        <v>0</v>
      </c>
      <c r="AL56" s="84">
        <f t="shared" si="10"/>
        <v>0</v>
      </c>
      <c r="AM56" s="84">
        <f t="shared" si="10"/>
        <v>0</v>
      </c>
      <c r="AN56" s="84">
        <f t="shared" si="10"/>
        <v>0</v>
      </c>
      <c r="AO56" s="84">
        <f t="shared" si="10"/>
        <v>0</v>
      </c>
      <c r="AP56" s="84">
        <f t="shared" si="10"/>
        <v>0</v>
      </c>
      <c r="AQ56" s="84">
        <f t="shared" si="10"/>
        <v>0</v>
      </c>
      <c r="AR56" s="84">
        <f t="shared" si="10"/>
        <v>0</v>
      </c>
      <c r="AS56" s="84">
        <f t="shared" si="10"/>
        <v>0</v>
      </c>
      <c r="AT56" s="84">
        <f t="shared" si="10"/>
        <v>0</v>
      </c>
      <c r="AU56" s="84">
        <f t="shared" si="10"/>
        <v>0</v>
      </c>
      <c r="AV56" s="84">
        <f t="shared" si="10"/>
        <v>0</v>
      </c>
      <c r="AW56" s="84">
        <f t="shared" si="10"/>
        <v>0</v>
      </c>
      <c r="AX56" s="84">
        <f t="shared" si="10"/>
        <v>0</v>
      </c>
      <c r="AY56" s="84">
        <f t="shared" si="10"/>
        <v>0</v>
      </c>
      <c r="AZ56" s="84">
        <f t="shared" si="10"/>
        <v>0</v>
      </c>
      <c r="BA56" s="84">
        <f t="shared" si="10"/>
        <v>0</v>
      </c>
      <c r="BB56" s="84">
        <f t="shared" si="10"/>
        <v>0</v>
      </c>
      <c r="BC56" s="84">
        <f t="shared" si="10"/>
        <v>0</v>
      </c>
      <c r="BD56" s="84">
        <f t="shared" si="10"/>
        <v>0</v>
      </c>
      <c r="BE56" s="84">
        <f t="shared" si="10"/>
        <v>0</v>
      </c>
      <c r="BF56" s="84">
        <f t="shared" si="10"/>
        <v>0</v>
      </c>
      <c r="BG56" s="84">
        <f t="shared" si="10"/>
        <v>0</v>
      </c>
      <c r="BH56" s="84">
        <f t="shared" si="10"/>
        <v>0</v>
      </c>
      <c r="BI56" s="84">
        <f t="shared" si="10"/>
        <v>0</v>
      </c>
      <c r="BJ56" s="84">
        <f t="shared" si="10"/>
        <v>0</v>
      </c>
      <c r="BK56" s="84">
        <f t="shared" si="10"/>
        <v>0</v>
      </c>
      <c r="BL56" s="84">
        <f t="shared" si="10"/>
        <v>0</v>
      </c>
      <c r="BM56" s="84">
        <f t="shared" si="10"/>
        <v>0</v>
      </c>
      <c r="BN56" s="84">
        <f t="shared" si="10"/>
        <v>0</v>
      </c>
      <c r="BO56" s="84">
        <f t="shared" ref="BO56:BX56" si="11">SUM(BO53:BO54)-BO50</f>
        <v>0</v>
      </c>
      <c r="BP56" s="84">
        <f t="shared" si="11"/>
        <v>0</v>
      </c>
      <c r="BQ56" s="84">
        <f t="shared" si="11"/>
        <v>0</v>
      </c>
      <c r="BR56" s="84"/>
      <c r="BS56" s="84">
        <f t="shared" si="11"/>
        <v>0</v>
      </c>
      <c r="BT56" s="84">
        <f t="shared" si="11"/>
        <v>0</v>
      </c>
      <c r="BU56" s="84">
        <f t="shared" si="11"/>
        <v>0</v>
      </c>
      <c r="BV56" s="84">
        <f t="shared" si="11"/>
        <v>0</v>
      </c>
      <c r="BW56" s="84">
        <f t="shared" si="11"/>
        <v>0</v>
      </c>
      <c r="BX56" s="84">
        <f t="shared" si="11"/>
        <v>0</v>
      </c>
      <c r="BY56" s="84"/>
      <c r="BZ56" s="84"/>
    </row>
    <row r="59" spans="1:83">
      <c r="A59" s="78" t="s">
        <v>154</v>
      </c>
    </row>
    <row r="60" spans="1:83">
      <c r="A60" s="100" t="s">
        <v>155</v>
      </c>
    </row>
    <row r="61" spans="1:83">
      <c r="B61" s="85">
        <v>1</v>
      </c>
      <c r="C61" s="85">
        <v>1</v>
      </c>
      <c r="D61" s="85">
        <v>1</v>
      </c>
      <c r="E61" s="85">
        <v>1</v>
      </c>
      <c r="F61" s="85">
        <v>1</v>
      </c>
      <c r="G61" s="85">
        <v>1</v>
      </c>
      <c r="H61" s="85">
        <v>1</v>
      </c>
      <c r="I61" s="85">
        <v>1</v>
      </c>
      <c r="J61" s="85">
        <v>1</v>
      </c>
      <c r="K61" s="85">
        <v>1</v>
      </c>
      <c r="L61" s="85">
        <v>1</v>
      </c>
      <c r="M61" s="85">
        <v>1</v>
      </c>
      <c r="N61" s="85">
        <v>1</v>
      </c>
      <c r="O61" s="85">
        <v>1</v>
      </c>
      <c r="P61" s="85">
        <v>1</v>
      </c>
      <c r="Q61" s="85">
        <v>1</v>
      </c>
      <c r="R61" s="85">
        <v>1</v>
      </c>
      <c r="S61" s="85">
        <v>1</v>
      </c>
      <c r="T61" s="85">
        <v>1</v>
      </c>
      <c r="U61" s="85">
        <v>1</v>
      </c>
      <c r="V61" s="85">
        <v>1</v>
      </c>
      <c r="W61" s="85">
        <v>1</v>
      </c>
      <c r="X61" s="85">
        <v>1</v>
      </c>
      <c r="Y61" s="85">
        <v>1</v>
      </c>
      <c r="Z61" s="85">
        <v>1</v>
      </c>
      <c r="AA61" s="85">
        <v>1</v>
      </c>
      <c r="AB61" s="85">
        <v>1</v>
      </c>
      <c r="AC61" s="85">
        <v>1</v>
      </c>
      <c r="AD61" s="85">
        <v>1</v>
      </c>
      <c r="AE61" s="85">
        <v>1</v>
      </c>
      <c r="AF61" s="85">
        <v>1</v>
      </c>
      <c r="AG61" s="85">
        <v>1</v>
      </c>
      <c r="AH61" s="85">
        <v>1</v>
      </c>
      <c r="AI61" s="85">
        <v>1</v>
      </c>
      <c r="AJ61" s="85">
        <v>1</v>
      </c>
      <c r="AK61" s="85">
        <v>1</v>
      </c>
      <c r="AL61" s="85">
        <v>1</v>
      </c>
      <c r="AM61" s="85">
        <v>1</v>
      </c>
      <c r="AN61" s="85">
        <v>1</v>
      </c>
      <c r="AO61" s="85">
        <v>1</v>
      </c>
      <c r="AP61" s="85">
        <v>1</v>
      </c>
      <c r="AQ61" s="85">
        <v>1</v>
      </c>
      <c r="AR61" s="85">
        <v>1</v>
      </c>
      <c r="AS61" s="85">
        <v>1</v>
      </c>
      <c r="AT61" s="85">
        <v>1</v>
      </c>
      <c r="AU61" s="85">
        <v>1</v>
      </c>
      <c r="AV61" s="85">
        <v>1</v>
      </c>
      <c r="AW61" s="85">
        <v>1</v>
      </c>
      <c r="AX61" s="85">
        <v>1</v>
      </c>
      <c r="AY61" s="85">
        <v>1</v>
      </c>
      <c r="AZ61" s="85">
        <v>1</v>
      </c>
      <c r="BA61" s="85">
        <v>1</v>
      </c>
      <c r="BB61" s="85">
        <v>1</v>
      </c>
      <c r="BC61" s="85">
        <v>1</v>
      </c>
      <c r="BD61" s="85">
        <v>1</v>
      </c>
      <c r="BE61" s="85">
        <v>1</v>
      </c>
      <c r="BF61" s="85">
        <v>1</v>
      </c>
      <c r="BG61" s="85">
        <v>1</v>
      </c>
      <c r="BH61" s="85">
        <v>1</v>
      </c>
      <c r="BI61" s="85">
        <v>1</v>
      </c>
      <c r="BJ61" s="85">
        <v>1</v>
      </c>
      <c r="BK61" s="85">
        <v>1</v>
      </c>
      <c r="BL61" s="85">
        <v>1</v>
      </c>
      <c r="BM61" s="85">
        <v>1</v>
      </c>
      <c r="BN61" s="85">
        <v>1</v>
      </c>
      <c r="BO61" s="85">
        <v>1</v>
      </c>
      <c r="BP61" s="85">
        <v>1</v>
      </c>
      <c r="BQ61" s="85">
        <v>0</v>
      </c>
      <c r="BR61" s="85"/>
      <c r="BS61" s="85">
        <v>0</v>
      </c>
      <c r="BT61" s="85">
        <v>0</v>
      </c>
      <c r="BU61" s="85">
        <v>0</v>
      </c>
      <c r="BV61" s="85">
        <v>1</v>
      </c>
      <c r="BW61" s="85">
        <v>0</v>
      </c>
      <c r="BX61" s="85">
        <v>0</v>
      </c>
      <c r="BY61" s="85"/>
      <c r="BZ61" s="85"/>
    </row>
    <row r="62" spans="1:83">
      <c r="A62" s="81"/>
      <c r="B62" s="86">
        <v>1</v>
      </c>
      <c r="C62" s="86">
        <v>1</v>
      </c>
      <c r="D62" s="86">
        <v>1</v>
      </c>
      <c r="E62" s="86">
        <v>3</v>
      </c>
      <c r="F62" s="86">
        <v>3</v>
      </c>
      <c r="G62" s="86">
        <v>3</v>
      </c>
      <c r="H62" s="86">
        <v>3</v>
      </c>
      <c r="I62" s="86">
        <v>1</v>
      </c>
      <c r="J62" s="86">
        <v>1</v>
      </c>
      <c r="K62" s="86">
        <v>1</v>
      </c>
      <c r="L62" s="86">
        <v>1</v>
      </c>
      <c r="M62" s="86">
        <v>1</v>
      </c>
      <c r="N62" s="86">
        <v>1</v>
      </c>
      <c r="O62" s="86">
        <v>1</v>
      </c>
      <c r="P62" s="86">
        <v>1</v>
      </c>
      <c r="Q62" s="86">
        <v>1</v>
      </c>
      <c r="R62" s="86">
        <v>1</v>
      </c>
      <c r="S62" s="86">
        <v>2</v>
      </c>
      <c r="T62" s="85">
        <v>2</v>
      </c>
      <c r="U62" s="85">
        <v>2</v>
      </c>
      <c r="V62" s="86">
        <v>2</v>
      </c>
      <c r="W62" s="86">
        <v>2</v>
      </c>
      <c r="X62" s="86">
        <v>2</v>
      </c>
      <c r="Y62" s="86">
        <v>2</v>
      </c>
      <c r="Z62" s="86">
        <v>2</v>
      </c>
      <c r="AA62" s="86">
        <v>2</v>
      </c>
      <c r="AB62" s="86">
        <v>2</v>
      </c>
      <c r="AC62" s="86">
        <v>2</v>
      </c>
      <c r="AD62" s="86">
        <v>2</v>
      </c>
      <c r="AE62" s="86">
        <v>2</v>
      </c>
      <c r="AF62" s="86">
        <v>2</v>
      </c>
      <c r="AG62" s="86">
        <v>2</v>
      </c>
      <c r="AH62" s="86">
        <v>2</v>
      </c>
      <c r="AI62" s="86">
        <v>2</v>
      </c>
      <c r="AJ62" s="86">
        <v>2</v>
      </c>
      <c r="AK62" s="86">
        <v>2</v>
      </c>
      <c r="AL62" s="86">
        <v>3</v>
      </c>
      <c r="AM62" s="85">
        <v>1</v>
      </c>
      <c r="AN62" s="86">
        <v>3</v>
      </c>
      <c r="AO62" s="86">
        <v>1</v>
      </c>
      <c r="AP62" s="86">
        <v>1</v>
      </c>
      <c r="AQ62" s="86">
        <v>1</v>
      </c>
      <c r="AR62" s="86">
        <v>1</v>
      </c>
      <c r="AS62" s="86">
        <v>1</v>
      </c>
      <c r="AT62" s="86">
        <v>1</v>
      </c>
      <c r="AU62" s="86">
        <v>2</v>
      </c>
      <c r="AV62" s="86">
        <v>1</v>
      </c>
      <c r="AW62" s="86">
        <v>1</v>
      </c>
      <c r="AX62" s="86">
        <v>1</v>
      </c>
      <c r="AY62" s="86">
        <v>1</v>
      </c>
      <c r="AZ62" s="86">
        <v>1</v>
      </c>
      <c r="BA62" s="86">
        <v>1</v>
      </c>
      <c r="BB62" s="86">
        <v>1</v>
      </c>
      <c r="BC62" s="86">
        <v>1</v>
      </c>
      <c r="BD62" s="86">
        <v>1</v>
      </c>
      <c r="BE62" s="86">
        <v>1</v>
      </c>
      <c r="BF62" s="86">
        <v>1</v>
      </c>
      <c r="BG62" s="86">
        <v>1</v>
      </c>
      <c r="BH62" s="86">
        <v>1</v>
      </c>
      <c r="BI62" s="86">
        <v>1</v>
      </c>
      <c r="BJ62" s="86">
        <v>2</v>
      </c>
      <c r="BK62" s="86">
        <v>2</v>
      </c>
      <c r="BL62" s="86">
        <v>1</v>
      </c>
      <c r="BM62" s="86">
        <v>2</v>
      </c>
      <c r="BN62" s="86">
        <v>1</v>
      </c>
      <c r="BO62" s="86">
        <v>1</v>
      </c>
      <c r="BP62" s="86">
        <v>1</v>
      </c>
      <c r="BQ62" s="86">
        <v>0</v>
      </c>
      <c r="BR62" s="86"/>
      <c r="BS62" s="86">
        <v>0</v>
      </c>
      <c r="BT62" s="86">
        <v>0</v>
      </c>
      <c r="BU62" s="86">
        <v>0</v>
      </c>
      <c r="BV62" s="85">
        <v>2</v>
      </c>
      <c r="BW62" s="86">
        <v>0</v>
      </c>
      <c r="BX62" s="86">
        <v>0</v>
      </c>
      <c r="BY62" s="86"/>
      <c r="BZ62" s="86"/>
      <c r="CA62" s="86"/>
      <c r="CB62" s="86"/>
      <c r="CC62" s="86"/>
      <c r="CD62" s="87"/>
      <c r="CE62" s="87"/>
    </row>
    <row r="63" spans="1:83" ht="124.5" customHeight="1">
      <c r="A63" s="116"/>
      <c r="B63" s="117" t="s">
        <v>50</v>
      </c>
      <c r="C63" s="117" t="s">
        <v>51</v>
      </c>
      <c r="D63" s="117" t="s">
        <v>52</v>
      </c>
      <c r="E63" s="117" t="s">
        <v>53</v>
      </c>
      <c r="F63" s="117" t="s">
        <v>54</v>
      </c>
      <c r="G63" s="117" t="s">
        <v>55</v>
      </c>
      <c r="H63" s="117" t="s">
        <v>56</v>
      </c>
      <c r="I63" s="117" t="s">
        <v>57</v>
      </c>
      <c r="J63" s="117" t="s">
        <v>58</v>
      </c>
      <c r="K63" s="117" t="s">
        <v>59</v>
      </c>
      <c r="L63" s="117" t="s">
        <v>60</v>
      </c>
      <c r="M63" s="117" t="s">
        <v>61</v>
      </c>
      <c r="N63" s="117" t="s">
        <v>62</v>
      </c>
      <c r="O63" s="117" t="s">
        <v>63</v>
      </c>
      <c r="P63" s="117" t="s">
        <v>64</v>
      </c>
      <c r="Q63" s="117" t="s">
        <v>65</v>
      </c>
      <c r="R63" s="117" t="s">
        <v>66</v>
      </c>
      <c r="S63" s="117" t="s">
        <v>67</v>
      </c>
      <c r="T63" s="117" t="s">
        <v>68</v>
      </c>
      <c r="U63" s="117" t="s">
        <v>69</v>
      </c>
      <c r="V63" s="117" t="s">
        <v>70</v>
      </c>
      <c r="W63" s="117" t="s">
        <v>71</v>
      </c>
      <c r="X63" s="117" t="s">
        <v>72</v>
      </c>
      <c r="Y63" s="117" t="s">
        <v>73</v>
      </c>
      <c r="Z63" s="117" t="s">
        <v>74</v>
      </c>
      <c r="AA63" s="117" t="s">
        <v>75</v>
      </c>
      <c r="AB63" s="117" t="s">
        <v>76</v>
      </c>
      <c r="AC63" s="117" t="s">
        <v>77</v>
      </c>
      <c r="AD63" s="117" t="s">
        <v>78</v>
      </c>
      <c r="AE63" s="117" t="s">
        <v>79</v>
      </c>
      <c r="AF63" s="117" t="s">
        <v>80</v>
      </c>
      <c r="AG63" s="117" t="s">
        <v>81</v>
      </c>
      <c r="AH63" s="117" t="s">
        <v>82</v>
      </c>
      <c r="AI63" s="117" t="s">
        <v>83</v>
      </c>
      <c r="AJ63" s="117" t="s">
        <v>84</v>
      </c>
      <c r="AK63" s="117" t="s">
        <v>85</v>
      </c>
      <c r="AL63" s="117" t="s">
        <v>86</v>
      </c>
      <c r="AM63" s="117" t="s">
        <v>87</v>
      </c>
      <c r="AN63" s="117" t="s">
        <v>88</v>
      </c>
      <c r="AO63" s="117" t="s">
        <v>89</v>
      </c>
      <c r="AP63" s="117" t="s">
        <v>90</v>
      </c>
      <c r="AQ63" s="117" t="s">
        <v>91</v>
      </c>
      <c r="AR63" s="117" t="s">
        <v>92</v>
      </c>
      <c r="AS63" s="117" t="s">
        <v>93</v>
      </c>
      <c r="AT63" s="117" t="s">
        <v>36</v>
      </c>
      <c r="AU63" s="117" t="s">
        <v>94</v>
      </c>
      <c r="AV63" s="117" t="s">
        <v>95</v>
      </c>
      <c r="AW63" s="117" t="s">
        <v>96</v>
      </c>
      <c r="AX63" s="117" t="s">
        <v>97</v>
      </c>
      <c r="AY63" s="117" t="s">
        <v>98</v>
      </c>
      <c r="AZ63" s="117" t="s">
        <v>99</v>
      </c>
      <c r="BA63" s="117" t="s">
        <v>100</v>
      </c>
      <c r="BB63" s="117" t="s">
        <v>101</v>
      </c>
      <c r="BC63" s="117" t="s">
        <v>102</v>
      </c>
      <c r="BD63" s="117" t="s">
        <v>103</v>
      </c>
      <c r="BE63" s="117" t="s">
        <v>104</v>
      </c>
      <c r="BF63" s="117" t="s">
        <v>105</v>
      </c>
      <c r="BG63" s="117" t="s">
        <v>106</v>
      </c>
      <c r="BH63" s="117" t="s">
        <v>107</v>
      </c>
      <c r="BI63" s="117" t="s">
        <v>108</v>
      </c>
      <c r="BJ63" s="117" t="s">
        <v>109</v>
      </c>
      <c r="BK63" s="117" t="s">
        <v>110</v>
      </c>
      <c r="BL63" s="117" t="s">
        <v>111</v>
      </c>
      <c r="BM63" s="117" t="s">
        <v>112</v>
      </c>
      <c r="BN63" s="117" t="s">
        <v>113</v>
      </c>
      <c r="BO63" s="117" t="s">
        <v>114</v>
      </c>
      <c r="BP63" s="117" t="s">
        <v>115</v>
      </c>
      <c r="BQ63" s="117" t="s">
        <v>116</v>
      </c>
      <c r="BR63" s="117" t="s">
        <v>117</v>
      </c>
      <c r="BS63" s="117" t="s">
        <v>118</v>
      </c>
      <c r="BT63" s="117" t="s">
        <v>119</v>
      </c>
      <c r="BU63" s="117" t="s">
        <v>120</v>
      </c>
      <c r="BV63" s="117" t="s">
        <v>121</v>
      </c>
      <c r="BW63" s="117" t="s">
        <v>122</v>
      </c>
      <c r="BX63" s="117" t="s">
        <v>123</v>
      </c>
      <c r="BY63" s="117" t="s">
        <v>124</v>
      </c>
      <c r="BZ63" s="117" t="s">
        <v>125</v>
      </c>
      <c r="CA63" s="87"/>
      <c r="CB63" s="87"/>
      <c r="CC63" s="87"/>
      <c r="CD63" s="87"/>
      <c r="CE63" s="87"/>
    </row>
    <row r="64" spans="1:83">
      <c r="A64" s="118" t="s">
        <v>149</v>
      </c>
      <c r="B64" s="118">
        <f>B61-B65</f>
        <v>0.8</v>
      </c>
      <c r="C64" s="118">
        <f t="shared" ref="C64:BN64" si="12">C61-C65</f>
        <v>0.8</v>
      </c>
      <c r="D64" s="118">
        <f t="shared" si="12"/>
        <v>0.8</v>
      </c>
      <c r="E64" s="118">
        <f t="shared" si="12"/>
        <v>0.95</v>
      </c>
      <c r="F64" s="118">
        <f t="shared" si="12"/>
        <v>0.95</v>
      </c>
      <c r="G64" s="118">
        <f t="shared" si="12"/>
        <v>0.95</v>
      </c>
      <c r="H64" s="118">
        <f t="shared" si="12"/>
        <v>0.95</v>
      </c>
      <c r="I64" s="118">
        <f t="shared" si="12"/>
        <v>0.8</v>
      </c>
      <c r="J64" s="118">
        <f t="shared" si="12"/>
        <v>0.8</v>
      </c>
      <c r="K64" s="118">
        <f t="shared" si="12"/>
        <v>0.8</v>
      </c>
      <c r="L64" s="118">
        <f t="shared" si="12"/>
        <v>0.8</v>
      </c>
      <c r="M64" s="118">
        <f t="shared" si="12"/>
        <v>0.8</v>
      </c>
      <c r="N64" s="118">
        <f t="shared" si="12"/>
        <v>0.8</v>
      </c>
      <c r="O64" s="118">
        <f t="shared" si="12"/>
        <v>0.8</v>
      </c>
      <c r="P64" s="118">
        <f t="shared" si="12"/>
        <v>0.8</v>
      </c>
      <c r="Q64" s="118">
        <f t="shared" si="12"/>
        <v>0.8</v>
      </c>
      <c r="R64" s="118">
        <f t="shared" si="12"/>
        <v>0.8</v>
      </c>
      <c r="S64" s="118">
        <f t="shared" si="12"/>
        <v>0.9</v>
      </c>
      <c r="T64" s="118">
        <f t="shared" si="12"/>
        <v>0.9</v>
      </c>
      <c r="U64" s="118">
        <f t="shared" si="12"/>
        <v>0.9</v>
      </c>
      <c r="V64" s="118">
        <f t="shared" si="12"/>
        <v>0.9</v>
      </c>
      <c r="W64" s="118">
        <f t="shared" si="12"/>
        <v>0.9</v>
      </c>
      <c r="X64" s="118">
        <f t="shared" si="12"/>
        <v>0.9</v>
      </c>
      <c r="Y64" s="118">
        <f t="shared" si="12"/>
        <v>0.9</v>
      </c>
      <c r="Z64" s="118">
        <f t="shared" si="12"/>
        <v>0.9</v>
      </c>
      <c r="AA64" s="118">
        <f t="shared" si="12"/>
        <v>0.9</v>
      </c>
      <c r="AB64" s="118">
        <f t="shared" si="12"/>
        <v>0.9</v>
      </c>
      <c r="AC64" s="118">
        <f t="shared" si="12"/>
        <v>0.9</v>
      </c>
      <c r="AD64" s="118">
        <f t="shared" si="12"/>
        <v>0.9</v>
      </c>
      <c r="AE64" s="118">
        <f t="shared" si="12"/>
        <v>0.9</v>
      </c>
      <c r="AF64" s="118">
        <f t="shared" si="12"/>
        <v>0.9</v>
      </c>
      <c r="AG64" s="118">
        <f t="shared" si="12"/>
        <v>0.9</v>
      </c>
      <c r="AH64" s="118">
        <f t="shared" si="12"/>
        <v>0.9</v>
      </c>
      <c r="AI64" s="118">
        <f t="shared" si="12"/>
        <v>0.9</v>
      </c>
      <c r="AJ64" s="118">
        <f t="shared" si="12"/>
        <v>0.9</v>
      </c>
      <c r="AK64" s="118">
        <f t="shared" si="12"/>
        <v>0.9</v>
      </c>
      <c r="AL64" s="118">
        <f t="shared" si="12"/>
        <v>0.95</v>
      </c>
      <c r="AM64" s="118">
        <v>0.6</v>
      </c>
      <c r="AN64" s="118">
        <f t="shared" si="12"/>
        <v>0.95</v>
      </c>
      <c r="AO64" s="118">
        <f t="shared" si="12"/>
        <v>0.8</v>
      </c>
      <c r="AP64" s="118">
        <f t="shared" si="12"/>
        <v>0.8</v>
      </c>
      <c r="AQ64" s="118">
        <f t="shared" si="12"/>
        <v>0.8</v>
      </c>
      <c r="AR64" s="118">
        <f t="shared" si="12"/>
        <v>0.8</v>
      </c>
      <c r="AS64" s="118">
        <f t="shared" si="12"/>
        <v>0.8</v>
      </c>
      <c r="AT64" s="118">
        <f t="shared" si="12"/>
        <v>0.8</v>
      </c>
      <c r="AU64" s="118">
        <f t="shared" si="12"/>
        <v>0.9</v>
      </c>
      <c r="AV64" s="118">
        <f t="shared" si="12"/>
        <v>0.8</v>
      </c>
      <c r="AW64" s="118">
        <f t="shared" si="12"/>
        <v>0.8</v>
      </c>
      <c r="AX64" s="118">
        <f t="shared" si="12"/>
        <v>0.8</v>
      </c>
      <c r="AY64" s="118">
        <f t="shared" si="12"/>
        <v>0.8</v>
      </c>
      <c r="AZ64" s="118">
        <f t="shared" si="12"/>
        <v>0.8</v>
      </c>
      <c r="BA64" s="118">
        <f t="shared" si="12"/>
        <v>0.8</v>
      </c>
      <c r="BB64" s="118">
        <f t="shared" si="12"/>
        <v>0.8</v>
      </c>
      <c r="BC64" s="118">
        <f t="shared" si="12"/>
        <v>0.8</v>
      </c>
      <c r="BD64" s="118">
        <f t="shared" si="12"/>
        <v>0.8</v>
      </c>
      <c r="BE64" s="118">
        <f t="shared" si="12"/>
        <v>0.8</v>
      </c>
      <c r="BF64" s="118">
        <f t="shared" si="12"/>
        <v>0.8</v>
      </c>
      <c r="BG64" s="118">
        <f t="shared" si="12"/>
        <v>0.8</v>
      </c>
      <c r="BH64" s="118">
        <f t="shared" si="12"/>
        <v>0.8</v>
      </c>
      <c r="BI64" s="118">
        <f t="shared" si="12"/>
        <v>0.8</v>
      </c>
      <c r="BJ64" s="118">
        <f t="shared" si="12"/>
        <v>0.9</v>
      </c>
      <c r="BK64" s="118">
        <f t="shared" si="12"/>
        <v>0.9</v>
      </c>
      <c r="BL64" s="118">
        <f t="shared" si="12"/>
        <v>0.8</v>
      </c>
      <c r="BM64" s="118">
        <f t="shared" si="12"/>
        <v>0.9</v>
      </c>
      <c r="BN64" s="118">
        <f t="shared" si="12"/>
        <v>0.8</v>
      </c>
      <c r="BO64" s="118">
        <f t="shared" ref="BO64:BX64" si="13">BO61-BO65</f>
        <v>0.8</v>
      </c>
      <c r="BP64" s="118">
        <f t="shared" si="13"/>
        <v>0.8</v>
      </c>
      <c r="BQ64" s="118">
        <f t="shared" si="13"/>
        <v>0</v>
      </c>
      <c r="BR64" s="118"/>
      <c r="BS64" s="118">
        <f t="shared" si="13"/>
        <v>0</v>
      </c>
      <c r="BT64" s="118">
        <f t="shared" si="13"/>
        <v>0</v>
      </c>
      <c r="BU64" s="118">
        <f t="shared" si="13"/>
        <v>0</v>
      </c>
      <c r="BV64" s="118">
        <v>0.9</v>
      </c>
      <c r="BW64" s="118">
        <f t="shared" si="13"/>
        <v>0</v>
      </c>
      <c r="BX64" s="118">
        <f t="shared" si="13"/>
        <v>0</v>
      </c>
      <c r="BY64" s="118"/>
      <c r="BZ64" s="118"/>
    </row>
    <row r="65" spans="1:83">
      <c r="A65" s="118" t="s">
        <v>150</v>
      </c>
      <c r="B65" s="118" cm="1">
        <f t="array" ref="B65">IF(B61&gt;0,_xlfn.IFS(B62=0,0,B62=1,0.2,B62=2,0.1,B62=3,0.05),0)</f>
        <v>0.2</v>
      </c>
      <c r="C65" s="118" cm="1">
        <f t="array" ref="C65">IF(C61&gt;0,_xlfn.IFS(C62=0,0,C62=1,0.2,C62=2,0.1,C62=3,0.05),0)</f>
        <v>0.2</v>
      </c>
      <c r="D65" s="118" cm="1">
        <f t="array" ref="D65">IF(D61&gt;0,_xlfn.IFS(D62=0,0,D62=1,0.2,D62=2,0.1,D62=3,0.05),0)</f>
        <v>0.2</v>
      </c>
      <c r="E65" s="118" cm="1">
        <f t="array" ref="E65">IF(E61&gt;0,_xlfn.IFS(E62=0,0,E62=1,0.2,E62=2,0.1,E62=3,0.05),0)</f>
        <v>0.05</v>
      </c>
      <c r="F65" s="118" cm="1">
        <f t="array" ref="F65">IF(F61&gt;0,_xlfn.IFS(F62=0,0,F62=1,0.2,F62=2,0.1,F62=3,0.05),0)</f>
        <v>0.05</v>
      </c>
      <c r="G65" s="118" cm="1">
        <f t="array" ref="G65">IF(G61&gt;0,_xlfn.IFS(G62=0,0,G62=1,0.2,G62=2,0.1,G62=3,0.05),0)</f>
        <v>0.05</v>
      </c>
      <c r="H65" s="118" cm="1">
        <f t="array" ref="H65">IF(H61&gt;0,_xlfn.IFS(H62=0,0,H62=1,0.2,H62=2,0.1,H62=3,0.05),0)</f>
        <v>0.05</v>
      </c>
      <c r="I65" s="118" cm="1">
        <f t="array" ref="I65">IF(I61&gt;0,_xlfn.IFS(I62=0,0,I62=1,0.2,I62=2,0.1,I62=3,0.05),0)</f>
        <v>0.2</v>
      </c>
      <c r="J65" s="118" cm="1">
        <f t="array" ref="J65">IF(J61&gt;0,_xlfn.IFS(J62=0,0,J62=1,0.2,J62=2,0.1,J62=3,0.05),0)</f>
        <v>0.2</v>
      </c>
      <c r="K65" s="118" cm="1">
        <f t="array" ref="K65">IF(K61&gt;0,_xlfn.IFS(K62=0,0,K62=1,0.2,K62=2,0.1,K62=3,0.05),0)</f>
        <v>0.2</v>
      </c>
      <c r="L65" s="118" cm="1">
        <f t="array" ref="L65">IF(L61&gt;0,_xlfn.IFS(L62=0,0,L62=1,0.2,L62=2,0.1,L62=3,0.05),0)</f>
        <v>0.2</v>
      </c>
      <c r="M65" s="118" cm="1">
        <f t="array" ref="M65">IF(M61&gt;0,_xlfn.IFS(M62=0,0,M62=1,0.2,M62=2,0.1,M62=3,0.05),0)</f>
        <v>0.2</v>
      </c>
      <c r="N65" s="118" cm="1">
        <f t="array" ref="N65">IF(N61&gt;0,_xlfn.IFS(N62=0,0,N62=1,0.2,N62=2,0.1,N62=3,0.05),0)</f>
        <v>0.2</v>
      </c>
      <c r="O65" s="118" cm="1">
        <f t="array" ref="O65">IF(O61&gt;0,_xlfn.IFS(O62=0,0,O62=1,0.2,O62=2,0.1,O62=3,0.05),0)</f>
        <v>0.2</v>
      </c>
      <c r="P65" s="118" cm="1">
        <f t="array" ref="P65">IF(P61&gt;0,_xlfn.IFS(P62=0,0,P62=1,0.2,P62=2,0.1,P62=3,0.05),0)</f>
        <v>0.2</v>
      </c>
      <c r="Q65" s="118" cm="1">
        <f t="array" ref="Q65">IF(Q61&gt;0,_xlfn.IFS(Q62=0,0,Q62=1,0.2,Q62=2,0.1,Q62=3,0.05),0)</f>
        <v>0.2</v>
      </c>
      <c r="R65" s="118" cm="1">
        <f t="array" ref="R65">IF(R61&gt;0,_xlfn.IFS(R62=0,0,R62=1,0.2,R62=2,0.1,R62=3,0.05),0)</f>
        <v>0.2</v>
      </c>
      <c r="S65" s="118" cm="1">
        <f t="array" ref="S65">IF(S61&gt;0,_xlfn.IFS(S62=0,0,S62=1,0.2,S62=2,0.1,S62=3,0.05),0)</f>
        <v>0.1</v>
      </c>
      <c r="T65" s="118" cm="1">
        <f t="array" ref="T65">IF(T61&gt;0,_xlfn.IFS(T62=0,0,T62=1,0.2,T62=2,0.1,T62=3,0.05),0)</f>
        <v>0.1</v>
      </c>
      <c r="U65" s="118" cm="1">
        <f t="array" ref="U65">IF(U61&gt;0,_xlfn.IFS(U62=0,0,U62=1,0.2,U62=2,0.1,U62=3,0.05),0)</f>
        <v>0.1</v>
      </c>
      <c r="V65" s="118" cm="1">
        <f t="array" ref="V65">IF(V61&gt;0,_xlfn.IFS(V62=0,0,V62=1,0.2,V62=2,0.1,V62=3,0.05),0)</f>
        <v>0.1</v>
      </c>
      <c r="W65" s="118" cm="1">
        <f t="array" ref="W65">IF(W61&gt;0,_xlfn.IFS(W62=0,0,W62=1,0.2,W62=2,0.1,W62=3,0.05),0)</f>
        <v>0.1</v>
      </c>
      <c r="X65" s="118" cm="1">
        <f t="array" ref="X65">IF(X61&gt;0,_xlfn.IFS(X62=0,0,X62=1,0.2,X62=2,0.1,X62=3,0.05),0)</f>
        <v>0.1</v>
      </c>
      <c r="Y65" s="118" cm="1">
        <f t="array" ref="Y65">IF(Y61&gt;0,_xlfn.IFS(Y62=0,0,Y62=1,0.2,Y62=2,0.1,Y62=3,0.05),0)</f>
        <v>0.1</v>
      </c>
      <c r="Z65" s="118" cm="1">
        <f t="array" ref="Z65">IF(Z61&gt;0,_xlfn.IFS(Z62=0,0,Z62=1,0.2,Z62=2,0.1,Z62=3,0.05),0)</f>
        <v>0.1</v>
      </c>
      <c r="AA65" s="118" cm="1">
        <f t="array" ref="AA65">IF(AA61&gt;0,_xlfn.IFS(AA62=0,0,AA62=1,0.2,AA62=2,0.1,AA62=3,0.05),0)</f>
        <v>0.1</v>
      </c>
      <c r="AB65" s="118" cm="1">
        <f t="array" ref="AB65">IF(AB61&gt;0,_xlfn.IFS(AB62=0,0,AB62=1,0.2,AB62=2,0.1,AB62=3,0.05),0)</f>
        <v>0.1</v>
      </c>
      <c r="AC65" s="118" cm="1">
        <f t="array" ref="AC65">IF(AC61&gt;0,_xlfn.IFS(AC62=0,0,AC62=1,0.2,AC62=2,0.1,AC62=3,0.05),0)</f>
        <v>0.1</v>
      </c>
      <c r="AD65" s="118" cm="1">
        <f t="array" ref="AD65">IF(AD61&gt;0,_xlfn.IFS(AD62=0,0,AD62=1,0.2,AD62=2,0.1,AD62=3,0.05),0)</f>
        <v>0.1</v>
      </c>
      <c r="AE65" s="118" cm="1">
        <f t="array" ref="AE65">IF(AE61&gt;0,_xlfn.IFS(AE62=0,0,AE62=1,0.2,AE62=2,0.1,AE62=3,0.05),0)</f>
        <v>0.1</v>
      </c>
      <c r="AF65" s="118" cm="1">
        <f t="array" ref="AF65">IF(AF61&gt;0,_xlfn.IFS(AF62=0,0,AF62=1,0.2,AF62=2,0.1,AF62=3,0.05),0)</f>
        <v>0.1</v>
      </c>
      <c r="AG65" s="118" cm="1">
        <f t="array" ref="AG65">IF(AG61&gt;0,_xlfn.IFS(AG62=0,0,AG62=1,0.2,AG62=2,0.1,AG62=3,0.05),0)</f>
        <v>0.1</v>
      </c>
      <c r="AH65" s="118" cm="1">
        <f t="array" ref="AH65">IF(AH61&gt;0,_xlfn.IFS(AH62=0,0,AH62=1,0.2,AH62=2,0.1,AH62=3,0.05),0)</f>
        <v>0.1</v>
      </c>
      <c r="AI65" s="118" cm="1">
        <f t="array" ref="AI65">IF(AI61&gt;0,_xlfn.IFS(AI62=0,0,AI62=1,0.2,AI62=2,0.1,AI62=3,0.05),0)</f>
        <v>0.1</v>
      </c>
      <c r="AJ65" s="118" cm="1">
        <f t="array" ref="AJ65">IF(AJ61&gt;0,_xlfn.IFS(AJ62=0,0,AJ62=1,0.2,AJ62=2,0.1,AJ62=3,0.05),0)</f>
        <v>0.1</v>
      </c>
      <c r="AK65" s="118" cm="1">
        <f t="array" ref="AK65">IF(AK61&gt;0,_xlfn.IFS(AK62=0,0,AK62=1,0.2,AK62=2,0.1,AK62=3,0.05),0)</f>
        <v>0.1</v>
      </c>
      <c r="AL65" s="118" cm="1">
        <f t="array" ref="AL65">IF(AL61&gt;0,_xlfn.IFS(AL62=0,0,AL62=1,0.2,AL62=2,0.1,AL62=3,0.05),0)</f>
        <v>0.05</v>
      </c>
      <c r="AM65" s="118">
        <v>0.15</v>
      </c>
      <c r="AN65" s="118" cm="1">
        <f t="array" ref="AN65">IF(AN61&gt;0,_xlfn.IFS(AN62=0,0,AN62=1,0.2,AN62=2,0.1,AN62=3,0.05),0)</f>
        <v>0.05</v>
      </c>
      <c r="AO65" s="118" cm="1">
        <f t="array" ref="AO65">IF(AO61&gt;0,_xlfn.IFS(AO62=0,0,AO62=1,0.2,AO62=2,0.1,AO62=3,0.05),0)</f>
        <v>0.2</v>
      </c>
      <c r="AP65" s="118" cm="1">
        <f t="array" ref="AP65">IF(AP61&gt;0,_xlfn.IFS(AP62=0,0,AP62=1,0.2,AP62=2,0.1,AP62=3,0.05),0)</f>
        <v>0.2</v>
      </c>
      <c r="AQ65" s="118" cm="1">
        <f t="array" ref="AQ65">IF(AQ61&gt;0,_xlfn.IFS(AQ62=0,0,AQ62=1,0.2,AQ62=2,0.1,AQ62=3,0.05),0)</f>
        <v>0.2</v>
      </c>
      <c r="AR65" s="118" cm="1">
        <f t="array" ref="AR65">IF(AR61&gt;0,_xlfn.IFS(AR62=0,0,AR62=1,0.2,AR62=2,0.1,AR62=3,0.05),0)</f>
        <v>0.2</v>
      </c>
      <c r="AS65" s="118" cm="1">
        <f t="array" ref="AS65">IF(AS61&gt;0,_xlfn.IFS(AS62=0,0,AS62=1,0.2,AS62=2,0.1,AS62=3,0.05),0)</f>
        <v>0.2</v>
      </c>
      <c r="AT65" s="118" cm="1">
        <f t="array" ref="AT65">IF(AT61&gt;0,_xlfn.IFS(AT62=0,0,AT62=1,0.2,AT62=2,0.1,AT62=3,0.05),0)</f>
        <v>0.2</v>
      </c>
      <c r="AU65" s="118" cm="1">
        <f t="array" ref="AU65">IF(AU61&gt;0,_xlfn.IFS(AU62=0,0,AU62=1,0.2,AU62=2,0.1,AU62=3,0.05),0)</f>
        <v>0.1</v>
      </c>
      <c r="AV65" s="118" cm="1">
        <f t="array" ref="AV65">IF(AV61&gt;0,_xlfn.IFS(AV62=0,0,AV62=1,0.2,AV62=2,0.1,AV62=3,0.05),0)</f>
        <v>0.2</v>
      </c>
      <c r="AW65" s="118" cm="1">
        <f t="array" ref="AW65">IF(AW61&gt;0,_xlfn.IFS(AW62=0,0,AW62=1,0.2,AW62=2,0.1,AW62=3,0.05),0)</f>
        <v>0.2</v>
      </c>
      <c r="AX65" s="118" cm="1">
        <f t="array" ref="AX65">IF(AX61&gt;0,_xlfn.IFS(AX62=0,0,AX62=1,0.2,AX62=2,0.1,AX62=3,0.05),0)</f>
        <v>0.2</v>
      </c>
      <c r="AY65" s="118" cm="1">
        <f t="array" ref="AY65">IF(AY61&gt;0,_xlfn.IFS(AY62=0,0,AY62=1,0.2,AY62=2,0.1,AY62=3,0.05),0)</f>
        <v>0.2</v>
      </c>
      <c r="AZ65" s="118" cm="1">
        <f t="array" ref="AZ65">IF(AZ61&gt;0,_xlfn.IFS(AZ62=0,0,AZ62=1,0.2,AZ62=2,0.1,AZ62=3,0.05),0)</f>
        <v>0.2</v>
      </c>
      <c r="BA65" s="118" cm="1">
        <f t="array" ref="BA65">IF(BA61&gt;0,_xlfn.IFS(BA62=0,0,BA62=1,0.2,BA62=2,0.1,BA62=3,0.05),0)</f>
        <v>0.2</v>
      </c>
      <c r="BB65" s="118" cm="1">
        <f t="array" ref="BB65">IF(BB61&gt;0,_xlfn.IFS(BB62=0,0,BB62=1,0.2,BB62=2,0.1,BB62=3,0.05),0)</f>
        <v>0.2</v>
      </c>
      <c r="BC65" s="118" cm="1">
        <f t="array" ref="BC65">IF(BC61&gt;0,_xlfn.IFS(BC62=0,0,BC62=1,0.2,BC62=2,0.1,BC62=3,0.05),0)</f>
        <v>0.2</v>
      </c>
      <c r="BD65" s="118" cm="1">
        <f t="array" ref="BD65">IF(BD61&gt;0,_xlfn.IFS(BD62=0,0,BD62=1,0.2,BD62=2,0.1,BD62=3,0.05),0)</f>
        <v>0.2</v>
      </c>
      <c r="BE65" s="118" cm="1">
        <f t="array" ref="BE65">IF(BE61&gt;0,_xlfn.IFS(BE62=0,0,BE62=1,0.2,BE62=2,0.1,BE62=3,0.05),0)</f>
        <v>0.2</v>
      </c>
      <c r="BF65" s="118" cm="1">
        <f t="array" ref="BF65">IF(BF61&gt;0,_xlfn.IFS(BF62=0,0,BF62=1,0.2,BF62=2,0.1,BF62=3,0.05),0)</f>
        <v>0.2</v>
      </c>
      <c r="BG65" s="118" cm="1">
        <f t="array" ref="BG65">IF(BG61&gt;0,_xlfn.IFS(BG62=0,0,BG62=1,0.2,BG62=2,0.1,BG62=3,0.05),0)</f>
        <v>0.2</v>
      </c>
      <c r="BH65" s="118" cm="1">
        <f t="array" ref="BH65">IF(BH61&gt;0,_xlfn.IFS(BH62=0,0,BH62=1,0.2,BH62=2,0.1,BH62=3,0.05),0)</f>
        <v>0.2</v>
      </c>
      <c r="BI65" s="118" cm="1">
        <f t="array" ref="BI65">IF(BI61&gt;0,_xlfn.IFS(BI62=0,0,BI62=1,0.2,BI62=2,0.1,BI62=3,0.05),0)</f>
        <v>0.2</v>
      </c>
      <c r="BJ65" s="118" cm="1">
        <f t="array" ref="BJ65">IF(BJ61&gt;0,_xlfn.IFS(BJ62=0,0,BJ62=1,0.2,BJ62=2,0.1,BJ62=3,0.05),0)</f>
        <v>0.1</v>
      </c>
      <c r="BK65" s="118" cm="1">
        <f t="array" ref="BK65">IF(BK61&gt;0,_xlfn.IFS(BK62=0,0,BK62=1,0.2,BK62=2,0.1,BK62=3,0.05),0)</f>
        <v>0.1</v>
      </c>
      <c r="BL65" s="118" cm="1">
        <f t="array" ref="BL65">IF(BL61&gt;0,_xlfn.IFS(BL62=0,0,BL62=1,0.2,BL62=2,0.1,BL62=3,0.05),0)</f>
        <v>0.2</v>
      </c>
      <c r="BM65" s="118" cm="1">
        <f t="array" ref="BM65">IF(BM61&gt;0,_xlfn.IFS(BM62=0,0,BM62=1,0.2,BM62=2,0.1,BM62=3,0.05),0)</f>
        <v>0.1</v>
      </c>
      <c r="BN65" s="118" cm="1">
        <f t="array" ref="BN65">IF(BN61&gt;0,_xlfn.IFS(BN62=0,0,BN62=1,0.2,BN62=2,0.1,BN62=3,0.05),0)</f>
        <v>0.2</v>
      </c>
      <c r="BO65" s="118" cm="1">
        <f t="array" ref="BO65">IF(BO61&gt;0,_xlfn.IFS(BO62=0,0,BO62=1,0.2,BO62=2,0.1,BO62=3,0.05),0)</f>
        <v>0.2</v>
      </c>
      <c r="BP65" s="118" cm="1">
        <f t="array" ref="BP65">IF(BP61&gt;0,_xlfn.IFS(BP62=0,0,BP62=1,0.2,BP62=2,0.1,BP62=3,0.05),0)</f>
        <v>0.2</v>
      </c>
      <c r="BQ65" s="118" cm="1">
        <f t="array" ref="BQ65">IF(BQ61&gt;0,_xlfn.IFS(BQ62=0,0,BQ62=1,0.2,BQ62=2,0.1,BQ62=3,0.05),0)</f>
        <v>0</v>
      </c>
      <c r="BR65" s="118"/>
      <c r="BS65" s="118" cm="1">
        <f t="array" ref="BS65">IF(BS61&gt;0,_xlfn.IFS(BS62=0,0,BS62=1,0.2,BS62=2,0.1,BS62=3,0.05),0)</f>
        <v>0</v>
      </c>
      <c r="BT65" s="118" cm="1">
        <f t="array" ref="BT65">IF(BT61&gt;0,_xlfn.IFS(BT62=0,0,BT62=1,0.2,BT62=2,0.1,BT62=3,0.05),0)</f>
        <v>0</v>
      </c>
      <c r="BU65" s="118" cm="1">
        <f t="array" ref="BU65">IF(BU61&gt;0,_xlfn.IFS(BU62=0,0,BU62=1,0.2,BU62=2,0.1,BU62=3,0.05),0)</f>
        <v>0</v>
      </c>
      <c r="BV65" s="118">
        <v>0.1</v>
      </c>
      <c r="BW65" s="118" cm="1">
        <f t="array" ref="BW65">IF(BW61&gt;0,_xlfn.IFS(BW62=0,0,BW62=1,0.2,BW62=2,0.1,BW62=3,0.05),0)</f>
        <v>0</v>
      </c>
      <c r="BX65" s="118" cm="1">
        <f t="array" ref="BX65">IF(BX61&gt;0,_xlfn.IFS(BX62=0,0,BX62=1,0.2,BX62=2,0.1,BX62=3,0.05),0)</f>
        <v>0</v>
      </c>
      <c r="BY65" s="118"/>
      <c r="BZ65" s="118"/>
    </row>
    <row r="66" spans="1:83">
      <c r="A66" s="120" t="s">
        <v>156</v>
      </c>
      <c r="B66" s="120">
        <v>0</v>
      </c>
      <c r="C66" s="120">
        <v>0</v>
      </c>
      <c r="D66" s="120">
        <v>0</v>
      </c>
      <c r="E66" s="120">
        <v>0</v>
      </c>
      <c r="F66" s="120">
        <v>0</v>
      </c>
      <c r="G66" s="120">
        <v>0</v>
      </c>
      <c r="H66" s="120">
        <v>0</v>
      </c>
      <c r="I66" s="120">
        <v>0</v>
      </c>
      <c r="J66" s="120">
        <v>0</v>
      </c>
      <c r="K66" s="120">
        <v>0</v>
      </c>
      <c r="L66" s="120">
        <v>0</v>
      </c>
      <c r="M66" s="120">
        <v>0</v>
      </c>
      <c r="N66" s="120">
        <v>0</v>
      </c>
      <c r="O66" s="120">
        <v>0</v>
      </c>
      <c r="P66" s="120">
        <v>0</v>
      </c>
      <c r="Q66" s="120">
        <v>0</v>
      </c>
      <c r="R66" s="120">
        <v>0</v>
      </c>
      <c r="S66" s="120">
        <v>0</v>
      </c>
      <c r="T66" s="120">
        <v>0</v>
      </c>
      <c r="U66" s="120">
        <v>0</v>
      </c>
      <c r="V66" s="120">
        <v>0</v>
      </c>
      <c r="W66" s="120">
        <v>0</v>
      </c>
      <c r="X66" s="120">
        <v>0</v>
      </c>
      <c r="Y66" s="120">
        <v>0</v>
      </c>
      <c r="Z66" s="120">
        <v>0</v>
      </c>
      <c r="AA66" s="120">
        <v>0</v>
      </c>
      <c r="AB66" s="120">
        <v>0</v>
      </c>
      <c r="AC66" s="120">
        <v>0</v>
      </c>
      <c r="AD66" s="120">
        <v>0</v>
      </c>
      <c r="AE66" s="120">
        <v>0</v>
      </c>
      <c r="AF66" s="120">
        <v>0</v>
      </c>
      <c r="AG66" s="120">
        <v>0</v>
      </c>
      <c r="AH66" s="120">
        <v>0</v>
      </c>
      <c r="AI66" s="120">
        <v>0</v>
      </c>
      <c r="AJ66" s="120">
        <v>0</v>
      </c>
      <c r="AK66" s="120">
        <v>0</v>
      </c>
      <c r="AL66" s="120">
        <v>0</v>
      </c>
      <c r="AM66" s="120">
        <v>0.25</v>
      </c>
      <c r="AN66" s="120">
        <v>0</v>
      </c>
      <c r="AO66" s="120">
        <v>0</v>
      </c>
      <c r="AP66" s="120">
        <v>0</v>
      </c>
      <c r="AQ66" s="120">
        <v>0</v>
      </c>
      <c r="AR66" s="120">
        <v>0</v>
      </c>
      <c r="AS66" s="120">
        <v>0</v>
      </c>
      <c r="AT66" s="120">
        <v>0</v>
      </c>
      <c r="AU66" s="120">
        <v>0</v>
      </c>
      <c r="AV66" s="120">
        <v>0</v>
      </c>
      <c r="AW66" s="120">
        <v>0</v>
      </c>
      <c r="AX66" s="120">
        <v>0</v>
      </c>
      <c r="AY66" s="120">
        <v>0</v>
      </c>
      <c r="AZ66" s="120">
        <v>0</v>
      </c>
      <c r="BA66" s="120">
        <v>0</v>
      </c>
      <c r="BB66" s="120">
        <v>0</v>
      </c>
      <c r="BC66" s="120">
        <v>0</v>
      </c>
      <c r="BD66" s="120">
        <v>0</v>
      </c>
      <c r="BE66" s="120">
        <v>0</v>
      </c>
      <c r="BF66" s="120">
        <v>0</v>
      </c>
      <c r="BG66" s="120">
        <v>0</v>
      </c>
      <c r="BH66" s="120">
        <v>0</v>
      </c>
      <c r="BI66" s="120">
        <v>0</v>
      </c>
      <c r="BJ66" s="120">
        <v>0</v>
      </c>
      <c r="BK66" s="120">
        <v>0</v>
      </c>
      <c r="BL66" s="120">
        <v>0</v>
      </c>
      <c r="BM66" s="120">
        <v>0</v>
      </c>
      <c r="BN66" s="120">
        <v>0</v>
      </c>
      <c r="BO66" s="120">
        <v>0</v>
      </c>
      <c r="BP66" s="120">
        <v>0</v>
      </c>
      <c r="BQ66" s="120">
        <v>0</v>
      </c>
      <c r="BR66" s="120"/>
      <c r="BS66" s="120">
        <v>0</v>
      </c>
      <c r="BT66" s="120">
        <v>0</v>
      </c>
      <c r="BU66" s="120">
        <v>0</v>
      </c>
      <c r="BV66" s="120">
        <v>0</v>
      </c>
      <c r="BW66" s="120">
        <v>0</v>
      </c>
      <c r="BX66" s="120">
        <v>0</v>
      </c>
      <c r="BY66" s="120"/>
      <c r="BZ66" s="120"/>
    </row>
    <row r="68" spans="1:83">
      <c r="A68" s="88" t="s">
        <v>126</v>
      </c>
      <c r="B68" s="31">
        <f>SUM(B64:B66)-B61</f>
        <v>0</v>
      </c>
      <c r="C68" s="31">
        <f t="shared" ref="C68:BN68" si="14">SUM(C64:C66)-C61</f>
        <v>0</v>
      </c>
      <c r="D68" s="31">
        <f t="shared" si="14"/>
        <v>0</v>
      </c>
      <c r="E68" s="31">
        <f t="shared" si="14"/>
        <v>0</v>
      </c>
      <c r="F68" s="31">
        <f t="shared" si="14"/>
        <v>0</v>
      </c>
      <c r="G68" s="31">
        <f t="shared" si="14"/>
        <v>0</v>
      </c>
      <c r="H68" s="31">
        <f t="shared" si="14"/>
        <v>0</v>
      </c>
      <c r="I68" s="31">
        <f t="shared" si="14"/>
        <v>0</v>
      </c>
      <c r="J68" s="31">
        <f t="shared" si="14"/>
        <v>0</v>
      </c>
      <c r="K68" s="31">
        <f t="shared" si="14"/>
        <v>0</v>
      </c>
      <c r="L68" s="31">
        <f t="shared" si="14"/>
        <v>0</v>
      </c>
      <c r="M68" s="31">
        <f t="shared" si="14"/>
        <v>0</v>
      </c>
      <c r="N68" s="31">
        <f t="shared" si="14"/>
        <v>0</v>
      </c>
      <c r="O68" s="31">
        <f t="shared" si="14"/>
        <v>0</v>
      </c>
      <c r="P68" s="31">
        <f t="shared" si="14"/>
        <v>0</v>
      </c>
      <c r="Q68" s="31">
        <f t="shared" si="14"/>
        <v>0</v>
      </c>
      <c r="R68" s="31">
        <f t="shared" si="14"/>
        <v>0</v>
      </c>
      <c r="S68" s="31">
        <f t="shared" si="14"/>
        <v>0</v>
      </c>
      <c r="T68" s="31">
        <f t="shared" si="14"/>
        <v>0</v>
      </c>
      <c r="U68" s="31">
        <f t="shared" si="14"/>
        <v>0</v>
      </c>
      <c r="V68" s="31">
        <f t="shared" si="14"/>
        <v>0</v>
      </c>
      <c r="W68" s="31">
        <f t="shared" si="14"/>
        <v>0</v>
      </c>
      <c r="X68" s="31">
        <f t="shared" si="14"/>
        <v>0</v>
      </c>
      <c r="Y68" s="31">
        <f t="shared" si="14"/>
        <v>0</v>
      </c>
      <c r="Z68" s="31">
        <f t="shared" si="14"/>
        <v>0</v>
      </c>
      <c r="AA68" s="31">
        <f t="shared" si="14"/>
        <v>0</v>
      </c>
      <c r="AB68" s="31">
        <f t="shared" si="14"/>
        <v>0</v>
      </c>
      <c r="AC68" s="31">
        <f t="shared" si="14"/>
        <v>0</v>
      </c>
      <c r="AD68" s="31">
        <f t="shared" si="14"/>
        <v>0</v>
      </c>
      <c r="AE68" s="31">
        <f t="shared" si="14"/>
        <v>0</v>
      </c>
      <c r="AF68" s="31">
        <f t="shared" si="14"/>
        <v>0</v>
      </c>
      <c r="AG68" s="31">
        <f t="shared" si="14"/>
        <v>0</v>
      </c>
      <c r="AH68" s="31">
        <f t="shared" si="14"/>
        <v>0</v>
      </c>
      <c r="AI68" s="31">
        <f t="shared" si="14"/>
        <v>0</v>
      </c>
      <c r="AJ68" s="31">
        <f t="shared" si="14"/>
        <v>0</v>
      </c>
      <c r="AK68" s="31">
        <f t="shared" si="14"/>
        <v>0</v>
      </c>
      <c r="AL68" s="31">
        <f t="shared" si="14"/>
        <v>0</v>
      </c>
      <c r="AM68" s="31">
        <f t="shared" si="14"/>
        <v>0</v>
      </c>
      <c r="AN68" s="31">
        <f t="shared" si="14"/>
        <v>0</v>
      </c>
      <c r="AO68" s="31">
        <f t="shared" si="14"/>
        <v>0</v>
      </c>
      <c r="AP68" s="31">
        <f t="shared" si="14"/>
        <v>0</v>
      </c>
      <c r="AQ68" s="31">
        <f t="shared" si="14"/>
        <v>0</v>
      </c>
      <c r="AR68" s="31">
        <f t="shared" si="14"/>
        <v>0</v>
      </c>
      <c r="AS68" s="31">
        <f t="shared" si="14"/>
        <v>0</v>
      </c>
      <c r="AT68" s="31">
        <f t="shared" si="14"/>
        <v>0</v>
      </c>
      <c r="AU68" s="31">
        <f t="shared" si="14"/>
        <v>0</v>
      </c>
      <c r="AV68" s="31">
        <f t="shared" si="14"/>
        <v>0</v>
      </c>
      <c r="AW68" s="31">
        <f t="shared" si="14"/>
        <v>0</v>
      </c>
      <c r="AX68" s="31">
        <f t="shared" si="14"/>
        <v>0</v>
      </c>
      <c r="AY68" s="31">
        <f t="shared" si="14"/>
        <v>0</v>
      </c>
      <c r="AZ68" s="31">
        <f t="shared" si="14"/>
        <v>0</v>
      </c>
      <c r="BA68" s="31">
        <f t="shared" si="14"/>
        <v>0</v>
      </c>
      <c r="BB68" s="31">
        <f t="shared" si="14"/>
        <v>0</v>
      </c>
      <c r="BC68" s="31">
        <f t="shared" si="14"/>
        <v>0</v>
      </c>
      <c r="BD68" s="31">
        <f t="shared" si="14"/>
        <v>0</v>
      </c>
      <c r="BE68" s="31">
        <f t="shared" si="14"/>
        <v>0</v>
      </c>
      <c r="BF68" s="31">
        <f t="shared" si="14"/>
        <v>0</v>
      </c>
      <c r="BG68" s="31">
        <f t="shared" si="14"/>
        <v>0</v>
      </c>
      <c r="BH68" s="31">
        <f t="shared" si="14"/>
        <v>0</v>
      </c>
      <c r="BI68" s="31">
        <f t="shared" si="14"/>
        <v>0</v>
      </c>
      <c r="BJ68" s="31">
        <f t="shared" si="14"/>
        <v>0</v>
      </c>
      <c r="BK68" s="31">
        <f t="shared" si="14"/>
        <v>0</v>
      </c>
      <c r="BL68" s="31">
        <f t="shared" si="14"/>
        <v>0</v>
      </c>
      <c r="BM68" s="31">
        <f t="shared" si="14"/>
        <v>0</v>
      </c>
      <c r="BN68" s="31">
        <f t="shared" si="14"/>
        <v>0</v>
      </c>
      <c r="BO68" s="31">
        <f t="shared" ref="BO68:BX68" si="15">SUM(BO64:BO66)-BO61</f>
        <v>0</v>
      </c>
      <c r="BP68" s="31">
        <f t="shared" si="15"/>
        <v>0</v>
      </c>
      <c r="BQ68" s="31">
        <f t="shared" si="15"/>
        <v>0</v>
      </c>
      <c r="BS68" s="31">
        <f t="shared" si="15"/>
        <v>0</v>
      </c>
      <c r="BT68" s="31">
        <f t="shared" si="15"/>
        <v>0</v>
      </c>
      <c r="BU68" s="31">
        <f t="shared" si="15"/>
        <v>0</v>
      </c>
      <c r="BV68" s="31">
        <f t="shared" si="15"/>
        <v>0</v>
      </c>
      <c r="BW68" s="31">
        <f t="shared" si="15"/>
        <v>0</v>
      </c>
      <c r="BX68" s="31">
        <f t="shared" si="15"/>
        <v>0</v>
      </c>
    </row>
    <row r="71" spans="1:83">
      <c r="A71" s="78" t="s">
        <v>157</v>
      </c>
    </row>
    <row r="72" spans="1:83">
      <c r="A72" s="100" t="s">
        <v>158</v>
      </c>
    </row>
    <row r="73" spans="1:83" ht="124.5" customHeight="1">
      <c r="A73" s="116"/>
      <c r="B73" s="117" t="s">
        <v>50</v>
      </c>
      <c r="C73" s="117" t="s">
        <v>51</v>
      </c>
      <c r="D73" s="117" t="s">
        <v>52</v>
      </c>
      <c r="E73" s="117" t="s">
        <v>53</v>
      </c>
      <c r="F73" s="117" t="s">
        <v>54</v>
      </c>
      <c r="G73" s="117" t="s">
        <v>55</v>
      </c>
      <c r="H73" s="117" t="s">
        <v>56</v>
      </c>
      <c r="I73" s="117" t="s">
        <v>57</v>
      </c>
      <c r="J73" s="117" t="s">
        <v>58</v>
      </c>
      <c r="K73" s="117" t="s">
        <v>59</v>
      </c>
      <c r="L73" s="117" t="s">
        <v>60</v>
      </c>
      <c r="M73" s="117" t="s">
        <v>61</v>
      </c>
      <c r="N73" s="117" t="s">
        <v>62</v>
      </c>
      <c r="O73" s="117" t="s">
        <v>63</v>
      </c>
      <c r="P73" s="117" t="s">
        <v>64</v>
      </c>
      <c r="Q73" s="117" t="s">
        <v>65</v>
      </c>
      <c r="R73" s="117" t="s">
        <v>66</v>
      </c>
      <c r="S73" s="117" t="s">
        <v>67</v>
      </c>
      <c r="T73" s="117" t="s">
        <v>68</v>
      </c>
      <c r="U73" s="117" t="s">
        <v>69</v>
      </c>
      <c r="V73" s="117" t="s">
        <v>70</v>
      </c>
      <c r="W73" s="117" t="s">
        <v>71</v>
      </c>
      <c r="X73" s="117" t="s">
        <v>72</v>
      </c>
      <c r="Y73" s="117" t="s">
        <v>73</v>
      </c>
      <c r="Z73" s="117" t="s">
        <v>74</v>
      </c>
      <c r="AA73" s="117" t="s">
        <v>75</v>
      </c>
      <c r="AB73" s="117" t="s">
        <v>76</v>
      </c>
      <c r="AC73" s="117" t="s">
        <v>77</v>
      </c>
      <c r="AD73" s="117" t="s">
        <v>78</v>
      </c>
      <c r="AE73" s="117" t="s">
        <v>79</v>
      </c>
      <c r="AF73" s="117" t="s">
        <v>80</v>
      </c>
      <c r="AG73" s="117" t="s">
        <v>81</v>
      </c>
      <c r="AH73" s="117" t="s">
        <v>82</v>
      </c>
      <c r="AI73" s="117" t="s">
        <v>83</v>
      </c>
      <c r="AJ73" s="117" t="s">
        <v>84</v>
      </c>
      <c r="AK73" s="117" t="s">
        <v>85</v>
      </c>
      <c r="AL73" s="117" t="s">
        <v>86</v>
      </c>
      <c r="AM73" s="117" t="s">
        <v>87</v>
      </c>
      <c r="AN73" s="117" t="s">
        <v>88</v>
      </c>
      <c r="AO73" s="117" t="s">
        <v>89</v>
      </c>
      <c r="AP73" s="117" t="s">
        <v>90</v>
      </c>
      <c r="AQ73" s="117" t="s">
        <v>91</v>
      </c>
      <c r="AR73" s="117" t="s">
        <v>92</v>
      </c>
      <c r="AS73" s="117" t="s">
        <v>93</v>
      </c>
      <c r="AT73" s="117" t="s">
        <v>36</v>
      </c>
      <c r="AU73" s="117" t="s">
        <v>94</v>
      </c>
      <c r="AV73" s="117" t="s">
        <v>95</v>
      </c>
      <c r="AW73" s="117" t="s">
        <v>96</v>
      </c>
      <c r="AX73" s="117" t="s">
        <v>97</v>
      </c>
      <c r="AY73" s="117" t="s">
        <v>98</v>
      </c>
      <c r="AZ73" s="117" t="s">
        <v>99</v>
      </c>
      <c r="BA73" s="117" t="s">
        <v>100</v>
      </c>
      <c r="BB73" s="117" t="s">
        <v>101</v>
      </c>
      <c r="BC73" s="117" t="s">
        <v>102</v>
      </c>
      <c r="BD73" s="117" t="s">
        <v>103</v>
      </c>
      <c r="BE73" s="117" t="s">
        <v>104</v>
      </c>
      <c r="BF73" s="117" t="s">
        <v>105</v>
      </c>
      <c r="BG73" s="117" t="s">
        <v>106</v>
      </c>
      <c r="BH73" s="117" t="s">
        <v>107</v>
      </c>
      <c r="BI73" s="117" t="s">
        <v>108</v>
      </c>
      <c r="BJ73" s="117" t="s">
        <v>109</v>
      </c>
      <c r="BK73" s="117" t="s">
        <v>110</v>
      </c>
      <c r="BL73" s="117" t="s">
        <v>111</v>
      </c>
      <c r="BM73" s="117" t="s">
        <v>112</v>
      </c>
      <c r="BN73" s="117" t="s">
        <v>113</v>
      </c>
      <c r="BO73" s="117" t="s">
        <v>114</v>
      </c>
      <c r="BP73" s="117" t="s">
        <v>115</v>
      </c>
      <c r="BQ73" s="117" t="s">
        <v>116</v>
      </c>
      <c r="BR73" s="117" t="s">
        <v>117</v>
      </c>
      <c r="BS73" s="117" t="s">
        <v>118</v>
      </c>
      <c r="BT73" s="117" t="s">
        <v>119</v>
      </c>
      <c r="BU73" s="117" t="s">
        <v>120</v>
      </c>
      <c r="BV73" s="117" t="s">
        <v>121</v>
      </c>
      <c r="BW73" s="117" t="s">
        <v>122</v>
      </c>
      <c r="BX73" s="117" t="s">
        <v>123</v>
      </c>
      <c r="BY73" s="117" t="s">
        <v>124</v>
      </c>
      <c r="BZ73" s="117" t="s">
        <v>125</v>
      </c>
      <c r="CA73" s="87"/>
      <c r="CB73" s="87"/>
      <c r="CC73" s="87"/>
      <c r="CD73" s="87"/>
      <c r="CE73" s="87"/>
    </row>
    <row r="74" spans="1:83">
      <c r="A74" s="131" t="s">
        <v>149</v>
      </c>
      <c r="B74" s="132">
        <f t="shared" ref="B74:AG74" si="16">B$53*B64</f>
        <v>0.8</v>
      </c>
      <c r="C74" s="132">
        <f t="shared" si="16"/>
        <v>0.8</v>
      </c>
      <c r="D74" s="132">
        <f t="shared" si="16"/>
        <v>0.8</v>
      </c>
      <c r="E74" s="132">
        <f t="shared" si="16"/>
        <v>0.68717526128606254</v>
      </c>
      <c r="F74" s="132">
        <f t="shared" si="16"/>
        <v>0.68717526128606254</v>
      </c>
      <c r="G74" s="132">
        <f t="shared" si="16"/>
        <v>0.68717526128606254</v>
      </c>
      <c r="H74" s="132">
        <f t="shared" si="16"/>
        <v>0.68717526128606254</v>
      </c>
      <c r="I74" s="132">
        <f t="shared" si="16"/>
        <v>0.57283956779381451</v>
      </c>
      <c r="J74" s="132">
        <f t="shared" si="16"/>
        <v>0.57283956779381451</v>
      </c>
      <c r="K74" s="132">
        <f t="shared" si="16"/>
        <v>0.57283956779381451</v>
      </c>
      <c r="L74" s="132">
        <f t="shared" si="16"/>
        <v>0.57283956779381451</v>
      </c>
      <c r="M74" s="132">
        <f t="shared" si="16"/>
        <v>0.57283956779381451</v>
      </c>
      <c r="N74" s="132">
        <f t="shared" si="16"/>
        <v>0.56348804687539455</v>
      </c>
      <c r="O74" s="132">
        <f t="shared" si="16"/>
        <v>0.56348804687539455</v>
      </c>
      <c r="P74" s="132">
        <f t="shared" si="16"/>
        <v>0.56348804687539455</v>
      </c>
      <c r="Q74" s="132">
        <f t="shared" si="16"/>
        <v>0.56348804687539455</v>
      </c>
      <c r="R74" s="132">
        <f t="shared" si="16"/>
        <v>0.54383296792019697</v>
      </c>
      <c r="S74" s="132">
        <f t="shared" si="16"/>
        <v>0.61181208891022165</v>
      </c>
      <c r="T74" s="132">
        <f t="shared" si="16"/>
        <v>0.40125272163190701</v>
      </c>
      <c r="U74" s="132">
        <f t="shared" si="16"/>
        <v>0.40125272163190701</v>
      </c>
      <c r="V74" s="132">
        <f t="shared" si="16"/>
        <v>0.40125272163190701</v>
      </c>
      <c r="W74" s="132">
        <f t="shared" si="16"/>
        <v>0.40125272163190701</v>
      </c>
      <c r="X74" s="132">
        <f t="shared" si="16"/>
        <v>0.40125272163190701</v>
      </c>
      <c r="Y74" s="132">
        <f t="shared" si="16"/>
        <v>0.40125272163190701</v>
      </c>
      <c r="Z74" s="132">
        <f t="shared" si="16"/>
        <v>0.40125272163190701</v>
      </c>
      <c r="AA74" s="132">
        <f t="shared" si="16"/>
        <v>0.89334461016891031</v>
      </c>
      <c r="AB74" s="132">
        <f t="shared" si="16"/>
        <v>0.52691059765537118</v>
      </c>
      <c r="AC74" s="132">
        <f t="shared" si="16"/>
        <v>0.75352848420529139</v>
      </c>
      <c r="AD74" s="132">
        <f t="shared" si="16"/>
        <v>0.75352848420529139</v>
      </c>
      <c r="AE74" s="132">
        <f t="shared" si="16"/>
        <v>0.75352848420529139</v>
      </c>
      <c r="AF74" s="132">
        <f t="shared" si="16"/>
        <v>0.75352848420529139</v>
      </c>
      <c r="AG74" s="132">
        <f t="shared" si="16"/>
        <v>0.75352848420529139</v>
      </c>
      <c r="AH74" s="132">
        <f t="shared" ref="AH74:BQ74" si="17">AH$53*AH64</f>
        <v>0.75352848420529139</v>
      </c>
      <c r="AI74" s="132">
        <f t="shared" si="17"/>
        <v>0.75352848420529139</v>
      </c>
      <c r="AJ74" s="132">
        <f t="shared" si="17"/>
        <v>0.75352848420529139</v>
      </c>
      <c r="AK74" s="132">
        <f t="shared" si="17"/>
        <v>0.75352848420529139</v>
      </c>
      <c r="AL74" s="132">
        <f t="shared" si="17"/>
        <v>0.79539117777225188</v>
      </c>
      <c r="AM74" s="132">
        <f t="shared" si="17"/>
        <v>0.56999999999999995</v>
      </c>
      <c r="AN74" s="132">
        <f t="shared" si="17"/>
        <v>0.94047839109354325</v>
      </c>
      <c r="AO74" s="132">
        <f t="shared" si="17"/>
        <v>0.78857477082097205</v>
      </c>
      <c r="AP74" s="132">
        <f t="shared" si="17"/>
        <v>0.78857477082097205</v>
      </c>
      <c r="AQ74" s="132">
        <f t="shared" si="17"/>
        <v>0.78857477082097205</v>
      </c>
      <c r="AR74" s="132">
        <f t="shared" si="17"/>
        <v>0</v>
      </c>
      <c r="AS74" s="132">
        <f t="shared" si="17"/>
        <v>0.8</v>
      </c>
      <c r="AT74" s="132">
        <f t="shared" si="17"/>
        <v>0.8</v>
      </c>
      <c r="AU74" s="132">
        <f t="shared" si="17"/>
        <v>0.88714661717359344</v>
      </c>
      <c r="AV74" s="132">
        <f t="shared" si="17"/>
        <v>0.78857477082097205</v>
      </c>
      <c r="AW74" s="132">
        <f t="shared" si="17"/>
        <v>0.78857477082097205</v>
      </c>
      <c r="AX74" s="132">
        <f t="shared" si="17"/>
        <v>0.78857477082097205</v>
      </c>
      <c r="AY74" s="132">
        <f t="shared" si="17"/>
        <v>0.78857477082097205</v>
      </c>
      <c r="AZ74" s="132">
        <f t="shared" si="17"/>
        <v>0.78857477082097205</v>
      </c>
      <c r="BA74" s="132">
        <f t="shared" si="17"/>
        <v>0.78857477082097205</v>
      </c>
      <c r="BB74" s="132">
        <f t="shared" si="17"/>
        <v>0.78857477082097205</v>
      </c>
      <c r="BC74" s="132">
        <f t="shared" si="17"/>
        <v>0.78857477082097205</v>
      </c>
      <c r="BD74" s="132">
        <f t="shared" si="17"/>
        <v>0.78857477082097205</v>
      </c>
      <c r="BE74" s="132">
        <f t="shared" si="17"/>
        <v>0.78857477082097205</v>
      </c>
      <c r="BF74" s="132">
        <f t="shared" si="17"/>
        <v>0.78857477082097205</v>
      </c>
      <c r="BG74" s="132">
        <f t="shared" si="17"/>
        <v>0.78857477082097205</v>
      </c>
      <c r="BH74" s="132">
        <f t="shared" si="17"/>
        <v>0.78857477082097205</v>
      </c>
      <c r="BI74" s="132">
        <f t="shared" si="17"/>
        <v>0.78857477082097205</v>
      </c>
      <c r="BJ74" s="132">
        <f t="shared" si="17"/>
        <v>0.89097952840440953</v>
      </c>
      <c r="BK74" s="132">
        <f t="shared" si="17"/>
        <v>0.89097952840440953</v>
      </c>
      <c r="BL74" s="132">
        <f t="shared" si="17"/>
        <v>0.78857477082097205</v>
      </c>
      <c r="BM74" s="132">
        <f t="shared" si="17"/>
        <v>0.89097952840440953</v>
      </c>
      <c r="BN74" s="132">
        <f t="shared" si="17"/>
        <v>0.78857477082097205</v>
      </c>
      <c r="BO74" s="132">
        <f t="shared" si="17"/>
        <v>0.78857477082097205</v>
      </c>
      <c r="BP74" s="132">
        <f t="shared" si="17"/>
        <v>0.78857477082097205</v>
      </c>
      <c r="BQ74" s="132">
        <f t="shared" si="17"/>
        <v>0</v>
      </c>
      <c r="BR74" s="132"/>
      <c r="BS74" s="132">
        <f t="shared" ref="BS74:BX76" si="18">BS$53*BS64</f>
        <v>0</v>
      </c>
      <c r="BT74" s="132">
        <f t="shared" si="18"/>
        <v>0</v>
      </c>
      <c r="BU74" s="132">
        <f t="shared" si="18"/>
        <v>0</v>
      </c>
      <c r="BV74" s="132">
        <f t="shared" si="18"/>
        <v>0.87028427736230685</v>
      </c>
      <c r="BW74" s="132">
        <f t="shared" si="18"/>
        <v>0</v>
      </c>
      <c r="BX74" s="132">
        <f t="shared" si="18"/>
        <v>0</v>
      </c>
      <c r="BY74" s="131"/>
      <c r="BZ74" s="131"/>
    </row>
    <row r="75" spans="1:83">
      <c r="A75" s="118" t="s">
        <v>150</v>
      </c>
      <c r="B75" s="119">
        <f t="shared" ref="B75:AG75" si="19">B$53*B65</f>
        <v>0.2</v>
      </c>
      <c r="C75" s="119">
        <f t="shared" si="19"/>
        <v>0.2</v>
      </c>
      <c r="D75" s="119">
        <f t="shared" si="19"/>
        <v>0.2</v>
      </c>
      <c r="E75" s="119">
        <f t="shared" si="19"/>
        <v>3.6167119015055926E-2</v>
      </c>
      <c r="F75" s="119">
        <f t="shared" si="19"/>
        <v>3.6167119015055926E-2</v>
      </c>
      <c r="G75" s="119">
        <f t="shared" si="19"/>
        <v>3.6167119015055926E-2</v>
      </c>
      <c r="H75" s="119">
        <f t="shared" si="19"/>
        <v>3.6167119015055926E-2</v>
      </c>
      <c r="I75" s="119">
        <f t="shared" si="19"/>
        <v>0.14320989194845363</v>
      </c>
      <c r="J75" s="119">
        <f t="shared" si="19"/>
        <v>0.14320989194845363</v>
      </c>
      <c r="K75" s="119">
        <f t="shared" si="19"/>
        <v>0.14320989194845363</v>
      </c>
      <c r="L75" s="119">
        <f t="shared" si="19"/>
        <v>0.14320989194845363</v>
      </c>
      <c r="M75" s="119">
        <f t="shared" si="19"/>
        <v>0.14320989194845363</v>
      </c>
      <c r="N75" s="119">
        <f t="shared" si="19"/>
        <v>0.14087201171884864</v>
      </c>
      <c r="O75" s="119">
        <f t="shared" si="19"/>
        <v>0.14087201171884864</v>
      </c>
      <c r="P75" s="119">
        <f t="shared" si="19"/>
        <v>0.14087201171884864</v>
      </c>
      <c r="Q75" s="119">
        <f t="shared" si="19"/>
        <v>0.14087201171884864</v>
      </c>
      <c r="R75" s="119">
        <f t="shared" si="19"/>
        <v>0.13595824198004924</v>
      </c>
      <c r="S75" s="119">
        <f t="shared" si="19"/>
        <v>6.7979120990024622E-2</v>
      </c>
      <c r="T75" s="119">
        <f t="shared" si="19"/>
        <v>4.4583635736878562E-2</v>
      </c>
      <c r="U75" s="119">
        <f t="shared" si="19"/>
        <v>4.4583635736878562E-2</v>
      </c>
      <c r="V75" s="119">
        <f t="shared" si="19"/>
        <v>4.4583635736878562E-2</v>
      </c>
      <c r="W75" s="119">
        <f t="shared" si="19"/>
        <v>4.4583635736878562E-2</v>
      </c>
      <c r="X75" s="119">
        <f t="shared" si="19"/>
        <v>4.4583635736878562E-2</v>
      </c>
      <c r="Y75" s="119">
        <f t="shared" si="19"/>
        <v>4.4583635736878562E-2</v>
      </c>
      <c r="Z75" s="119">
        <f t="shared" si="19"/>
        <v>4.4583635736878562E-2</v>
      </c>
      <c r="AA75" s="119">
        <f t="shared" si="19"/>
        <v>9.9260512240990029E-2</v>
      </c>
      <c r="AB75" s="119">
        <f t="shared" si="19"/>
        <v>5.8545621961707907E-2</v>
      </c>
      <c r="AC75" s="119">
        <f t="shared" si="19"/>
        <v>8.3725387133921261E-2</v>
      </c>
      <c r="AD75" s="119">
        <f t="shared" si="19"/>
        <v>8.3725387133921261E-2</v>
      </c>
      <c r="AE75" s="119">
        <f t="shared" si="19"/>
        <v>8.3725387133921261E-2</v>
      </c>
      <c r="AF75" s="119">
        <f t="shared" si="19"/>
        <v>8.3725387133921261E-2</v>
      </c>
      <c r="AG75" s="119">
        <f t="shared" si="19"/>
        <v>8.3725387133921261E-2</v>
      </c>
      <c r="AH75" s="119">
        <f t="shared" ref="AH75:BQ75" si="20">AH$53*AH65</f>
        <v>8.3725387133921261E-2</v>
      </c>
      <c r="AI75" s="119">
        <f t="shared" si="20"/>
        <v>8.3725387133921261E-2</v>
      </c>
      <c r="AJ75" s="119">
        <f t="shared" si="20"/>
        <v>8.3725387133921261E-2</v>
      </c>
      <c r="AK75" s="119">
        <f t="shared" si="20"/>
        <v>8.3725387133921261E-2</v>
      </c>
      <c r="AL75" s="119">
        <f t="shared" si="20"/>
        <v>4.1862693566960631E-2</v>
      </c>
      <c r="AM75" s="119">
        <f t="shared" si="20"/>
        <v>0.14249999999999999</v>
      </c>
      <c r="AN75" s="119">
        <f t="shared" si="20"/>
        <v>4.9498862689133866E-2</v>
      </c>
      <c r="AO75" s="119">
        <f t="shared" si="20"/>
        <v>0.19714369270524301</v>
      </c>
      <c r="AP75" s="119">
        <f t="shared" si="20"/>
        <v>0.19714369270524301</v>
      </c>
      <c r="AQ75" s="119">
        <f t="shared" si="20"/>
        <v>0.19714369270524301</v>
      </c>
      <c r="AR75" s="119">
        <f t="shared" si="20"/>
        <v>0</v>
      </c>
      <c r="AS75" s="119">
        <f t="shared" si="20"/>
        <v>0.2</v>
      </c>
      <c r="AT75" s="119">
        <f t="shared" si="20"/>
        <v>0.2</v>
      </c>
      <c r="AU75" s="119">
        <f t="shared" si="20"/>
        <v>9.8571846352621506E-2</v>
      </c>
      <c r="AV75" s="119">
        <f t="shared" si="20"/>
        <v>0.19714369270524301</v>
      </c>
      <c r="AW75" s="119">
        <f t="shared" si="20"/>
        <v>0.19714369270524301</v>
      </c>
      <c r="AX75" s="119">
        <f t="shared" si="20"/>
        <v>0.19714369270524301</v>
      </c>
      <c r="AY75" s="119">
        <f t="shared" si="20"/>
        <v>0.19714369270524301</v>
      </c>
      <c r="AZ75" s="119">
        <f t="shared" si="20"/>
        <v>0.19714369270524301</v>
      </c>
      <c r="BA75" s="119">
        <f t="shared" si="20"/>
        <v>0.19714369270524301</v>
      </c>
      <c r="BB75" s="119">
        <f t="shared" si="20"/>
        <v>0.19714369270524301</v>
      </c>
      <c r="BC75" s="119">
        <f t="shared" si="20"/>
        <v>0.19714369270524301</v>
      </c>
      <c r="BD75" s="119">
        <f t="shared" si="20"/>
        <v>0.19714369270524301</v>
      </c>
      <c r="BE75" s="119">
        <f t="shared" si="20"/>
        <v>0.19714369270524301</v>
      </c>
      <c r="BF75" s="119">
        <f t="shared" si="20"/>
        <v>0.19714369270524301</v>
      </c>
      <c r="BG75" s="119">
        <f t="shared" si="20"/>
        <v>0.19714369270524301</v>
      </c>
      <c r="BH75" s="119">
        <f t="shared" si="20"/>
        <v>0.19714369270524301</v>
      </c>
      <c r="BI75" s="119">
        <f t="shared" si="20"/>
        <v>0.19714369270524301</v>
      </c>
      <c r="BJ75" s="119">
        <f t="shared" si="20"/>
        <v>9.8997725378267731E-2</v>
      </c>
      <c r="BK75" s="119">
        <f t="shared" si="20"/>
        <v>9.8997725378267731E-2</v>
      </c>
      <c r="BL75" s="119">
        <f t="shared" si="20"/>
        <v>0.19714369270524301</v>
      </c>
      <c r="BM75" s="119">
        <f t="shared" si="20"/>
        <v>9.8997725378267731E-2</v>
      </c>
      <c r="BN75" s="119">
        <f t="shared" si="20"/>
        <v>0.19714369270524301</v>
      </c>
      <c r="BO75" s="119">
        <f t="shared" si="20"/>
        <v>0.19714369270524301</v>
      </c>
      <c r="BP75" s="119">
        <f t="shared" si="20"/>
        <v>0.19714369270524301</v>
      </c>
      <c r="BQ75" s="119">
        <f t="shared" si="20"/>
        <v>0</v>
      </c>
      <c r="BR75" s="119"/>
      <c r="BS75" s="119">
        <f t="shared" si="18"/>
        <v>0</v>
      </c>
      <c r="BT75" s="119">
        <f t="shared" si="18"/>
        <v>0</v>
      </c>
      <c r="BU75" s="119">
        <f t="shared" si="18"/>
        <v>0</v>
      </c>
      <c r="BV75" s="119">
        <f t="shared" si="18"/>
        <v>9.669825304025631E-2</v>
      </c>
      <c r="BW75" s="119">
        <f t="shared" si="18"/>
        <v>0</v>
      </c>
      <c r="BX75" s="119">
        <f t="shared" si="18"/>
        <v>0</v>
      </c>
      <c r="BY75" s="118"/>
      <c r="BZ75" s="118"/>
    </row>
    <row r="76" spans="1:83">
      <c r="A76" s="118" t="s">
        <v>156</v>
      </c>
      <c r="B76" s="119">
        <f>B$53*B66</f>
        <v>0</v>
      </c>
      <c r="C76" s="119">
        <f t="shared" ref="C76:BN76" si="21">C$53*C66</f>
        <v>0</v>
      </c>
      <c r="D76" s="119">
        <f t="shared" si="21"/>
        <v>0</v>
      </c>
      <c r="E76" s="119">
        <f t="shared" si="21"/>
        <v>0</v>
      </c>
      <c r="F76" s="119">
        <f t="shared" si="21"/>
        <v>0</v>
      </c>
      <c r="G76" s="119">
        <f t="shared" si="21"/>
        <v>0</v>
      </c>
      <c r="H76" s="119">
        <f t="shared" si="21"/>
        <v>0</v>
      </c>
      <c r="I76" s="119">
        <f t="shared" si="21"/>
        <v>0</v>
      </c>
      <c r="J76" s="119">
        <f t="shared" si="21"/>
        <v>0</v>
      </c>
      <c r="K76" s="119">
        <f t="shared" si="21"/>
        <v>0</v>
      </c>
      <c r="L76" s="119">
        <f t="shared" si="21"/>
        <v>0</v>
      </c>
      <c r="M76" s="119">
        <f t="shared" si="21"/>
        <v>0</v>
      </c>
      <c r="N76" s="119">
        <f t="shared" si="21"/>
        <v>0</v>
      </c>
      <c r="O76" s="119">
        <f t="shared" si="21"/>
        <v>0</v>
      </c>
      <c r="P76" s="119">
        <f t="shared" si="21"/>
        <v>0</v>
      </c>
      <c r="Q76" s="119">
        <f t="shared" si="21"/>
        <v>0</v>
      </c>
      <c r="R76" s="119">
        <f t="shared" si="21"/>
        <v>0</v>
      </c>
      <c r="S76" s="119">
        <f t="shared" si="21"/>
        <v>0</v>
      </c>
      <c r="T76" s="119">
        <f t="shared" si="21"/>
        <v>0</v>
      </c>
      <c r="U76" s="119">
        <f t="shared" si="21"/>
        <v>0</v>
      </c>
      <c r="V76" s="119">
        <f t="shared" si="21"/>
        <v>0</v>
      </c>
      <c r="W76" s="119">
        <f t="shared" si="21"/>
        <v>0</v>
      </c>
      <c r="X76" s="119">
        <f t="shared" si="21"/>
        <v>0</v>
      </c>
      <c r="Y76" s="119">
        <f t="shared" si="21"/>
        <v>0</v>
      </c>
      <c r="Z76" s="119">
        <f t="shared" si="21"/>
        <v>0</v>
      </c>
      <c r="AA76" s="119">
        <f t="shared" si="21"/>
        <v>0</v>
      </c>
      <c r="AB76" s="119">
        <f t="shared" si="21"/>
        <v>0</v>
      </c>
      <c r="AC76" s="119">
        <f t="shared" si="21"/>
        <v>0</v>
      </c>
      <c r="AD76" s="119">
        <f t="shared" si="21"/>
        <v>0</v>
      </c>
      <c r="AE76" s="119">
        <f t="shared" si="21"/>
        <v>0</v>
      </c>
      <c r="AF76" s="119">
        <f t="shared" si="21"/>
        <v>0</v>
      </c>
      <c r="AG76" s="119">
        <f t="shared" si="21"/>
        <v>0</v>
      </c>
      <c r="AH76" s="119">
        <f t="shared" si="21"/>
        <v>0</v>
      </c>
      <c r="AI76" s="119">
        <f t="shared" si="21"/>
        <v>0</v>
      </c>
      <c r="AJ76" s="119">
        <f t="shared" si="21"/>
        <v>0</v>
      </c>
      <c r="AK76" s="119">
        <f t="shared" si="21"/>
        <v>0</v>
      </c>
      <c r="AL76" s="119">
        <f t="shared" si="21"/>
        <v>0</v>
      </c>
      <c r="AM76" s="119">
        <f t="shared" si="21"/>
        <v>0.23749999999999999</v>
      </c>
      <c r="AN76" s="119">
        <f t="shared" si="21"/>
        <v>0</v>
      </c>
      <c r="AO76" s="119">
        <f t="shared" si="21"/>
        <v>0</v>
      </c>
      <c r="AP76" s="119">
        <f t="shared" si="21"/>
        <v>0</v>
      </c>
      <c r="AQ76" s="119">
        <f t="shared" si="21"/>
        <v>0</v>
      </c>
      <c r="AR76" s="119">
        <f t="shared" si="21"/>
        <v>0</v>
      </c>
      <c r="AS76" s="119">
        <f t="shared" si="21"/>
        <v>0</v>
      </c>
      <c r="AT76" s="119">
        <f t="shared" si="21"/>
        <v>0</v>
      </c>
      <c r="AU76" s="119">
        <f t="shared" si="21"/>
        <v>0</v>
      </c>
      <c r="AV76" s="119">
        <f t="shared" si="21"/>
        <v>0</v>
      </c>
      <c r="AW76" s="119">
        <f t="shared" si="21"/>
        <v>0</v>
      </c>
      <c r="AX76" s="119">
        <f t="shared" si="21"/>
        <v>0</v>
      </c>
      <c r="AY76" s="119">
        <f t="shared" si="21"/>
        <v>0</v>
      </c>
      <c r="AZ76" s="119">
        <f t="shared" si="21"/>
        <v>0</v>
      </c>
      <c r="BA76" s="119">
        <f t="shared" si="21"/>
        <v>0</v>
      </c>
      <c r="BB76" s="119">
        <f t="shared" si="21"/>
        <v>0</v>
      </c>
      <c r="BC76" s="119">
        <f t="shared" si="21"/>
        <v>0</v>
      </c>
      <c r="BD76" s="119">
        <f t="shared" si="21"/>
        <v>0</v>
      </c>
      <c r="BE76" s="119">
        <f t="shared" si="21"/>
        <v>0</v>
      </c>
      <c r="BF76" s="119">
        <f t="shared" si="21"/>
        <v>0</v>
      </c>
      <c r="BG76" s="119">
        <f t="shared" si="21"/>
        <v>0</v>
      </c>
      <c r="BH76" s="119">
        <f t="shared" si="21"/>
        <v>0</v>
      </c>
      <c r="BI76" s="119">
        <f t="shared" si="21"/>
        <v>0</v>
      </c>
      <c r="BJ76" s="119">
        <f t="shared" si="21"/>
        <v>0</v>
      </c>
      <c r="BK76" s="119">
        <f t="shared" si="21"/>
        <v>0</v>
      </c>
      <c r="BL76" s="119">
        <f t="shared" si="21"/>
        <v>0</v>
      </c>
      <c r="BM76" s="119">
        <f t="shared" si="21"/>
        <v>0</v>
      </c>
      <c r="BN76" s="119">
        <f t="shared" si="21"/>
        <v>0</v>
      </c>
      <c r="BO76" s="119">
        <f>BO$53*BO66</f>
        <v>0</v>
      </c>
      <c r="BP76" s="119">
        <f>BP$53*BP66</f>
        <v>0</v>
      </c>
      <c r="BQ76" s="119">
        <f>BQ$53*BQ66</f>
        <v>0</v>
      </c>
      <c r="BR76" s="119"/>
      <c r="BS76" s="119">
        <f t="shared" si="18"/>
        <v>0</v>
      </c>
      <c r="BT76" s="119">
        <f t="shared" si="18"/>
        <v>0</v>
      </c>
      <c r="BU76" s="119">
        <f t="shared" si="18"/>
        <v>0</v>
      </c>
      <c r="BV76" s="119">
        <f t="shared" si="18"/>
        <v>0</v>
      </c>
      <c r="BW76" s="119">
        <f t="shared" si="18"/>
        <v>0</v>
      </c>
      <c r="BX76" s="119">
        <f t="shared" si="18"/>
        <v>0</v>
      </c>
      <c r="BY76" s="118"/>
      <c r="BZ76" s="118"/>
    </row>
    <row r="77" spans="1:83">
      <c r="A77" s="120" t="s">
        <v>138</v>
      </c>
      <c r="B77" s="121">
        <f t="shared" ref="B77:AG77" si="22">B54</f>
        <v>0</v>
      </c>
      <c r="C77" s="121">
        <f t="shared" si="22"/>
        <v>0</v>
      </c>
      <c r="D77" s="121">
        <f t="shared" si="22"/>
        <v>0</v>
      </c>
      <c r="E77" s="121">
        <f t="shared" si="22"/>
        <v>0.27665761969888142</v>
      </c>
      <c r="F77" s="121">
        <f t="shared" si="22"/>
        <v>0.27665761969888142</v>
      </c>
      <c r="G77" s="121">
        <f t="shared" si="22"/>
        <v>0.27665761969888142</v>
      </c>
      <c r="H77" s="121">
        <f t="shared" si="22"/>
        <v>0.27665761969888142</v>
      </c>
      <c r="I77" s="121">
        <f t="shared" si="22"/>
        <v>0.28395054025773192</v>
      </c>
      <c r="J77" s="121">
        <f t="shared" si="22"/>
        <v>0.28395054025773192</v>
      </c>
      <c r="K77" s="121">
        <f t="shared" si="22"/>
        <v>0.28395054025773192</v>
      </c>
      <c r="L77" s="121">
        <f t="shared" si="22"/>
        <v>0.28395054025773192</v>
      </c>
      <c r="M77" s="121">
        <f t="shared" si="22"/>
        <v>0.28395054025773192</v>
      </c>
      <c r="N77" s="121">
        <f t="shared" si="22"/>
        <v>0.29563994140575678</v>
      </c>
      <c r="O77" s="121">
        <f t="shared" si="22"/>
        <v>0.29563994140575678</v>
      </c>
      <c r="P77" s="121">
        <f t="shared" si="22"/>
        <v>0.29563994140575678</v>
      </c>
      <c r="Q77" s="121">
        <f t="shared" si="22"/>
        <v>0.29563994140575678</v>
      </c>
      <c r="R77" s="121">
        <f t="shared" si="22"/>
        <v>0.32020879009975378</v>
      </c>
      <c r="S77" s="121">
        <f t="shared" si="22"/>
        <v>0.32020879009975378</v>
      </c>
      <c r="T77" s="121">
        <f t="shared" si="22"/>
        <v>0.55416364263121431</v>
      </c>
      <c r="U77" s="121">
        <f t="shared" si="22"/>
        <v>0.55416364263121431</v>
      </c>
      <c r="V77" s="121">
        <f t="shared" si="22"/>
        <v>0.55416364263121431</v>
      </c>
      <c r="W77" s="121">
        <f t="shared" si="22"/>
        <v>0.55416364263121431</v>
      </c>
      <c r="X77" s="121">
        <f t="shared" si="22"/>
        <v>0.55416364263121431</v>
      </c>
      <c r="Y77" s="121">
        <f t="shared" si="22"/>
        <v>0.55416364263121431</v>
      </c>
      <c r="Z77" s="121">
        <f t="shared" si="22"/>
        <v>0.55416364263121431</v>
      </c>
      <c r="AA77" s="121">
        <f t="shared" si="22"/>
        <v>7.394877590099721E-3</v>
      </c>
      <c r="AB77" s="121">
        <f t="shared" si="22"/>
        <v>0.41454378038292095</v>
      </c>
      <c r="AC77" s="121">
        <f t="shared" si="22"/>
        <v>0.1627461286607873</v>
      </c>
      <c r="AD77" s="121">
        <f t="shared" si="22"/>
        <v>0.1627461286607873</v>
      </c>
      <c r="AE77" s="121">
        <f t="shared" si="22"/>
        <v>0.1627461286607873</v>
      </c>
      <c r="AF77" s="121">
        <f t="shared" si="22"/>
        <v>0.1627461286607873</v>
      </c>
      <c r="AG77" s="121">
        <f t="shared" si="22"/>
        <v>0.1627461286607873</v>
      </c>
      <c r="AH77" s="121">
        <f t="shared" ref="AH77:BQ77" si="23">AH54</f>
        <v>0.1627461286607873</v>
      </c>
      <c r="AI77" s="121">
        <f t="shared" si="23"/>
        <v>0.1627461286607873</v>
      </c>
      <c r="AJ77" s="121">
        <f t="shared" si="23"/>
        <v>0.1627461286607873</v>
      </c>
      <c r="AK77" s="121">
        <f t="shared" si="23"/>
        <v>0.1627461286607873</v>
      </c>
      <c r="AL77" s="121">
        <f t="shared" si="23"/>
        <v>0.1627461286607873</v>
      </c>
      <c r="AM77" s="121">
        <f t="shared" si="23"/>
        <v>0.05</v>
      </c>
      <c r="AN77" s="121">
        <f t="shared" si="23"/>
        <v>1.0022746217322853E-2</v>
      </c>
      <c r="AO77" s="121">
        <f t="shared" si="23"/>
        <v>1.4281536473785068E-2</v>
      </c>
      <c r="AP77" s="121">
        <f t="shared" si="23"/>
        <v>1.4281536473785068E-2</v>
      </c>
      <c r="AQ77" s="121">
        <f t="shared" si="23"/>
        <v>1.4281536473785068E-2</v>
      </c>
      <c r="AR77" s="121">
        <f t="shared" si="23"/>
        <v>1</v>
      </c>
      <c r="AS77" s="121">
        <f t="shared" si="23"/>
        <v>0</v>
      </c>
      <c r="AT77" s="121">
        <f t="shared" si="23"/>
        <v>0</v>
      </c>
      <c r="AU77" s="121">
        <f t="shared" si="23"/>
        <v>1.4281536473785068E-2</v>
      </c>
      <c r="AV77" s="121">
        <f t="shared" si="23"/>
        <v>1.4281536473785068E-2</v>
      </c>
      <c r="AW77" s="121">
        <f t="shared" si="23"/>
        <v>1.4281536473785068E-2</v>
      </c>
      <c r="AX77" s="121">
        <f t="shared" si="23"/>
        <v>1.4281536473785068E-2</v>
      </c>
      <c r="AY77" s="121">
        <f t="shared" si="23"/>
        <v>1.4281536473785068E-2</v>
      </c>
      <c r="AZ77" s="121">
        <f t="shared" si="23"/>
        <v>1.4281536473785068E-2</v>
      </c>
      <c r="BA77" s="121">
        <f t="shared" si="23"/>
        <v>1.4281536473785068E-2</v>
      </c>
      <c r="BB77" s="121">
        <f t="shared" si="23"/>
        <v>1.4281536473785068E-2</v>
      </c>
      <c r="BC77" s="121">
        <f t="shared" si="23"/>
        <v>1.4281536473785068E-2</v>
      </c>
      <c r="BD77" s="121">
        <f t="shared" si="23"/>
        <v>1.4281536473785068E-2</v>
      </c>
      <c r="BE77" s="121">
        <f t="shared" si="23"/>
        <v>1.4281536473785068E-2</v>
      </c>
      <c r="BF77" s="121">
        <f t="shared" si="23"/>
        <v>1.4281536473785068E-2</v>
      </c>
      <c r="BG77" s="121">
        <f t="shared" si="23"/>
        <v>1.4281536473785068E-2</v>
      </c>
      <c r="BH77" s="121">
        <f t="shared" si="23"/>
        <v>1.4281536473785068E-2</v>
      </c>
      <c r="BI77" s="121">
        <f t="shared" si="23"/>
        <v>1.4281536473785068E-2</v>
      </c>
      <c r="BJ77" s="121">
        <f t="shared" si="23"/>
        <v>1.0022746217322853E-2</v>
      </c>
      <c r="BK77" s="121">
        <f t="shared" si="23"/>
        <v>1.0022746217322853E-2</v>
      </c>
      <c r="BL77" s="121">
        <f t="shared" si="23"/>
        <v>1.4281536473785068E-2</v>
      </c>
      <c r="BM77" s="121">
        <f t="shared" si="23"/>
        <v>1.0022746217322853E-2</v>
      </c>
      <c r="BN77" s="121">
        <f t="shared" si="23"/>
        <v>1.4281536473785068E-2</v>
      </c>
      <c r="BO77" s="121">
        <f t="shared" si="23"/>
        <v>1.4281536473785068E-2</v>
      </c>
      <c r="BP77" s="121">
        <f t="shared" si="23"/>
        <v>1.4281536473785068E-2</v>
      </c>
      <c r="BQ77" s="121">
        <f t="shared" si="23"/>
        <v>0</v>
      </c>
      <c r="BR77" s="121"/>
      <c r="BS77" s="121">
        <f t="shared" ref="BS77:BX77" si="24">BS54</f>
        <v>0</v>
      </c>
      <c r="BT77" s="121">
        <f t="shared" si="24"/>
        <v>0</v>
      </c>
      <c r="BU77" s="121">
        <f t="shared" si="24"/>
        <v>0</v>
      </c>
      <c r="BV77" s="121">
        <f t="shared" si="24"/>
        <v>3.3017469597436941E-2</v>
      </c>
      <c r="BW77" s="121">
        <f t="shared" si="24"/>
        <v>0</v>
      </c>
      <c r="BX77" s="121">
        <f t="shared" si="24"/>
        <v>0</v>
      </c>
      <c r="BY77" s="121"/>
      <c r="BZ77" s="121"/>
    </row>
    <row r="79" spans="1:83">
      <c r="A79" s="88" t="s">
        <v>126</v>
      </c>
      <c r="B79" s="84">
        <f>SUM(B74:B77)-B61</f>
        <v>0</v>
      </c>
      <c r="C79" s="84">
        <f t="shared" ref="C79:BN79" si="25">SUM(C74:C77)-C61</f>
        <v>0</v>
      </c>
      <c r="D79" s="84">
        <f t="shared" si="25"/>
        <v>0</v>
      </c>
      <c r="E79" s="84">
        <f t="shared" si="25"/>
        <v>0</v>
      </c>
      <c r="F79" s="84">
        <f t="shared" si="25"/>
        <v>0</v>
      </c>
      <c r="G79" s="84">
        <f t="shared" si="25"/>
        <v>0</v>
      </c>
      <c r="H79" s="84">
        <f t="shared" si="25"/>
        <v>0</v>
      </c>
      <c r="I79" s="84">
        <f t="shared" si="25"/>
        <v>0</v>
      </c>
      <c r="J79" s="84">
        <f t="shared" si="25"/>
        <v>0</v>
      </c>
      <c r="K79" s="84">
        <f t="shared" si="25"/>
        <v>0</v>
      </c>
      <c r="L79" s="84">
        <f t="shared" si="25"/>
        <v>0</v>
      </c>
      <c r="M79" s="84">
        <f t="shared" si="25"/>
        <v>0</v>
      </c>
      <c r="N79" s="84">
        <f t="shared" si="25"/>
        <v>0</v>
      </c>
      <c r="O79" s="84">
        <f t="shared" si="25"/>
        <v>0</v>
      </c>
      <c r="P79" s="84">
        <f t="shared" si="25"/>
        <v>0</v>
      </c>
      <c r="Q79" s="84">
        <f t="shared" si="25"/>
        <v>0</v>
      </c>
      <c r="R79" s="84">
        <f t="shared" si="25"/>
        <v>0</v>
      </c>
      <c r="S79" s="84">
        <f t="shared" si="25"/>
        <v>0</v>
      </c>
      <c r="T79" s="84">
        <f t="shared" si="25"/>
        <v>0</v>
      </c>
      <c r="U79" s="84">
        <f t="shared" si="25"/>
        <v>0</v>
      </c>
      <c r="V79" s="84">
        <f t="shared" si="25"/>
        <v>0</v>
      </c>
      <c r="W79" s="84">
        <f t="shared" si="25"/>
        <v>0</v>
      </c>
      <c r="X79" s="84">
        <f t="shared" si="25"/>
        <v>0</v>
      </c>
      <c r="Y79" s="84">
        <f t="shared" si="25"/>
        <v>0</v>
      </c>
      <c r="Z79" s="84">
        <f t="shared" si="25"/>
        <v>0</v>
      </c>
      <c r="AA79" s="84">
        <f t="shared" si="25"/>
        <v>0</v>
      </c>
      <c r="AB79" s="84">
        <f t="shared" si="25"/>
        <v>0</v>
      </c>
      <c r="AC79" s="84">
        <f t="shared" si="25"/>
        <v>0</v>
      </c>
      <c r="AD79" s="84">
        <f t="shared" si="25"/>
        <v>0</v>
      </c>
      <c r="AE79" s="84">
        <f t="shared" si="25"/>
        <v>0</v>
      </c>
      <c r="AF79" s="84">
        <f t="shared" si="25"/>
        <v>0</v>
      </c>
      <c r="AG79" s="84">
        <f t="shared" si="25"/>
        <v>0</v>
      </c>
      <c r="AH79" s="84">
        <f t="shared" si="25"/>
        <v>0</v>
      </c>
      <c r="AI79" s="84">
        <f t="shared" si="25"/>
        <v>0</v>
      </c>
      <c r="AJ79" s="84">
        <f t="shared" si="25"/>
        <v>0</v>
      </c>
      <c r="AK79" s="84">
        <f t="shared" si="25"/>
        <v>0</v>
      </c>
      <c r="AL79" s="84">
        <f t="shared" si="25"/>
        <v>0</v>
      </c>
      <c r="AM79" s="84">
        <f t="shared" si="25"/>
        <v>0</v>
      </c>
      <c r="AN79" s="84">
        <f t="shared" si="25"/>
        <v>0</v>
      </c>
      <c r="AO79" s="84">
        <f t="shared" si="25"/>
        <v>0</v>
      </c>
      <c r="AP79" s="84">
        <f t="shared" si="25"/>
        <v>0</v>
      </c>
      <c r="AQ79" s="84">
        <f t="shared" si="25"/>
        <v>0</v>
      </c>
      <c r="AR79" s="84">
        <f t="shared" si="25"/>
        <v>0</v>
      </c>
      <c r="AS79" s="84">
        <f t="shared" si="25"/>
        <v>0</v>
      </c>
      <c r="AT79" s="84">
        <f t="shared" si="25"/>
        <v>0</v>
      </c>
      <c r="AU79" s="84">
        <f t="shared" si="25"/>
        <v>0</v>
      </c>
      <c r="AV79" s="84">
        <f t="shared" si="25"/>
        <v>0</v>
      </c>
      <c r="AW79" s="84">
        <f t="shared" si="25"/>
        <v>0</v>
      </c>
      <c r="AX79" s="84">
        <f t="shared" si="25"/>
        <v>0</v>
      </c>
      <c r="AY79" s="84">
        <f t="shared" si="25"/>
        <v>0</v>
      </c>
      <c r="AZ79" s="84">
        <f t="shared" si="25"/>
        <v>0</v>
      </c>
      <c r="BA79" s="84">
        <f t="shared" si="25"/>
        <v>0</v>
      </c>
      <c r="BB79" s="84">
        <f t="shared" si="25"/>
        <v>0</v>
      </c>
      <c r="BC79" s="84">
        <f t="shared" si="25"/>
        <v>0</v>
      </c>
      <c r="BD79" s="84">
        <f t="shared" si="25"/>
        <v>0</v>
      </c>
      <c r="BE79" s="84">
        <f t="shared" si="25"/>
        <v>0</v>
      </c>
      <c r="BF79" s="84">
        <f t="shared" si="25"/>
        <v>0</v>
      </c>
      <c r="BG79" s="84">
        <f t="shared" si="25"/>
        <v>0</v>
      </c>
      <c r="BH79" s="84">
        <f t="shared" si="25"/>
        <v>0</v>
      </c>
      <c r="BI79" s="84">
        <f t="shared" si="25"/>
        <v>0</v>
      </c>
      <c r="BJ79" s="84">
        <f t="shared" si="25"/>
        <v>0</v>
      </c>
      <c r="BK79" s="84">
        <f t="shared" si="25"/>
        <v>0</v>
      </c>
      <c r="BL79" s="84">
        <f t="shared" si="25"/>
        <v>0</v>
      </c>
      <c r="BM79" s="84">
        <f t="shared" si="25"/>
        <v>0</v>
      </c>
      <c r="BN79" s="84">
        <f t="shared" si="25"/>
        <v>0</v>
      </c>
      <c r="BO79" s="84">
        <f t="shared" ref="BO79:BX79" si="26">SUM(BO74:BO77)-BO61</f>
        <v>0</v>
      </c>
      <c r="BP79" s="84">
        <f t="shared" si="26"/>
        <v>0</v>
      </c>
      <c r="BQ79" s="84">
        <f t="shared" si="26"/>
        <v>0</v>
      </c>
      <c r="BR79" s="84"/>
      <c r="BS79" s="84">
        <f t="shared" si="26"/>
        <v>0</v>
      </c>
      <c r="BT79" s="84">
        <f t="shared" si="26"/>
        <v>0</v>
      </c>
      <c r="BU79" s="84">
        <f t="shared" si="26"/>
        <v>0</v>
      </c>
      <c r="BV79" s="84">
        <f t="shared" si="26"/>
        <v>0</v>
      </c>
      <c r="BW79" s="84">
        <f t="shared" si="26"/>
        <v>0</v>
      </c>
      <c r="BX79" s="84">
        <f t="shared" si="26"/>
        <v>0</v>
      </c>
    </row>
    <row r="84" spans="1:69">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c r="BL84" s="82"/>
      <c r="BM84" s="82"/>
      <c r="BN84" s="82"/>
      <c r="BO84" s="82"/>
      <c r="BP84" s="82"/>
      <c r="BQ84" s="82"/>
    </row>
    <row r="85" spans="1:69">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row>
    <row r="86" spans="1:69">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c r="BL86" s="82"/>
      <c r="BM86" s="82"/>
      <c r="BN86" s="82"/>
      <c r="BO86" s="82"/>
      <c r="BP86" s="82"/>
      <c r="BQ86" s="82"/>
    </row>
    <row r="87" spans="1:69">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c r="BL87" s="82"/>
      <c r="BM87" s="82"/>
      <c r="BN87" s="82"/>
      <c r="BO87" s="82"/>
      <c r="BP87" s="82"/>
      <c r="BQ87" s="82"/>
    </row>
  </sheetData>
  <conditionalFormatting sqref="B84:BQ87">
    <cfRule type="colorScale" priority="2">
      <colorScale>
        <cfvo type="min"/>
        <cfvo type="percentile" val="50"/>
        <cfvo type="max"/>
        <color rgb="FFF8696B"/>
        <color rgb="FFFFEB84"/>
        <color rgb="FF63BE7B"/>
      </colorScale>
    </cfRule>
  </conditionalFormatting>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5BF61-9D77-4D5E-A58C-2B49E1BD4E07}">
  <sheetPr>
    <tabColor rgb="FFFFB81C"/>
  </sheetPr>
  <dimension ref="A7:CE24"/>
  <sheetViews>
    <sheetView topLeftCell="BF1" zoomScale="75" zoomScaleNormal="75" workbookViewId="0">
      <selection activeCell="A10" sqref="A10:BZ11"/>
    </sheetView>
  </sheetViews>
  <sheetFormatPr defaultColWidth="8.7109375" defaultRowHeight="12.75"/>
  <cols>
    <col min="1" max="1" width="9.28515625" style="31" customWidth="1"/>
    <col min="2" max="2" width="8.7109375" style="31"/>
    <col min="3" max="3" width="9.7109375" style="31" customWidth="1"/>
    <col min="4" max="21" width="10.140625" style="31" customWidth="1"/>
    <col min="22" max="16384" width="8.7109375" style="31"/>
  </cols>
  <sheetData>
    <row r="7" spans="1:83">
      <c r="A7" s="78" t="s">
        <v>159</v>
      </c>
    </row>
    <row r="8" spans="1:83">
      <c r="A8" s="100" t="s">
        <v>160</v>
      </c>
    </row>
    <row r="9" spans="1:83">
      <c r="A9" s="81"/>
      <c r="B9" s="86">
        <v>0</v>
      </c>
      <c r="C9" s="86">
        <v>0</v>
      </c>
      <c r="D9" s="86">
        <v>0</v>
      </c>
      <c r="E9" s="86">
        <v>0</v>
      </c>
      <c r="F9" s="86">
        <v>0</v>
      </c>
      <c r="G9" s="86">
        <v>0</v>
      </c>
      <c r="H9" s="86">
        <v>0</v>
      </c>
      <c r="I9" s="86">
        <v>0</v>
      </c>
      <c r="J9" s="86">
        <v>0</v>
      </c>
      <c r="K9" s="86">
        <v>0</v>
      </c>
      <c r="L9" s="86">
        <v>0</v>
      </c>
      <c r="M9" s="86">
        <v>0</v>
      </c>
      <c r="N9" s="86">
        <v>0</v>
      </c>
      <c r="O9" s="86">
        <v>0</v>
      </c>
      <c r="P9" s="86">
        <v>0</v>
      </c>
      <c r="Q9" s="86">
        <v>0</v>
      </c>
      <c r="R9" s="86">
        <v>0</v>
      </c>
      <c r="S9" s="86">
        <v>0</v>
      </c>
      <c r="T9" s="86">
        <v>0</v>
      </c>
      <c r="U9" s="86">
        <v>0</v>
      </c>
      <c r="V9" s="86">
        <v>0</v>
      </c>
      <c r="W9" s="86">
        <v>0</v>
      </c>
      <c r="X9" s="86">
        <v>0</v>
      </c>
      <c r="Y9" s="86">
        <v>0</v>
      </c>
      <c r="Z9" s="86">
        <v>0</v>
      </c>
      <c r="AA9" s="86">
        <v>0</v>
      </c>
      <c r="AB9" s="86">
        <v>0</v>
      </c>
      <c r="AC9" s="86">
        <v>0</v>
      </c>
      <c r="AD9" s="86">
        <v>0</v>
      </c>
      <c r="AE9" s="86">
        <v>0</v>
      </c>
      <c r="AF9" s="86">
        <v>0</v>
      </c>
      <c r="AG9" s="86">
        <v>0</v>
      </c>
      <c r="AH9" s="86">
        <v>0</v>
      </c>
      <c r="AI9" s="86">
        <v>0</v>
      </c>
      <c r="AJ9" s="86">
        <v>0</v>
      </c>
      <c r="AK9" s="86">
        <v>0</v>
      </c>
      <c r="AL9" s="86">
        <v>0</v>
      </c>
      <c r="AM9" s="86">
        <v>1</v>
      </c>
      <c r="AN9" s="86">
        <v>0</v>
      </c>
      <c r="AO9" s="86">
        <v>0</v>
      </c>
      <c r="AP9" s="86">
        <v>0</v>
      </c>
      <c r="AQ9" s="86">
        <v>0</v>
      </c>
      <c r="AR9" s="86">
        <v>0</v>
      </c>
      <c r="AS9" s="86">
        <v>0</v>
      </c>
      <c r="AT9" s="86">
        <v>0</v>
      </c>
      <c r="AU9" s="86">
        <v>0</v>
      </c>
      <c r="AV9" s="86">
        <v>0</v>
      </c>
      <c r="AW9" s="86">
        <v>0</v>
      </c>
      <c r="AX9" s="86">
        <v>0</v>
      </c>
      <c r="AY9" s="86">
        <v>0</v>
      </c>
      <c r="AZ9" s="86">
        <v>0</v>
      </c>
      <c r="BA9" s="86">
        <v>0</v>
      </c>
      <c r="BB9" s="86">
        <v>0</v>
      </c>
      <c r="BC9" s="86">
        <v>0</v>
      </c>
      <c r="BD9" s="86">
        <v>0</v>
      </c>
      <c r="BE9" s="86">
        <v>0</v>
      </c>
      <c r="BF9" s="86">
        <v>0</v>
      </c>
      <c r="BG9" s="86">
        <v>0</v>
      </c>
      <c r="BH9" s="86">
        <v>0</v>
      </c>
      <c r="BI9" s="86">
        <v>0</v>
      </c>
      <c r="BJ9" s="86">
        <v>0</v>
      </c>
      <c r="BK9" s="86">
        <v>0</v>
      </c>
      <c r="BL9" s="86">
        <v>0</v>
      </c>
      <c r="BM9" s="86">
        <v>0</v>
      </c>
      <c r="BN9" s="86">
        <v>0</v>
      </c>
      <c r="BO9" s="86">
        <v>0</v>
      </c>
      <c r="BP9" s="86">
        <v>0</v>
      </c>
      <c r="BQ9" s="86">
        <v>0</v>
      </c>
      <c r="BR9" s="86"/>
      <c r="BS9" s="86">
        <v>0</v>
      </c>
      <c r="BT9" s="86">
        <v>0</v>
      </c>
      <c r="BU9" s="86">
        <v>0</v>
      </c>
      <c r="BV9" s="86">
        <v>0</v>
      </c>
      <c r="BW9" s="86">
        <v>0</v>
      </c>
      <c r="BX9" s="86">
        <v>0</v>
      </c>
      <c r="BY9" s="86">
        <v>0</v>
      </c>
      <c r="BZ9" s="86"/>
      <c r="CA9" s="86"/>
      <c r="CB9" s="86"/>
      <c r="CC9" s="86"/>
      <c r="CD9" s="87"/>
      <c r="CE9" s="87"/>
    </row>
    <row r="10" spans="1:83" ht="124.5" customHeight="1">
      <c r="A10" s="108"/>
      <c r="B10" s="134" t="s">
        <v>50</v>
      </c>
      <c r="C10" s="134" t="s">
        <v>51</v>
      </c>
      <c r="D10" s="134" t="s">
        <v>52</v>
      </c>
      <c r="E10" s="134" t="s">
        <v>53</v>
      </c>
      <c r="F10" s="134" t="s">
        <v>54</v>
      </c>
      <c r="G10" s="134" t="s">
        <v>55</v>
      </c>
      <c r="H10" s="134" t="s">
        <v>56</v>
      </c>
      <c r="I10" s="134" t="s">
        <v>57</v>
      </c>
      <c r="J10" s="134" t="s">
        <v>58</v>
      </c>
      <c r="K10" s="134" t="s">
        <v>59</v>
      </c>
      <c r="L10" s="134" t="s">
        <v>60</v>
      </c>
      <c r="M10" s="134" t="s">
        <v>61</v>
      </c>
      <c r="N10" s="134" t="s">
        <v>62</v>
      </c>
      <c r="O10" s="134" t="s">
        <v>63</v>
      </c>
      <c r="P10" s="134" t="s">
        <v>64</v>
      </c>
      <c r="Q10" s="134" t="s">
        <v>65</v>
      </c>
      <c r="R10" s="134" t="s">
        <v>66</v>
      </c>
      <c r="S10" s="134" t="s">
        <v>67</v>
      </c>
      <c r="T10" s="134" t="s">
        <v>68</v>
      </c>
      <c r="U10" s="134" t="s">
        <v>69</v>
      </c>
      <c r="V10" s="134" t="s">
        <v>70</v>
      </c>
      <c r="W10" s="134" t="s">
        <v>71</v>
      </c>
      <c r="X10" s="134" t="s">
        <v>72</v>
      </c>
      <c r="Y10" s="134" t="s">
        <v>73</v>
      </c>
      <c r="Z10" s="134" t="s">
        <v>74</v>
      </c>
      <c r="AA10" s="134" t="s">
        <v>75</v>
      </c>
      <c r="AB10" s="134" t="s">
        <v>76</v>
      </c>
      <c r="AC10" s="134" t="s">
        <v>77</v>
      </c>
      <c r="AD10" s="134" t="s">
        <v>78</v>
      </c>
      <c r="AE10" s="134" t="s">
        <v>79</v>
      </c>
      <c r="AF10" s="134" t="s">
        <v>80</v>
      </c>
      <c r="AG10" s="134" t="s">
        <v>81</v>
      </c>
      <c r="AH10" s="134" t="s">
        <v>82</v>
      </c>
      <c r="AI10" s="134" t="s">
        <v>83</v>
      </c>
      <c r="AJ10" s="134" t="s">
        <v>84</v>
      </c>
      <c r="AK10" s="134" t="s">
        <v>85</v>
      </c>
      <c r="AL10" s="134" t="s">
        <v>86</v>
      </c>
      <c r="AM10" s="134" t="s">
        <v>87</v>
      </c>
      <c r="AN10" s="134" t="s">
        <v>88</v>
      </c>
      <c r="AO10" s="134" t="s">
        <v>89</v>
      </c>
      <c r="AP10" s="134" t="s">
        <v>90</v>
      </c>
      <c r="AQ10" s="134" t="s">
        <v>91</v>
      </c>
      <c r="AR10" s="134" t="s">
        <v>92</v>
      </c>
      <c r="AS10" s="134" t="s">
        <v>93</v>
      </c>
      <c r="AT10" s="134" t="s">
        <v>36</v>
      </c>
      <c r="AU10" s="134" t="s">
        <v>94</v>
      </c>
      <c r="AV10" s="134" t="s">
        <v>95</v>
      </c>
      <c r="AW10" s="134" t="s">
        <v>96</v>
      </c>
      <c r="AX10" s="134" t="s">
        <v>97</v>
      </c>
      <c r="AY10" s="134" t="s">
        <v>98</v>
      </c>
      <c r="AZ10" s="134" t="s">
        <v>99</v>
      </c>
      <c r="BA10" s="134" t="s">
        <v>100</v>
      </c>
      <c r="BB10" s="134" t="s">
        <v>101</v>
      </c>
      <c r="BC10" s="134" t="s">
        <v>102</v>
      </c>
      <c r="BD10" s="134" t="s">
        <v>103</v>
      </c>
      <c r="BE10" s="134" t="s">
        <v>104</v>
      </c>
      <c r="BF10" s="134" t="s">
        <v>105</v>
      </c>
      <c r="BG10" s="134" t="s">
        <v>106</v>
      </c>
      <c r="BH10" s="134" t="s">
        <v>107</v>
      </c>
      <c r="BI10" s="134" t="s">
        <v>108</v>
      </c>
      <c r="BJ10" s="134" t="s">
        <v>109</v>
      </c>
      <c r="BK10" s="134" t="s">
        <v>110</v>
      </c>
      <c r="BL10" s="134" t="s">
        <v>111</v>
      </c>
      <c r="BM10" s="134" t="s">
        <v>112</v>
      </c>
      <c r="BN10" s="134" t="s">
        <v>113</v>
      </c>
      <c r="BO10" s="134" t="s">
        <v>114</v>
      </c>
      <c r="BP10" s="134" t="s">
        <v>115</v>
      </c>
      <c r="BQ10" s="134" t="s">
        <v>116</v>
      </c>
      <c r="BR10" s="134" t="s">
        <v>117</v>
      </c>
      <c r="BS10" s="134" t="s">
        <v>118</v>
      </c>
      <c r="BT10" s="134" t="s">
        <v>119</v>
      </c>
      <c r="BU10" s="134" t="s">
        <v>120</v>
      </c>
      <c r="BV10" s="134" t="s">
        <v>121</v>
      </c>
      <c r="BW10" s="134" t="s">
        <v>122</v>
      </c>
      <c r="BX10" s="134" t="s">
        <v>123</v>
      </c>
      <c r="BY10" s="134" t="s">
        <v>124</v>
      </c>
      <c r="BZ10" s="134" t="s">
        <v>125</v>
      </c>
      <c r="CA10" s="87"/>
      <c r="CB10" s="87"/>
      <c r="CC10" s="87"/>
      <c r="CD10" s="87"/>
      <c r="CE10" s="87"/>
    </row>
    <row r="11" spans="1:83">
      <c r="A11" s="108" t="s">
        <v>161</v>
      </c>
      <c r="B11" s="135">
        <v>0</v>
      </c>
      <c r="C11" s="135">
        <v>0</v>
      </c>
      <c r="D11" s="135">
        <v>0</v>
      </c>
      <c r="E11" s="135">
        <v>0</v>
      </c>
      <c r="F11" s="135">
        <v>0</v>
      </c>
      <c r="G11" s="135">
        <v>0</v>
      </c>
      <c r="H11" s="135">
        <v>0</v>
      </c>
      <c r="I11" s="135">
        <v>0</v>
      </c>
      <c r="J11" s="135">
        <v>0</v>
      </c>
      <c r="K11" s="135">
        <v>0</v>
      </c>
      <c r="L11" s="135">
        <v>0</v>
      </c>
      <c r="M11" s="135">
        <v>0</v>
      </c>
      <c r="N11" s="135">
        <v>0</v>
      </c>
      <c r="O11" s="135">
        <v>0</v>
      </c>
      <c r="P11" s="135">
        <v>0</v>
      </c>
      <c r="Q11" s="135">
        <v>0</v>
      </c>
      <c r="R11" s="135">
        <v>0</v>
      </c>
      <c r="S11" s="135">
        <v>0</v>
      </c>
      <c r="T11" s="135">
        <v>0</v>
      </c>
      <c r="U11" s="135">
        <v>0</v>
      </c>
      <c r="V11" s="135">
        <v>0</v>
      </c>
      <c r="W11" s="135">
        <v>0</v>
      </c>
      <c r="X11" s="135">
        <v>0</v>
      </c>
      <c r="Y11" s="135">
        <v>0</v>
      </c>
      <c r="Z11" s="135">
        <v>0</v>
      </c>
      <c r="AA11" s="135">
        <v>0</v>
      </c>
      <c r="AB11" s="135">
        <v>0</v>
      </c>
      <c r="AC11" s="135">
        <v>0</v>
      </c>
      <c r="AD11" s="135">
        <v>0</v>
      </c>
      <c r="AE11" s="135">
        <v>0</v>
      </c>
      <c r="AF11" s="135">
        <v>0</v>
      </c>
      <c r="AG11" s="135">
        <v>0</v>
      </c>
      <c r="AH11" s="135">
        <v>0</v>
      </c>
      <c r="AI11" s="135">
        <v>0</v>
      </c>
      <c r="AJ11" s="135">
        <v>0</v>
      </c>
      <c r="AK11" s="135">
        <v>0</v>
      </c>
      <c r="AL11" s="135">
        <v>0</v>
      </c>
      <c r="AM11" s="135">
        <v>0.01</v>
      </c>
      <c r="AN11" s="135">
        <v>0</v>
      </c>
      <c r="AO11" s="135">
        <v>0</v>
      </c>
      <c r="AP11" s="135">
        <v>0</v>
      </c>
      <c r="AQ11" s="135">
        <v>0</v>
      </c>
      <c r="AR11" s="135">
        <v>0</v>
      </c>
      <c r="AS11" s="135">
        <v>0</v>
      </c>
      <c r="AT11" s="135">
        <v>0</v>
      </c>
      <c r="AU11" s="135">
        <v>0</v>
      </c>
      <c r="AV11" s="135">
        <v>0</v>
      </c>
      <c r="AW11" s="135">
        <v>0</v>
      </c>
      <c r="AX11" s="135">
        <v>0</v>
      </c>
      <c r="AY11" s="135">
        <v>0</v>
      </c>
      <c r="AZ11" s="135">
        <v>0</v>
      </c>
      <c r="BA11" s="135">
        <v>0</v>
      </c>
      <c r="BB11" s="135">
        <v>0</v>
      </c>
      <c r="BC11" s="135">
        <v>0</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5"/>
      <c r="BS11" s="135">
        <v>0</v>
      </c>
      <c r="BT11" s="135">
        <v>0</v>
      </c>
      <c r="BU11" s="135">
        <v>0</v>
      </c>
      <c r="BV11" s="135">
        <v>0</v>
      </c>
      <c r="BW11" s="135">
        <v>0</v>
      </c>
      <c r="BX11" s="135">
        <v>0</v>
      </c>
      <c r="BY11" s="135"/>
      <c r="BZ11" s="135"/>
    </row>
    <row r="12" spans="1:83">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row>
    <row r="13" spans="1:83">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row>
    <row r="14" spans="1:83" ht="14.25" customHeight="1">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row>
    <row r="15" spans="1:83" ht="14.25" customHeight="1">
      <c r="B15" s="84"/>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row>
    <row r="16" spans="1:83" ht="14.25" customHeight="1">
      <c r="B16" s="84"/>
      <c r="C16" s="84"/>
      <c r="D16" s="84"/>
      <c r="E16" s="84"/>
      <c r="F16" s="84"/>
      <c r="G16" s="84"/>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row>
    <row r="17" spans="1:83" ht="14.25" customHeight="1">
      <c r="B17" s="84"/>
      <c r="C17" s="84"/>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row>
    <row r="18" spans="1:83">
      <c r="A18" s="78" t="s">
        <v>162</v>
      </c>
      <c r="B18" s="84"/>
    </row>
    <row r="19" spans="1:83" ht="124.5" customHeight="1">
      <c r="A19" s="116"/>
      <c r="B19" s="117" t="s">
        <v>50</v>
      </c>
      <c r="C19" s="117" t="s">
        <v>51</v>
      </c>
      <c r="D19" s="117" t="s">
        <v>52</v>
      </c>
      <c r="E19" s="117" t="s">
        <v>53</v>
      </c>
      <c r="F19" s="117" t="s">
        <v>54</v>
      </c>
      <c r="G19" s="117" t="s">
        <v>55</v>
      </c>
      <c r="H19" s="117" t="s">
        <v>56</v>
      </c>
      <c r="I19" s="117" t="s">
        <v>57</v>
      </c>
      <c r="J19" s="117" t="s">
        <v>58</v>
      </c>
      <c r="K19" s="117" t="s">
        <v>59</v>
      </c>
      <c r="L19" s="117" t="s">
        <v>60</v>
      </c>
      <c r="M19" s="117" t="s">
        <v>61</v>
      </c>
      <c r="N19" s="117" t="s">
        <v>62</v>
      </c>
      <c r="O19" s="117" t="s">
        <v>63</v>
      </c>
      <c r="P19" s="117" t="s">
        <v>64</v>
      </c>
      <c r="Q19" s="117" t="s">
        <v>65</v>
      </c>
      <c r="R19" s="117" t="s">
        <v>66</v>
      </c>
      <c r="S19" s="117" t="s">
        <v>67</v>
      </c>
      <c r="T19" s="117" t="s">
        <v>68</v>
      </c>
      <c r="U19" s="117" t="s">
        <v>69</v>
      </c>
      <c r="V19" s="117" t="s">
        <v>70</v>
      </c>
      <c r="W19" s="117" t="s">
        <v>71</v>
      </c>
      <c r="X19" s="117" t="s">
        <v>72</v>
      </c>
      <c r="Y19" s="117" t="s">
        <v>73</v>
      </c>
      <c r="Z19" s="117" t="s">
        <v>74</v>
      </c>
      <c r="AA19" s="117" t="s">
        <v>75</v>
      </c>
      <c r="AB19" s="117" t="s">
        <v>76</v>
      </c>
      <c r="AC19" s="117" t="s">
        <v>77</v>
      </c>
      <c r="AD19" s="117" t="s">
        <v>78</v>
      </c>
      <c r="AE19" s="117" t="s">
        <v>79</v>
      </c>
      <c r="AF19" s="117" t="s">
        <v>80</v>
      </c>
      <c r="AG19" s="117" t="s">
        <v>81</v>
      </c>
      <c r="AH19" s="117" t="s">
        <v>82</v>
      </c>
      <c r="AI19" s="117" t="s">
        <v>83</v>
      </c>
      <c r="AJ19" s="117" t="s">
        <v>84</v>
      </c>
      <c r="AK19" s="117" t="s">
        <v>85</v>
      </c>
      <c r="AL19" s="117" t="s">
        <v>86</v>
      </c>
      <c r="AM19" s="117" t="s">
        <v>87</v>
      </c>
      <c r="AN19" s="117" t="s">
        <v>88</v>
      </c>
      <c r="AO19" s="117" t="s">
        <v>89</v>
      </c>
      <c r="AP19" s="117" t="s">
        <v>90</v>
      </c>
      <c r="AQ19" s="117" t="s">
        <v>91</v>
      </c>
      <c r="AR19" s="117" t="s">
        <v>92</v>
      </c>
      <c r="AS19" s="117" t="s">
        <v>93</v>
      </c>
      <c r="AT19" s="117" t="s">
        <v>36</v>
      </c>
      <c r="AU19" s="117" t="s">
        <v>94</v>
      </c>
      <c r="AV19" s="117" t="s">
        <v>95</v>
      </c>
      <c r="AW19" s="117" t="s">
        <v>96</v>
      </c>
      <c r="AX19" s="117" t="s">
        <v>97</v>
      </c>
      <c r="AY19" s="117" t="s">
        <v>98</v>
      </c>
      <c r="AZ19" s="117" t="s">
        <v>99</v>
      </c>
      <c r="BA19" s="117" t="s">
        <v>100</v>
      </c>
      <c r="BB19" s="117" t="s">
        <v>101</v>
      </c>
      <c r="BC19" s="117" t="s">
        <v>102</v>
      </c>
      <c r="BD19" s="117" t="s">
        <v>103</v>
      </c>
      <c r="BE19" s="117" t="s">
        <v>104</v>
      </c>
      <c r="BF19" s="117" t="s">
        <v>105</v>
      </c>
      <c r="BG19" s="117" t="s">
        <v>106</v>
      </c>
      <c r="BH19" s="117" t="s">
        <v>107</v>
      </c>
      <c r="BI19" s="117" t="s">
        <v>108</v>
      </c>
      <c r="BJ19" s="117" t="s">
        <v>109</v>
      </c>
      <c r="BK19" s="117" t="s">
        <v>110</v>
      </c>
      <c r="BL19" s="117" t="s">
        <v>111</v>
      </c>
      <c r="BM19" s="117" t="s">
        <v>112</v>
      </c>
      <c r="BN19" s="117" t="s">
        <v>113</v>
      </c>
      <c r="BO19" s="117" t="s">
        <v>114</v>
      </c>
      <c r="BP19" s="117" t="s">
        <v>115</v>
      </c>
      <c r="BQ19" s="117" t="s">
        <v>116</v>
      </c>
      <c r="BR19" s="117" t="s">
        <v>117</v>
      </c>
      <c r="BS19" s="117" t="s">
        <v>118</v>
      </c>
      <c r="BT19" s="117" t="s">
        <v>119</v>
      </c>
      <c r="BU19" s="117" t="s">
        <v>120</v>
      </c>
      <c r="BV19" s="117" t="s">
        <v>121</v>
      </c>
      <c r="BW19" s="117" t="s">
        <v>122</v>
      </c>
      <c r="BX19" s="117" t="s">
        <v>123</v>
      </c>
      <c r="BY19" s="117" t="s">
        <v>124</v>
      </c>
      <c r="BZ19" s="117" t="s">
        <v>125</v>
      </c>
      <c r="CA19" s="87"/>
      <c r="CB19" s="87"/>
      <c r="CC19" s="87"/>
      <c r="CD19" s="87"/>
      <c r="CE19" s="87"/>
    </row>
    <row r="20" spans="1:83">
      <c r="A20" s="133" t="s">
        <v>92</v>
      </c>
      <c r="B20" s="132">
        <f>1-B11</f>
        <v>1</v>
      </c>
      <c r="C20" s="132">
        <f t="shared" ref="C20:BN20" si="0">1-C11</f>
        <v>1</v>
      </c>
      <c r="D20" s="132">
        <f t="shared" si="0"/>
        <v>1</v>
      </c>
      <c r="E20" s="132">
        <f t="shared" si="0"/>
        <v>1</v>
      </c>
      <c r="F20" s="132">
        <f t="shared" si="0"/>
        <v>1</v>
      </c>
      <c r="G20" s="132">
        <f t="shared" si="0"/>
        <v>1</v>
      </c>
      <c r="H20" s="132">
        <f t="shared" si="0"/>
        <v>1</v>
      </c>
      <c r="I20" s="132">
        <f t="shared" si="0"/>
        <v>1</v>
      </c>
      <c r="J20" s="132">
        <f t="shared" si="0"/>
        <v>1</v>
      </c>
      <c r="K20" s="132">
        <f t="shared" si="0"/>
        <v>1</v>
      </c>
      <c r="L20" s="132">
        <f t="shared" si="0"/>
        <v>1</v>
      </c>
      <c r="M20" s="132">
        <f t="shared" si="0"/>
        <v>1</v>
      </c>
      <c r="N20" s="132">
        <f t="shared" si="0"/>
        <v>1</v>
      </c>
      <c r="O20" s="132">
        <f t="shared" si="0"/>
        <v>1</v>
      </c>
      <c r="P20" s="132">
        <f t="shared" si="0"/>
        <v>1</v>
      </c>
      <c r="Q20" s="132">
        <f t="shared" si="0"/>
        <v>1</v>
      </c>
      <c r="R20" s="132">
        <f t="shared" si="0"/>
        <v>1</v>
      </c>
      <c r="S20" s="132">
        <f t="shared" si="0"/>
        <v>1</v>
      </c>
      <c r="T20" s="132">
        <f t="shared" si="0"/>
        <v>1</v>
      </c>
      <c r="U20" s="132">
        <f t="shared" si="0"/>
        <v>1</v>
      </c>
      <c r="V20" s="132">
        <f t="shared" si="0"/>
        <v>1</v>
      </c>
      <c r="W20" s="132">
        <f t="shared" si="0"/>
        <v>1</v>
      </c>
      <c r="X20" s="132">
        <f t="shared" si="0"/>
        <v>1</v>
      </c>
      <c r="Y20" s="132">
        <f t="shared" si="0"/>
        <v>1</v>
      </c>
      <c r="Z20" s="132">
        <f t="shared" si="0"/>
        <v>1</v>
      </c>
      <c r="AA20" s="132">
        <f t="shared" si="0"/>
        <v>1</v>
      </c>
      <c r="AB20" s="132">
        <f t="shared" si="0"/>
        <v>1</v>
      </c>
      <c r="AC20" s="132">
        <f t="shared" si="0"/>
        <v>1</v>
      </c>
      <c r="AD20" s="132">
        <f t="shared" si="0"/>
        <v>1</v>
      </c>
      <c r="AE20" s="132">
        <f t="shared" si="0"/>
        <v>1</v>
      </c>
      <c r="AF20" s="132">
        <f t="shared" si="0"/>
        <v>1</v>
      </c>
      <c r="AG20" s="132">
        <f t="shared" si="0"/>
        <v>1</v>
      </c>
      <c r="AH20" s="132">
        <f t="shared" si="0"/>
        <v>1</v>
      </c>
      <c r="AI20" s="132">
        <f t="shared" si="0"/>
        <v>1</v>
      </c>
      <c r="AJ20" s="132">
        <f t="shared" si="0"/>
        <v>1</v>
      </c>
      <c r="AK20" s="132">
        <f t="shared" si="0"/>
        <v>1</v>
      </c>
      <c r="AL20" s="132">
        <f t="shared" si="0"/>
        <v>1</v>
      </c>
      <c r="AM20" s="132">
        <f t="shared" si="0"/>
        <v>0.99</v>
      </c>
      <c r="AN20" s="132">
        <f t="shared" si="0"/>
        <v>1</v>
      </c>
      <c r="AO20" s="132">
        <f t="shared" si="0"/>
        <v>1</v>
      </c>
      <c r="AP20" s="132">
        <f t="shared" si="0"/>
        <v>1</v>
      </c>
      <c r="AQ20" s="132">
        <f t="shared" si="0"/>
        <v>1</v>
      </c>
      <c r="AR20" s="132">
        <f t="shared" si="0"/>
        <v>1</v>
      </c>
      <c r="AS20" s="132">
        <f t="shared" si="0"/>
        <v>1</v>
      </c>
      <c r="AT20" s="132">
        <f t="shared" si="0"/>
        <v>1</v>
      </c>
      <c r="AU20" s="132">
        <f t="shared" si="0"/>
        <v>1</v>
      </c>
      <c r="AV20" s="132">
        <f t="shared" si="0"/>
        <v>1</v>
      </c>
      <c r="AW20" s="132">
        <f t="shared" si="0"/>
        <v>1</v>
      </c>
      <c r="AX20" s="132">
        <f t="shared" si="0"/>
        <v>1</v>
      </c>
      <c r="AY20" s="132">
        <f t="shared" si="0"/>
        <v>1</v>
      </c>
      <c r="AZ20" s="132">
        <f t="shared" si="0"/>
        <v>1</v>
      </c>
      <c r="BA20" s="132">
        <f t="shared" si="0"/>
        <v>1</v>
      </c>
      <c r="BB20" s="132">
        <f t="shared" si="0"/>
        <v>1</v>
      </c>
      <c r="BC20" s="132">
        <f t="shared" si="0"/>
        <v>1</v>
      </c>
      <c r="BD20" s="132">
        <f t="shared" si="0"/>
        <v>1</v>
      </c>
      <c r="BE20" s="132">
        <f t="shared" si="0"/>
        <v>1</v>
      </c>
      <c r="BF20" s="132">
        <f t="shared" si="0"/>
        <v>1</v>
      </c>
      <c r="BG20" s="132">
        <f t="shared" si="0"/>
        <v>1</v>
      </c>
      <c r="BH20" s="132">
        <f t="shared" si="0"/>
        <v>1</v>
      </c>
      <c r="BI20" s="132">
        <f t="shared" si="0"/>
        <v>1</v>
      </c>
      <c r="BJ20" s="132">
        <f t="shared" si="0"/>
        <v>1</v>
      </c>
      <c r="BK20" s="132">
        <f t="shared" si="0"/>
        <v>1</v>
      </c>
      <c r="BL20" s="132">
        <f t="shared" si="0"/>
        <v>1</v>
      </c>
      <c r="BM20" s="132">
        <f t="shared" si="0"/>
        <v>1</v>
      </c>
      <c r="BN20" s="132">
        <f t="shared" si="0"/>
        <v>1</v>
      </c>
      <c r="BO20" s="132">
        <f t="shared" ref="BO20:BW20" si="1">1-BO11</f>
        <v>1</v>
      </c>
      <c r="BP20" s="132">
        <f t="shared" si="1"/>
        <v>1</v>
      </c>
      <c r="BQ20" s="132">
        <v>0</v>
      </c>
      <c r="BR20" s="132"/>
      <c r="BS20" s="132">
        <f t="shared" si="1"/>
        <v>1</v>
      </c>
      <c r="BT20" s="132">
        <f t="shared" si="1"/>
        <v>1</v>
      </c>
      <c r="BU20" s="132">
        <v>0</v>
      </c>
      <c r="BV20" s="132">
        <f t="shared" si="1"/>
        <v>1</v>
      </c>
      <c r="BW20" s="132">
        <f t="shared" si="1"/>
        <v>1</v>
      </c>
      <c r="BX20" s="132">
        <v>0</v>
      </c>
      <c r="BY20" s="132"/>
      <c r="BZ20" s="132"/>
    </row>
    <row r="21" spans="1:83">
      <c r="A21" s="120" t="s">
        <v>161</v>
      </c>
      <c r="B21" s="121">
        <f>B11</f>
        <v>0</v>
      </c>
      <c r="C21" s="121">
        <f t="shared" ref="C21:BN21" si="2">C11</f>
        <v>0</v>
      </c>
      <c r="D21" s="121">
        <f t="shared" si="2"/>
        <v>0</v>
      </c>
      <c r="E21" s="121">
        <f t="shared" si="2"/>
        <v>0</v>
      </c>
      <c r="F21" s="121">
        <f t="shared" si="2"/>
        <v>0</v>
      </c>
      <c r="G21" s="121">
        <f t="shared" si="2"/>
        <v>0</v>
      </c>
      <c r="H21" s="121">
        <f t="shared" si="2"/>
        <v>0</v>
      </c>
      <c r="I21" s="121">
        <f t="shared" si="2"/>
        <v>0</v>
      </c>
      <c r="J21" s="121">
        <f t="shared" si="2"/>
        <v>0</v>
      </c>
      <c r="K21" s="121">
        <f t="shared" si="2"/>
        <v>0</v>
      </c>
      <c r="L21" s="121">
        <f t="shared" si="2"/>
        <v>0</v>
      </c>
      <c r="M21" s="121">
        <f t="shared" si="2"/>
        <v>0</v>
      </c>
      <c r="N21" s="121">
        <f t="shared" si="2"/>
        <v>0</v>
      </c>
      <c r="O21" s="121">
        <f t="shared" si="2"/>
        <v>0</v>
      </c>
      <c r="P21" s="121">
        <f t="shared" si="2"/>
        <v>0</v>
      </c>
      <c r="Q21" s="121">
        <f t="shared" si="2"/>
        <v>0</v>
      </c>
      <c r="R21" s="121">
        <f t="shared" si="2"/>
        <v>0</v>
      </c>
      <c r="S21" s="121">
        <f t="shared" si="2"/>
        <v>0</v>
      </c>
      <c r="T21" s="121">
        <f t="shared" si="2"/>
        <v>0</v>
      </c>
      <c r="U21" s="121">
        <f t="shared" si="2"/>
        <v>0</v>
      </c>
      <c r="V21" s="121">
        <f t="shared" si="2"/>
        <v>0</v>
      </c>
      <c r="W21" s="121">
        <f t="shared" si="2"/>
        <v>0</v>
      </c>
      <c r="X21" s="121">
        <f t="shared" si="2"/>
        <v>0</v>
      </c>
      <c r="Y21" s="121">
        <f t="shared" si="2"/>
        <v>0</v>
      </c>
      <c r="Z21" s="121">
        <f t="shared" si="2"/>
        <v>0</v>
      </c>
      <c r="AA21" s="121">
        <f t="shared" si="2"/>
        <v>0</v>
      </c>
      <c r="AB21" s="121">
        <f t="shared" si="2"/>
        <v>0</v>
      </c>
      <c r="AC21" s="121">
        <f t="shared" si="2"/>
        <v>0</v>
      </c>
      <c r="AD21" s="121">
        <f t="shared" si="2"/>
        <v>0</v>
      </c>
      <c r="AE21" s="121">
        <f t="shared" si="2"/>
        <v>0</v>
      </c>
      <c r="AF21" s="121">
        <f t="shared" si="2"/>
        <v>0</v>
      </c>
      <c r="AG21" s="121">
        <f t="shared" si="2"/>
        <v>0</v>
      </c>
      <c r="AH21" s="121">
        <f t="shared" si="2"/>
        <v>0</v>
      </c>
      <c r="AI21" s="121">
        <f t="shared" si="2"/>
        <v>0</v>
      </c>
      <c r="AJ21" s="121">
        <f t="shared" si="2"/>
        <v>0</v>
      </c>
      <c r="AK21" s="121">
        <f t="shared" si="2"/>
        <v>0</v>
      </c>
      <c r="AL21" s="121">
        <f t="shared" si="2"/>
        <v>0</v>
      </c>
      <c r="AM21" s="121">
        <f t="shared" si="2"/>
        <v>0.01</v>
      </c>
      <c r="AN21" s="121">
        <f t="shared" si="2"/>
        <v>0</v>
      </c>
      <c r="AO21" s="121">
        <f t="shared" si="2"/>
        <v>0</v>
      </c>
      <c r="AP21" s="121">
        <f t="shared" si="2"/>
        <v>0</v>
      </c>
      <c r="AQ21" s="121">
        <f t="shared" si="2"/>
        <v>0</v>
      </c>
      <c r="AR21" s="121">
        <f t="shared" si="2"/>
        <v>0</v>
      </c>
      <c r="AS21" s="121">
        <f t="shared" si="2"/>
        <v>0</v>
      </c>
      <c r="AT21" s="121">
        <f t="shared" si="2"/>
        <v>0</v>
      </c>
      <c r="AU21" s="121">
        <f t="shared" si="2"/>
        <v>0</v>
      </c>
      <c r="AV21" s="121">
        <f t="shared" si="2"/>
        <v>0</v>
      </c>
      <c r="AW21" s="121">
        <f t="shared" si="2"/>
        <v>0</v>
      </c>
      <c r="AX21" s="121">
        <f t="shared" si="2"/>
        <v>0</v>
      </c>
      <c r="AY21" s="121">
        <f t="shared" si="2"/>
        <v>0</v>
      </c>
      <c r="AZ21" s="121">
        <f t="shared" si="2"/>
        <v>0</v>
      </c>
      <c r="BA21" s="121">
        <f t="shared" si="2"/>
        <v>0</v>
      </c>
      <c r="BB21" s="121">
        <f t="shared" si="2"/>
        <v>0</v>
      </c>
      <c r="BC21" s="121">
        <f t="shared" si="2"/>
        <v>0</v>
      </c>
      <c r="BD21" s="121">
        <f t="shared" si="2"/>
        <v>0</v>
      </c>
      <c r="BE21" s="121">
        <f t="shared" si="2"/>
        <v>0</v>
      </c>
      <c r="BF21" s="121">
        <f t="shared" si="2"/>
        <v>0</v>
      </c>
      <c r="BG21" s="121">
        <f t="shared" si="2"/>
        <v>0</v>
      </c>
      <c r="BH21" s="121">
        <f t="shared" si="2"/>
        <v>0</v>
      </c>
      <c r="BI21" s="121">
        <f t="shared" si="2"/>
        <v>0</v>
      </c>
      <c r="BJ21" s="121">
        <f t="shared" si="2"/>
        <v>0</v>
      </c>
      <c r="BK21" s="121">
        <f t="shared" si="2"/>
        <v>0</v>
      </c>
      <c r="BL21" s="121">
        <f t="shared" si="2"/>
        <v>0</v>
      </c>
      <c r="BM21" s="121">
        <f t="shared" si="2"/>
        <v>0</v>
      </c>
      <c r="BN21" s="121">
        <f t="shared" si="2"/>
        <v>0</v>
      </c>
      <c r="BO21" s="121">
        <f t="shared" ref="BO21:BX21" si="3">BO11</f>
        <v>0</v>
      </c>
      <c r="BP21" s="121">
        <f t="shared" si="3"/>
        <v>0</v>
      </c>
      <c r="BQ21" s="121">
        <f t="shared" si="3"/>
        <v>0</v>
      </c>
      <c r="BR21" s="121"/>
      <c r="BS21" s="121">
        <f t="shared" si="3"/>
        <v>0</v>
      </c>
      <c r="BT21" s="121">
        <f t="shared" si="3"/>
        <v>0</v>
      </c>
      <c r="BU21" s="121">
        <f t="shared" si="3"/>
        <v>0</v>
      </c>
      <c r="BV21" s="121">
        <f t="shared" si="3"/>
        <v>0</v>
      </c>
      <c r="BW21" s="121">
        <f t="shared" si="3"/>
        <v>0</v>
      </c>
      <c r="BX21" s="121">
        <f t="shared" si="3"/>
        <v>0</v>
      </c>
      <c r="BY21" s="121"/>
      <c r="BZ21" s="121"/>
    </row>
    <row r="23" spans="1:83">
      <c r="A23" s="88" t="s">
        <v>126</v>
      </c>
      <c r="B23" s="84">
        <f>1-SUM(B20:B21)</f>
        <v>0</v>
      </c>
      <c r="C23" s="84">
        <f t="shared" ref="C23:BN23" si="4">1-SUM(C20:C21)</f>
        <v>0</v>
      </c>
      <c r="D23" s="84">
        <f t="shared" si="4"/>
        <v>0</v>
      </c>
      <c r="E23" s="84">
        <f t="shared" si="4"/>
        <v>0</v>
      </c>
      <c r="F23" s="84">
        <f t="shared" si="4"/>
        <v>0</v>
      </c>
      <c r="G23" s="84">
        <f t="shared" si="4"/>
        <v>0</v>
      </c>
      <c r="H23" s="84">
        <f t="shared" si="4"/>
        <v>0</v>
      </c>
      <c r="I23" s="84">
        <f t="shared" si="4"/>
        <v>0</v>
      </c>
      <c r="J23" s="84">
        <f t="shared" si="4"/>
        <v>0</v>
      </c>
      <c r="K23" s="84">
        <f t="shared" si="4"/>
        <v>0</v>
      </c>
      <c r="L23" s="84">
        <f t="shared" si="4"/>
        <v>0</v>
      </c>
      <c r="M23" s="84">
        <f t="shared" si="4"/>
        <v>0</v>
      </c>
      <c r="N23" s="84">
        <f t="shared" si="4"/>
        <v>0</v>
      </c>
      <c r="O23" s="84">
        <f t="shared" si="4"/>
        <v>0</v>
      </c>
      <c r="P23" s="84">
        <f t="shared" si="4"/>
        <v>0</v>
      </c>
      <c r="Q23" s="84">
        <f t="shared" si="4"/>
        <v>0</v>
      </c>
      <c r="R23" s="84">
        <f t="shared" si="4"/>
        <v>0</v>
      </c>
      <c r="S23" s="84">
        <f t="shared" si="4"/>
        <v>0</v>
      </c>
      <c r="T23" s="84">
        <f t="shared" si="4"/>
        <v>0</v>
      </c>
      <c r="U23" s="84">
        <f t="shared" si="4"/>
        <v>0</v>
      </c>
      <c r="V23" s="84">
        <f t="shared" si="4"/>
        <v>0</v>
      </c>
      <c r="W23" s="84">
        <f t="shared" si="4"/>
        <v>0</v>
      </c>
      <c r="X23" s="84">
        <f t="shared" si="4"/>
        <v>0</v>
      </c>
      <c r="Y23" s="84">
        <f t="shared" si="4"/>
        <v>0</v>
      </c>
      <c r="Z23" s="84">
        <f t="shared" si="4"/>
        <v>0</v>
      </c>
      <c r="AA23" s="84">
        <f t="shared" si="4"/>
        <v>0</v>
      </c>
      <c r="AB23" s="84">
        <f t="shared" si="4"/>
        <v>0</v>
      </c>
      <c r="AC23" s="84">
        <f t="shared" si="4"/>
        <v>0</v>
      </c>
      <c r="AD23" s="84">
        <f t="shared" si="4"/>
        <v>0</v>
      </c>
      <c r="AE23" s="84">
        <f t="shared" si="4"/>
        <v>0</v>
      </c>
      <c r="AF23" s="84">
        <f t="shared" si="4"/>
        <v>0</v>
      </c>
      <c r="AG23" s="84">
        <f t="shared" si="4"/>
        <v>0</v>
      </c>
      <c r="AH23" s="84">
        <f t="shared" si="4"/>
        <v>0</v>
      </c>
      <c r="AI23" s="84">
        <f t="shared" si="4"/>
        <v>0</v>
      </c>
      <c r="AJ23" s="84">
        <f t="shared" si="4"/>
        <v>0</v>
      </c>
      <c r="AK23" s="84">
        <f t="shared" si="4"/>
        <v>0</v>
      </c>
      <c r="AL23" s="84">
        <f t="shared" si="4"/>
        <v>0</v>
      </c>
      <c r="AM23" s="84">
        <f t="shared" si="4"/>
        <v>0</v>
      </c>
      <c r="AN23" s="84">
        <f t="shared" si="4"/>
        <v>0</v>
      </c>
      <c r="AO23" s="84">
        <f t="shared" si="4"/>
        <v>0</v>
      </c>
      <c r="AP23" s="84">
        <f t="shared" si="4"/>
        <v>0</v>
      </c>
      <c r="AQ23" s="84">
        <f t="shared" si="4"/>
        <v>0</v>
      </c>
      <c r="AR23" s="84">
        <f t="shared" si="4"/>
        <v>0</v>
      </c>
      <c r="AS23" s="84">
        <f t="shared" si="4"/>
        <v>0</v>
      </c>
      <c r="AT23" s="84">
        <f t="shared" si="4"/>
        <v>0</v>
      </c>
      <c r="AU23" s="84">
        <f t="shared" si="4"/>
        <v>0</v>
      </c>
      <c r="AV23" s="84">
        <f t="shared" si="4"/>
        <v>0</v>
      </c>
      <c r="AW23" s="84">
        <f t="shared" si="4"/>
        <v>0</v>
      </c>
      <c r="AX23" s="84">
        <f t="shared" si="4"/>
        <v>0</v>
      </c>
      <c r="AY23" s="84">
        <f t="shared" si="4"/>
        <v>0</v>
      </c>
      <c r="AZ23" s="84">
        <f t="shared" si="4"/>
        <v>0</v>
      </c>
      <c r="BA23" s="84">
        <f t="shared" si="4"/>
        <v>0</v>
      </c>
      <c r="BB23" s="84">
        <f t="shared" si="4"/>
        <v>0</v>
      </c>
      <c r="BC23" s="84">
        <f t="shared" si="4"/>
        <v>0</v>
      </c>
      <c r="BD23" s="84">
        <f t="shared" si="4"/>
        <v>0</v>
      </c>
      <c r="BE23" s="84">
        <f t="shared" si="4"/>
        <v>0</v>
      </c>
      <c r="BF23" s="84">
        <f t="shared" si="4"/>
        <v>0</v>
      </c>
      <c r="BG23" s="84">
        <f t="shared" si="4"/>
        <v>0</v>
      </c>
      <c r="BH23" s="84">
        <f t="shared" si="4"/>
        <v>0</v>
      </c>
      <c r="BI23" s="84">
        <f t="shared" si="4"/>
        <v>0</v>
      </c>
      <c r="BJ23" s="84">
        <f t="shared" si="4"/>
        <v>0</v>
      </c>
      <c r="BK23" s="84">
        <f t="shared" si="4"/>
        <v>0</v>
      </c>
      <c r="BL23" s="84">
        <f t="shared" si="4"/>
        <v>0</v>
      </c>
      <c r="BM23" s="84">
        <f t="shared" si="4"/>
        <v>0</v>
      </c>
      <c r="BN23" s="84">
        <f t="shared" si="4"/>
        <v>0</v>
      </c>
      <c r="BO23" s="84">
        <f t="shared" ref="BO23:BW23" si="5">1-SUM(BO20:BO21)</f>
        <v>0</v>
      </c>
      <c r="BP23" s="84">
        <f t="shared" si="5"/>
        <v>0</v>
      </c>
      <c r="BQ23" s="84">
        <v>0</v>
      </c>
      <c r="BR23" s="84"/>
      <c r="BS23" s="84">
        <f t="shared" si="5"/>
        <v>0</v>
      </c>
      <c r="BT23" s="84">
        <f t="shared" si="5"/>
        <v>0</v>
      </c>
      <c r="BU23" s="84">
        <v>0</v>
      </c>
      <c r="BV23" s="84">
        <f t="shared" si="5"/>
        <v>0</v>
      </c>
      <c r="BW23" s="84">
        <f t="shared" si="5"/>
        <v>0</v>
      </c>
      <c r="BX23" s="84">
        <v>0</v>
      </c>
    </row>
    <row r="24" spans="1:83">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row>
  </sheetData>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E620F-A6DF-407F-A069-5E6E358B8B33}">
  <sheetPr>
    <tabColor rgb="FFFFB81C"/>
  </sheetPr>
  <dimension ref="A7:AR188"/>
  <sheetViews>
    <sheetView topLeftCell="A11" zoomScale="75" zoomScaleNormal="75" workbookViewId="0">
      <selection activeCell="B29" sqref="B29:E188"/>
    </sheetView>
  </sheetViews>
  <sheetFormatPr defaultColWidth="9.140625" defaultRowHeight="12.75"/>
  <cols>
    <col min="1" max="1" width="9.42578125" style="31" bestFit="1" customWidth="1"/>
    <col min="2" max="2" width="25.5703125" style="31" customWidth="1"/>
    <col min="3" max="3" width="9.42578125" style="31" bestFit="1" customWidth="1"/>
    <col min="4" max="4" width="12.42578125" style="31" bestFit="1" customWidth="1"/>
    <col min="5" max="7" width="11.42578125" style="31" bestFit="1" customWidth="1"/>
    <col min="8" max="9" width="10.42578125" style="31" bestFit="1" customWidth="1"/>
    <col min="10" max="12" width="11.42578125" style="31" bestFit="1" customWidth="1"/>
    <col min="13" max="14" width="10.42578125" style="31" bestFit="1" customWidth="1"/>
    <col min="15" max="15" width="9.42578125" style="31" bestFit="1" customWidth="1"/>
    <col min="16" max="16" width="11.42578125" style="31" bestFit="1" customWidth="1"/>
    <col min="17" max="17" width="9.42578125" style="31" bestFit="1" customWidth="1"/>
    <col min="18" max="20" width="9.140625" style="31"/>
    <col min="21" max="21" width="9.42578125" style="31" bestFit="1" customWidth="1"/>
    <col min="22" max="22" width="12.42578125" style="31" bestFit="1" customWidth="1"/>
    <col min="23" max="23" width="11.42578125" style="31" bestFit="1" customWidth="1"/>
    <col min="24" max="24" width="9.42578125" style="31" bestFit="1" customWidth="1"/>
    <col min="25" max="25" width="11.42578125" style="31" bestFit="1" customWidth="1"/>
    <col min="26" max="26" width="10.42578125" style="31" bestFit="1" customWidth="1"/>
    <col min="27" max="27" width="11.42578125" style="31" bestFit="1" customWidth="1"/>
    <col min="28" max="28" width="10.42578125" style="31" bestFit="1" customWidth="1"/>
    <col min="29" max="29" width="9.42578125" style="31" bestFit="1" customWidth="1"/>
    <col min="30" max="33" width="11.42578125" style="31" bestFit="1" customWidth="1"/>
    <col min="34" max="34" width="10.42578125" style="31" bestFit="1" customWidth="1"/>
    <col min="35" max="36" width="9.42578125" style="31" bestFit="1" customWidth="1"/>
    <col min="37" max="39" width="9.140625" style="31"/>
    <col min="40" max="41" width="11.42578125" style="31" bestFit="1" customWidth="1"/>
    <col min="42" max="42" width="9.42578125" style="31" bestFit="1" customWidth="1"/>
    <col min="43" max="43" width="11.42578125" style="31" bestFit="1" customWidth="1"/>
    <col min="44" max="16384" width="9.140625" style="31"/>
  </cols>
  <sheetData>
    <row r="7" spans="1:44">
      <c r="A7" s="78" t="s">
        <v>163</v>
      </c>
    </row>
    <row r="8" spans="1:44">
      <c r="A8" s="78"/>
    </row>
    <row r="9" spans="1:44" s="85" customFormat="1" ht="13.15" customHeight="1">
      <c r="A9" s="136"/>
      <c r="B9" s="169" t="s">
        <v>164</v>
      </c>
      <c r="C9" s="136"/>
      <c r="D9" s="136" t="s">
        <v>165</v>
      </c>
      <c r="E9" s="136"/>
      <c r="F9" s="136"/>
      <c r="G9" s="136"/>
      <c r="H9" s="136"/>
      <c r="I9" s="136"/>
      <c r="J9" s="136" t="s">
        <v>165</v>
      </c>
      <c r="K9" s="136"/>
      <c r="L9" s="136"/>
      <c r="M9" s="136"/>
      <c r="N9" s="136"/>
      <c r="O9" s="136"/>
      <c r="P9" s="136"/>
      <c r="Q9" s="136"/>
      <c r="R9" s="136"/>
      <c r="S9" s="136"/>
      <c r="T9" s="169" t="s">
        <v>166</v>
      </c>
      <c r="U9" s="136"/>
      <c r="V9" s="136" t="s">
        <v>165</v>
      </c>
      <c r="W9" s="136"/>
      <c r="X9" s="136"/>
      <c r="Y9" s="136"/>
      <c r="Z9" s="136"/>
      <c r="AA9" s="136"/>
      <c r="AB9" s="169" t="s">
        <v>165</v>
      </c>
      <c r="AC9" s="169"/>
      <c r="AD9" s="169"/>
      <c r="AE9" s="169"/>
      <c r="AF9" s="169"/>
      <c r="AG9" s="169"/>
      <c r="AH9" s="169"/>
      <c r="AI9" s="169"/>
      <c r="AJ9" s="169"/>
      <c r="AK9" s="136"/>
      <c r="AL9" s="136"/>
      <c r="AM9" s="169" t="s">
        <v>166</v>
      </c>
      <c r="AN9" s="169"/>
      <c r="AO9" s="169"/>
      <c r="AP9" s="169"/>
      <c r="AQ9" s="169"/>
      <c r="AR9" s="136"/>
    </row>
    <row r="10" spans="1:44" s="85" customFormat="1" ht="36" customHeight="1">
      <c r="A10" s="137"/>
      <c r="B10" s="170"/>
      <c r="C10" s="137"/>
      <c r="D10" s="137" t="s">
        <v>167</v>
      </c>
      <c r="E10" s="137"/>
      <c r="F10" s="138" t="s">
        <v>168</v>
      </c>
      <c r="G10" s="138"/>
      <c r="H10" s="170" t="s">
        <v>169</v>
      </c>
      <c r="I10" s="170"/>
      <c r="J10" s="138" t="s">
        <v>170</v>
      </c>
      <c r="K10" s="138"/>
      <c r="L10" s="138" t="s">
        <v>171</v>
      </c>
      <c r="M10" s="138"/>
      <c r="N10" s="138"/>
      <c r="O10" s="138"/>
      <c r="P10" s="138"/>
      <c r="Q10" s="138"/>
      <c r="R10" s="137"/>
      <c r="S10" s="137"/>
      <c r="T10" s="170"/>
      <c r="U10" s="137"/>
      <c r="V10" s="137" t="s">
        <v>172</v>
      </c>
      <c r="W10" s="137"/>
      <c r="X10" s="137"/>
      <c r="Y10" s="137"/>
      <c r="Z10" s="137"/>
      <c r="AA10" s="137"/>
      <c r="AB10" s="170" t="s">
        <v>172</v>
      </c>
      <c r="AC10" s="170"/>
      <c r="AD10" s="170"/>
      <c r="AE10" s="170"/>
      <c r="AF10" s="170"/>
      <c r="AG10" s="170"/>
      <c r="AH10" s="170"/>
      <c r="AI10" s="170"/>
      <c r="AJ10" s="170"/>
      <c r="AK10" s="137"/>
      <c r="AL10" s="137"/>
      <c r="AM10" s="170"/>
      <c r="AN10" s="170"/>
      <c r="AO10" s="170"/>
      <c r="AP10" s="170"/>
      <c r="AQ10" s="170"/>
      <c r="AR10" s="137"/>
    </row>
    <row r="11" spans="1:44" s="98" customFormat="1" ht="96" customHeight="1">
      <c r="A11" s="139" t="s">
        <v>173</v>
      </c>
      <c r="B11" s="171"/>
      <c r="C11" s="139" t="s">
        <v>174</v>
      </c>
      <c r="D11" s="139" t="s">
        <v>175</v>
      </c>
      <c r="E11" s="139" t="s">
        <v>176</v>
      </c>
      <c r="F11" s="139" t="s">
        <v>177</v>
      </c>
      <c r="G11" s="139" t="s">
        <v>178</v>
      </c>
      <c r="H11" s="139" t="s">
        <v>179</v>
      </c>
      <c r="I11" s="139" t="s">
        <v>180</v>
      </c>
      <c r="J11" s="139" t="s">
        <v>179</v>
      </c>
      <c r="K11" s="139" t="s">
        <v>180</v>
      </c>
      <c r="L11" s="139" t="s">
        <v>181</v>
      </c>
      <c r="M11" s="139" t="s">
        <v>182</v>
      </c>
      <c r="N11" s="139" t="s">
        <v>183</v>
      </c>
      <c r="O11" s="139" t="s">
        <v>184</v>
      </c>
      <c r="P11" s="139" t="s">
        <v>185</v>
      </c>
      <c r="Q11" s="139" t="s">
        <v>186</v>
      </c>
      <c r="R11" s="139" t="s">
        <v>173</v>
      </c>
      <c r="S11" s="139" t="s">
        <v>173</v>
      </c>
      <c r="T11" s="171"/>
      <c r="U11" s="139" t="s">
        <v>187</v>
      </c>
      <c r="V11" s="139" t="s">
        <v>188</v>
      </c>
      <c r="W11" s="139" t="s">
        <v>189</v>
      </c>
      <c r="X11" s="139" t="s">
        <v>190</v>
      </c>
      <c r="Y11" s="139" t="s">
        <v>191</v>
      </c>
      <c r="Z11" s="139" t="s">
        <v>192</v>
      </c>
      <c r="AA11" s="139" t="s">
        <v>193</v>
      </c>
      <c r="AB11" s="139" t="s">
        <v>194</v>
      </c>
      <c r="AC11" s="139" t="s">
        <v>195</v>
      </c>
      <c r="AD11" s="139" t="s">
        <v>196</v>
      </c>
      <c r="AE11" s="139" t="s">
        <v>197</v>
      </c>
      <c r="AF11" s="139" t="s">
        <v>198</v>
      </c>
      <c r="AG11" s="139" t="s">
        <v>199</v>
      </c>
      <c r="AH11" s="139" t="s">
        <v>200</v>
      </c>
      <c r="AI11" s="139" t="s">
        <v>201</v>
      </c>
      <c r="AJ11" s="139" t="s">
        <v>202</v>
      </c>
      <c r="AK11" s="139" t="s">
        <v>173</v>
      </c>
      <c r="AL11" s="139" t="s">
        <v>173</v>
      </c>
      <c r="AM11" s="171"/>
      <c r="AN11" s="139" t="s">
        <v>203</v>
      </c>
      <c r="AO11" s="139" t="s">
        <v>204</v>
      </c>
      <c r="AP11" s="139" t="s">
        <v>205</v>
      </c>
      <c r="AQ11" s="139"/>
      <c r="AR11" s="139" t="s">
        <v>173</v>
      </c>
    </row>
    <row r="12" spans="1:44" ht="12" customHeight="1">
      <c r="A12" s="140" t="s">
        <v>206</v>
      </c>
      <c r="B12" s="110" t="s">
        <v>207</v>
      </c>
      <c r="C12" s="141">
        <v>5</v>
      </c>
      <c r="D12" s="141">
        <v>214453</v>
      </c>
      <c r="E12" s="141">
        <v>67368</v>
      </c>
      <c r="F12" s="141">
        <v>93572</v>
      </c>
      <c r="G12" s="141">
        <v>12453</v>
      </c>
      <c r="H12" s="141">
        <v>3386</v>
      </c>
      <c r="I12" s="141">
        <v>4503</v>
      </c>
      <c r="J12" s="141">
        <v>22643</v>
      </c>
      <c r="K12" s="141">
        <v>29714</v>
      </c>
      <c r="L12" s="141">
        <v>11928</v>
      </c>
      <c r="M12" s="141">
        <v>5658</v>
      </c>
      <c r="N12" s="141">
        <v>1434</v>
      </c>
      <c r="O12" s="141">
        <v>1508</v>
      </c>
      <c r="P12" s="141">
        <v>3220</v>
      </c>
      <c r="Q12" s="141">
        <v>108</v>
      </c>
      <c r="R12" s="142" t="s">
        <v>206</v>
      </c>
      <c r="S12" s="140" t="s">
        <v>206</v>
      </c>
      <c r="T12" s="110" t="s">
        <v>207</v>
      </c>
      <c r="U12" s="141">
        <v>5</v>
      </c>
      <c r="V12" s="141">
        <v>36203</v>
      </c>
      <c r="W12" s="141">
        <v>198</v>
      </c>
      <c r="X12" s="141">
        <v>0</v>
      </c>
      <c r="Y12" s="141">
        <v>3627</v>
      </c>
      <c r="Z12" s="141">
        <v>303</v>
      </c>
      <c r="AA12" s="141">
        <v>6608</v>
      </c>
      <c r="AB12" s="141">
        <v>319</v>
      </c>
      <c r="AC12" s="141">
        <v>90</v>
      </c>
      <c r="AD12" s="141">
        <v>7</v>
      </c>
      <c r="AE12" s="141">
        <v>8429</v>
      </c>
      <c r="AF12" s="141">
        <v>0</v>
      </c>
      <c r="AG12" s="141">
        <v>4205</v>
      </c>
      <c r="AH12" s="141">
        <v>2473</v>
      </c>
      <c r="AI12" s="141">
        <v>44</v>
      </c>
      <c r="AJ12" s="141">
        <v>878</v>
      </c>
      <c r="AK12" s="142" t="s">
        <v>206</v>
      </c>
      <c r="AL12" s="140" t="s">
        <v>206</v>
      </c>
      <c r="AM12" s="110" t="s">
        <v>207</v>
      </c>
      <c r="AN12" s="141">
        <v>8920</v>
      </c>
      <c r="AO12" s="141">
        <v>102</v>
      </c>
      <c r="AP12" s="141">
        <v>0</v>
      </c>
      <c r="AQ12" s="141">
        <v>0</v>
      </c>
      <c r="AR12" s="142" t="s">
        <v>206</v>
      </c>
    </row>
    <row r="13" spans="1:44" ht="12" customHeight="1">
      <c r="A13" s="140" t="s">
        <v>208</v>
      </c>
      <c r="B13" s="110" t="s">
        <v>209</v>
      </c>
      <c r="C13" s="141">
        <v>5</v>
      </c>
      <c r="D13" s="141">
        <v>214453</v>
      </c>
      <c r="E13" s="141">
        <v>67368</v>
      </c>
      <c r="F13" s="141">
        <v>93572</v>
      </c>
      <c r="G13" s="141">
        <v>12453</v>
      </c>
      <c r="H13" s="141">
        <v>3386</v>
      </c>
      <c r="I13" s="141">
        <v>4503</v>
      </c>
      <c r="J13" s="141">
        <v>22643</v>
      </c>
      <c r="K13" s="141">
        <v>29714</v>
      </c>
      <c r="L13" s="141">
        <v>11928</v>
      </c>
      <c r="M13" s="141">
        <v>5658</v>
      </c>
      <c r="N13" s="141">
        <v>1434</v>
      </c>
      <c r="O13" s="141">
        <v>1508</v>
      </c>
      <c r="P13" s="141">
        <v>3220</v>
      </c>
      <c r="Q13" s="141">
        <v>108</v>
      </c>
      <c r="R13" s="142" t="s">
        <v>208</v>
      </c>
      <c r="S13" s="140" t="s">
        <v>208</v>
      </c>
      <c r="T13" s="110" t="s">
        <v>209</v>
      </c>
      <c r="U13" s="141">
        <v>5</v>
      </c>
      <c r="V13" s="141">
        <v>36203</v>
      </c>
      <c r="W13" s="141">
        <v>198</v>
      </c>
      <c r="X13" s="141">
        <v>0</v>
      </c>
      <c r="Y13" s="141">
        <v>3627</v>
      </c>
      <c r="Z13" s="141">
        <v>303</v>
      </c>
      <c r="AA13" s="141">
        <v>6608</v>
      </c>
      <c r="AB13" s="141">
        <v>319</v>
      </c>
      <c r="AC13" s="141">
        <v>90</v>
      </c>
      <c r="AD13" s="141">
        <v>7</v>
      </c>
      <c r="AE13" s="141">
        <v>8429</v>
      </c>
      <c r="AF13" s="141">
        <v>0</v>
      </c>
      <c r="AG13" s="141">
        <v>4205</v>
      </c>
      <c r="AH13" s="141">
        <v>2473</v>
      </c>
      <c r="AI13" s="141">
        <v>44</v>
      </c>
      <c r="AJ13" s="141">
        <v>878</v>
      </c>
      <c r="AK13" s="142" t="s">
        <v>208</v>
      </c>
      <c r="AL13" s="140" t="s">
        <v>208</v>
      </c>
      <c r="AM13" s="110" t="s">
        <v>209</v>
      </c>
      <c r="AN13" s="141">
        <v>8920</v>
      </c>
      <c r="AO13" s="141">
        <v>102</v>
      </c>
      <c r="AP13" s="141">
        <v>0</v>
      </c>
      <c r="AQ13" s="141">
        <v>0</v>
      </c>
      <c r="AR13" s="142" t="s">
        <v>208</v>
      </c>
    </row>
    <row r="14" spans="1:44" ht="12" customHeight="1">
      <c r="A14" s="140" t="s">
        <v>210</v>
      </c>
      <c r="B14" s="110" t="s">
        <v>211</v>
      </c>
      <c r="C14" s="141">
        <v>51</v>
      </c>
      <c r="D14" s="141">
        <v>369680820</v>
      </c>
      <c r="E14" s="141">
        <v>24657956</v>
      </c>
      <c r="F14" s="141">
        <v>24511711</v>
      </c>
      <c r="G14" s="141">
        <v>48073841</v>
      </c>
      <c r="H14" s="141">
        <v>9505564</v>
      </c>
      <c r="I14" s="141">
        <v>7235289</v>
      </c>
      <c r="J14" s="141">
        <v>12253319</v>
      </c>
      <c r="K14" s="141">
        <v>13861418</v>
      </c>
      <c r="L14" s="141">
        <v>27564686</v>
      </c>
      <c r="M14" s="141">
        <v>6074003</v>
      </c>
      <c r="N14" s="141">
        <v>1167570</v>
      </c>
      <c r="O14" s="141">
        <v>48811</v>
      </c>
      <c r="P14" s="141">
        <v>20228818</v>
      </c>
      <c r="Q14" s="141">
        <v>45485</v>
      </c>
      <c r="R14" s="142" t="s">
        <v>210</v>
      </c>
      <c r="S14" s="140" t="s">
        <v>210</v>
      </c>
      <c r="T14" s="110" t="s">
        <v>211</v>
      </c>
      <c r="U14" s="141">
        <v>51</v>
      </c>
      <c r="V14" s="141">
        <v>246480727</v>
      </c>
      <c r="W14" s="141">
        <v>51962635</v>
      </c>
      <c r="X14" s="141">
        <v>741</v>
      </c>
      <c r="Y14" s="141">
        <v>28183464</v>
      </c>
      <c r="Z14" s="141">
        <v>1235855</v>
      </c>
      <c r="AA14" s="141">
        <v>12448059</v>
      </c>
      <c r="AB14" s="141">
        <v>7782480</v>
      </c>
      <c r="AC14" s="141">
        <v>289908</v>
      </c>
      <c r="AD14" s="141">
        <v>16368087</v>
      </c>
      <c r="AE14" s="141">
        <v>19380018</v>
      </c>
      <c r="AF14" s="141">
        <v>13752018</v>
      </c>
      <c r="AG14" s="141">
        <v>27901760</v>
      </c>
      <c r="AH14" s="141">
        <v>3154459</v>
      </c>
      <c r="AI14" s="141">
        <v>76150</v>
      </c>
      <c r="AJ14" s="141">
        <v>413865</v>
      </c>
      <c r="AK14" s="142" t="s">
        <v>210</v>
      </c>
      <c r="AL14" s="140" t="s">
        <v>210</v>
      </c>
      <c r="AM14" s="110" t="s">
        <v>211</v>
      </c>
      <c r="AN14" s="141">
        <v>11307041</v>
      </c>
      <c r="AO14" s="141">
        <v>33479773</v>
      </c>
      <c r="AP14" s="141">
        <v>4</v>
      </c>
      <c r="AQ14" s="141">
        <v>18744412</v>
      </c>
      <c r="AR14" s="142" t="s">
        <v>210</v>
      </c>
    </row>
    <row r="15" spans="1:44" ht="12" customHeight="1">
      <c r="A15" s="140" t="s">
        <v>212</v>
      </c>
      <c r="B15" s="110" t="s">
        <v>213</v>
      </c>
      <c r="C15" s="141">
        <v>11</v>
      </c>
      <c r="D15" s="141">
        <v>362932976</v>
      </c>
      <c r="E15" s="141">
        <v>24007842</v>
      </c>
      <c r="F15" s="141">
        <v>20496040</v>
      </c>
      <c r="G15" s="141">
        <v>47981942</v>
      </c>
      <c r="H15" s="141">
        <v>9176158</v>
      </c>
      <c r="I15" s="141">
        <v>6867415</v>
      </c>
      <c r="J15" s="141">
        <v>11850071</v>
      </c>
      <c r="K15" s="141">
        <v>13415964</v>
      </c>
      <c r="L15" s="141">
        <v>27361236</v>
      </c>
      <c r="M15" s="141">
        <v>6049957</v>
      </c>
      <c r="N15" s="141">
        <v>1133999</v>
      </c>
      <c r="O15" s="141">
        <v>17690</v>
      </c>
      <c r="P15" s="141">
        <v>20154329</v>
      </c>
      <c r="Q15" s="141">
        <v>5261</v>
      </c>
      <c r="R15" s="142" t="s">
        <v>212</v>
      </c>
      <c r="S15" s="140" t="s">
        <v>212</v>
      </c>
      <c r="T15" s="110" t="s">
        <v>213</v>
      </c>
      <c r="U15" s="141">
        <v>11</v>
      </c>
      <c r="V15" s="141">
        <v>244651810</v>
      </c>
      <c r="W15" s="141">
        <v>51931568</v>
      </c>
      <c r="X15" s="141">
        <v>0</v>
      </c>
      <c r="Y15" s="141">
        <v>28083570</v>
      </c>
      <c r="Z15" s="141">
        <v>1164759</v>
      </c>
      <c r="AA15" s="141">
        <v>12226800</v>
      </c>
      <c r="AB15" s="141">
        <v>7745553</v>
      </c>
      <c r="AC15" s="141">
        <v>282336</v>
      </c>
      <c r="AD15" s="141">
        <v>15959677</v>
      </c>
      <c r="AE15" s="141">
        <v>19125399</v>
      </c>
      <c r="AF15" s="141">
        <v>13741416</v>
      </c>
      <c r="AG15" s="141">
        <v>27710809</v>
      </c>
      <c r="AH15" s="141">
        <v>2991578</v>
      </c>
      <c r="AI15" s="141">
        <v>57541</v>
      </c>
      <c r="AJ15" s="141">
        <v>384111</v>
      </c>
      <c r="AK15" s="142" t="s">
        <v>212</v>
      </c>
      <c r="AL15" s="140" t="s">
        <v>212</v>
      </c>
      <c r="AM15" s="110" t="s">
        <v>213</v>
      </c>
      <c r="AN15" s="141">
        <v>11042777</v>
      </c>
      <c r="AO15" s="141">
        <v>33469976</v>
      </c>
      <c r="AP15" s="141">
        <v>1</v>
      </c>
      <c r="AQ15" s="141">
        <v>18733939</v>
      </c>
      <c r="AR15" s="142" t="s">
        <v>212</v>
      </c>
    </row>
    <row r="16" spans="1:44" ht="12" customHeight="1">
      <c r="A16" s="140" t="s">
        <v>214</v>
      </c>
      <c r="B16" s="110" t="s">
        <v>215</v>
      </c>
      <c r="C16" s="141" t="s">
        <v>216</v>
      </c>
      <c r="D16" s="141" t="s">
        <v>216</v>
      </c>
      <c r="E16" s="141" t="s">
        <v>216</v>
      </c>
      <c r="F16" s="141" t="s">
        <v>216</v>
      </c>
      <c r="G16" s="141" t="s">
        <v>216</v>
      </c>
      <c r="H16" s="141" t="s">
        <v>216</v>
      </c>
      <c r="I16" s="141" t="s">
        <v>216</v>
      </c>
      <c r="J16" s="141" t="s">
        <v>216</v>
      </c>
      <c r="K16" s="141" t="s">
        <v>216</v>
      </c>
      <c r="L16" s="141" t="s">
        <v>216</v>
      </c>
      <c r="M16" s="141" t="s">
        <v>216</v>
      </c>
      <c r="N16" s="141" t="s">
        <v>216</v>
      </c>
      <c r="O16" s="141" t="s">
        <v>216</v>
      </c>
      <c r="P16" s="141" t="s">
        <v>216</v>
      </c>
      <c r="Q16" s="141" t="s">
        <v>216</v>
      </c>
      <c r="R16" s="110"/>
      <c r="S16" s="140" t="s">
        <v>214</v>
      </c>
      <c r="T16" s="110" t="s">
        <v>215</v>
      </c>
      <c r="U16" s="141" t="s">
        <v>216</v>
      </c>
      <c r="V16" s="141" t="s">
        <v>216</v>
      </c>
      <c r="W16" s="141" t="s">
        <v>216</v>
      </c>
      <c r="X16" s="141" t="s">
        <v>216</v>
      </c>
      <c r="Y16" s="141" t="s">
        <v>216</v>
      </c>
      <c r="Z16" s="141" t="s">
        <v>216</v>
      </c>
      <c r="AA16" s="141" t="s">
        <v>216</v>
      </c>
      <c r="AB16" s="141" t="s">
        <v>216</v>
      </c>
      <c r="AC16" s="141" t="s">
        <v>216</v>
      </c>
      <c r="AD16" s="141" t="s">
        <v>216</v>
      </c>
      <c r="AE16" s="141" t="s">
        <v>216</v>
      </c>
      <c r="AF16" s="141" t="s">
        <v>216</v>
      </c>
      <c r="AG16" s="141" t="s">
        <v>216</v>
      </c>
      <c r="AH16" s="141" t="s">
        <v>216</v>
      </c>
      <c r="AI16" s="141" t="s">
        <v>216</v>
      </c>
      <c r="AJ16" s="141" t="s">
        <v>216</v>
      </c>
      <c r="AK16" s="110"/>
      <c r="AL16" s="140" t="s">
        <v>214</v>
      </c>
      <c r="AM16" s="110" t="s">
        <v>215</v>
      </c>
      <c r="AN16" s="141" t="s">
        <v>216</v>
      </c>
      <c r="AO16" s="141" t="s">
        <v>216</v>
      </c>
      <c r="AP16" s="141" t="s">
        <v>216</v>
      </c>
      <c r="AQ16" s="141" t="s">
        <v>216</v>
      </c>
      <c r="AR16" s="110"/>
    </row>
    <row r="17" spans="1:44" s="89" customFormat="1" ht="12" customHeight="1">
      <c r="A17" s="143"/>
      <c r="B17" s="112" t="s">
        <v>217</v>
      </c>
      <c r="C17" s="144">
        <v>40</v>
      </c>
      <c r="D17" s="144">
        <v>6747844</v>
      </c>
      <c r="E17" s="144">
        <v>650114</v>
      </c>
      <c r="F17" s="144">
        <v>4015671</v>
      </c>
      <c r="G17" s="144">
        <v>91899</v>
      </c>
      <c r="H17" s="144">
        <v>329406</v>
      </c>
      <c r="I17" s="144">
        <v>367874</v>
      </c>
      <c r="J17" s="144">
        <v>403248</v>
      </c>
      <c r="K17" s="144">
        <v>445454</v>
      </c>
      <c r="L17" s="144">
        <v>203450</v>
      </c>
      <c r="M17" s="144">
        <v>24046</v>
      </c>
      <c r="N17" s="144">
        <v>33571</v>
      </c>
      <c r="O17" s="144">
        <v>31121</v>
      </c>
      <c r="P17" s="144">
        <v>74489</v>
      </c>
      <c r="Q17" s="144">
        <v>40224</v>
      </c>
      <c r="R17" s="145" t="s">
        <v>214</v>
      </c>
      <c r="S17" s="143"/>
      <c r="T17" s="112" t="s">
        <v>217</v>
      </c>
      <c r="U17" s="144">
        <v>40</v>
      </c>
      <c r="V17" s="144">
        <v>1828917</v>
      </c>
      <c r="W17" s="144">
        <v>31067</v>
      </c>
      <c r="X17" s="144">
        <v>741</v>
      </c>
      <c r="Y17" s="144">
        <v>99894</v>
      </c>
      <c r="Z17" s="144">
        <v>71096</v>
      </c>
      <c r="AA17" s="144">
        <v>221259</v>
      </c>
      <c r="AB17" s="144">
        <v>36927</v>
      </c>
      <c r="AC17" s="144">
        <v>7572</v>
      </c>
      <c r="AD17" s="144">
        <v>408410</v>
      </c>
      <c r="AE17" s="144">
        <v>254619</v>
      </c>
      <c r="AF17" s="144">
        <v>10602</v>
      </c>
      <c r="AG17" s="144">
        <v>190951</v>
      </c>
      <c r="AH17" s="144">
        <v>162881</v>
      </c>
      <c r="AI17" s="144">
        <v>18609</v>
      </c>
      <c r="AJ17" s="144">
        <v>29754</v>
      </c>
      <c r="AK17" s="145" t="s">
        <v>214</v>
      </c>
      <c r="AL17" s="143"/>
      <c r="AM17" s="112" t="s">
        <v>217</v>
      </c>
      <c r="AN17" s="144">
        <v>264264</v>
      </c>
      <c r="AO17" s="144">
        <v>9797</v>
      </c>
      <c r="AP17" s="144">
        <v>3</v>
      </c>
      <c r="AQ17" s="144">
        <v>10473</v>
      </c>
      <c r="AR17" s="145" t="s">
        <v>214</v>
      </c>
    </row>
    <row r="18" spans="1:44">
      <c r="A18" s="110"/>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row>
    <row r="19" spans="1:44">
      <c r="A19" s="110"/>
      <c r="B19" s="110"/>
      <c r="C19" s="110"/>
      <c r="D19" s="110"/>
      <c r="E19" s="146">
        <f>E12/SUM(E$12,E$14)</f>
        <v>2.7246559033968572E-3</v>
      </c>
      <c r="F19" s="146">
        <f>F12/SUM(F$12,F$14)</f>
        <v>3.8029231364662621E-3</v>
      </c>
      <c r="G19" s="146">
        <f>G12/SUM(G$12,G$14)</f>
        <v>2.5897192243594402E-4</v>
      </c>
      <c r="H19" s="146"/>
      <c r="I19" s="146"/>
      <c r="J19" s="146"/>
      <c r="K19" s="146"/>
      <c r="L19" s="146"/>
      <c r="M19" s="146">
        <f>M12/SUM(M$12,M$14)</f>
        <v>9.306439947885252E-4</v>
      </c>
      <c r="N19" s="146">
        <f>N12/SUM(N$12,N$14)</f>
        <v>1.2266852808031452E-3</v>
      </c>
      <c r="O19" s="146">
        <f>O12/SUM(O$12,O$14)</f>
        <v>2.996879906198454E-2</v>
      </c>
      <c r="P19" s="146">
        <f>P12/SUM(P$12,P$14)</f>
        <v>1.5915351681328397E-4</v>
      </c>
      <c r="Q19" s="146">
        <f>Q12/SUM(Q$12,Q$14)</f>
        <v>2.3687846818590571E-3</v>
      </c>
      <c r="R19" s="146"/>
      <c r="S19" s="146"/>
      <c r="T19" s="146"/>
      <c r="U19" s="146"/>
      <c r="V19" s="146"/>
      <c r="W19" s="146">
        <f t="shared" ref="W19:AJ19" si="0">W12/SUM(W$12,W$14)</f>
        <v>3.8104158023870639E-6</v>
      </c>
      <c r="X19" s="146">
        <f t="shared" si="0"/>
        <v>0</v>
      </c>
      <c r="Y19" s="146">
        <f t="shared" si="0"/>
        <v>1.2867592473448218E-4</v>
      </c>
      <c r="Z19" s="146">
        <f t="shared" si="0"/>
        <v>2.4511429768686528E-4</v>
      </c>
      <c r="AA19" s="146">
        <f t="shared" si="0"/>
        <v>5.3056416522416863E-4</v>
      </c>
      <c r="AB19" s="146">
        <f t="shared" si="0"/>
        <v>4.098782456028994E-5</v>
      </c>
      <c r="AC19" s="146">
        <f t="shared" si="0"/>
        <v>3.103469679101235E-4</v>
      </c>
      <c r="AD19" s="146">
        <f t="shared" si="0"/>
        <v>4.2766127809383302E-7</v>
      </c>
      <c r="AE19" s="146">
        <f t="shared" si="0"/>
        <v>4.3474343251937608E-4</v>
      </c>
      <c r="AF19" s="146">
        <f t="shared" si="0"/>
        <v>0</v>
      </c>
      <c r="AG19" s="146">
        <f t="shared" si="0"/>
        <v>1.5068462961234273E-4</v>
      </c>
      <c r="AH19" s="146">
        <f t="shared" si="0"/>
        <v>7.8335548564238949E-4</v>
      </c>
      <c r="AI19" s="146">
        <f t="shared" si="0"/>
        <v>5.7747329186025147E-4</v>
      </c>
      <c r="AJ19" s="146">
        <f t="shared" si="0"/>
        <v>2.1169736439192463E-3</v>
      </c>
      <c r="AK19" s="146"/>
      <c r="AL19" s="146"/>
      <c r="AM19" s="146"/>
      <c r="AN19" s="146">
        <f>AN12/SUM(AN$12,AN$14)</f>
        <v>7.8826712110442938E-4</v>
      </c>
      <c r="AO19" s="146">
        <f>AO12/SUM(AO$12,AO$14)</f>
        <v>3.0466063568039007E-6</v>
      </c>
      <c r="AP19" s="146">
        <f>AP12/SUM(AP$12,AP$14)</f>
        <v>0</v>
      </c>
      <c r="AQ19" s="146"/>
      <c r="AR19" s="146"/>
    </row>
    <row r="20" spans="1:44">
      <c r="A20" s="110"/>
      <c r="B20" s="110"/>
      <c r="C20" s="110"/>
      <c r="D20" s="110"/>
      <c r="E20" s="146">
        <f>E14/SUM(E$12,E$14)</f>
        <v>0.99727534409660312</v>
      </c>
      <c r="F20" s="146">
        <f>F14/SUM(F$12,F$14)</f>
        <v>0.99619707686353376</v>
      </c>
      <c r="G20" s="146">
        <f>G14/SUM(G$12,G$14)</f>
        <v>0.99974102807756404</v>
      </c>
      <c r="H20" s="146"/>
      <c r="I20" s="146"/>
      <c r="J20" s="146"/>
      <c r="K20" s="146"/>
      <c r="L20" s="146"/>
      <c r="M20" s="146">
        <f>M14/SUM(M$12,M$14)</f>
        <v>0.99906935600521152</v>
      </c>
      <c r="N20" s="146">
        <f>N14/SUM(N$12,N$14)</f>
        <v>0.99877331471919684</v>
      </c>
      <c r="O20" s="146">
        <f>O14/SUM(O$12,O$14)</f>
        <v>0.97003120093801543</v>
      </c>
      <c r="P20" s="146">
        <f>P14/SUM(P$12,P$14)</f>
        <v>0.99984084648318672</v>
      </c>
      <c r="Q20" s="146">
        <f>Q14/SUM(Q$12,Q$14)</f>
        <v>0.99763121531814092</v>
      </c>
      <c r="R20" s="146"/>
      <c r="S20" s="146"/>
      <c r="T20" s="146"/>
      <c r="U20" s="146"/>
      <c r="V20" s="146"/>
      <c r="W20" s="146">
        <f t="shared" ref="W20:AJ20" si="1">W14/SUM(W$12,W$14)</f>
        <v>0.99999618958419756</v>
      </c>
      <c r="X20" s="146">
        <f t="shared" si="1"/>
        <v>1</v>
      </c>
      <c r="Y20" s="146">
        <f t="shared" si="1"/>
        <v>0.99987132407526547</v>
      </c>
      <c r="Z20" s="146">
        <f t="shared" si="1"/>
        <v>0.99975488570231319</v>
      </c>
      <c r="AA20" s="146">
        <f t="shared" si="1"/>
        <v>0.99946943583477588</v>
      </c>
      <c r="AB20" s="146">
        <f t="shared" si="1"/>
        <v>0.9999590121754397</v>
      </c>
      <c r="AC20" s="146">
        <f t="shared" si="1"/>
        <v>0.9996896530320899</v>
      </c>
      <c r="AD20" s="146">
        <f t="shared" si="1"/>
        <v>0.99999957233872194</v>
      </c>
      <c r="AE20" s="146">
        <f t="shared" si="1"/>
        <v>0.99956525656748063</v>
      </c>
      <c r="AF20" s="146">
        <f t="shared" si="1"/>
        <v>1</v>
      </c>
      <c r="AG20" s="146">
        <f t="shared" si="1"/>
        <v>0.99984931537038768</v>
      </c>
      <c r="AH20" s="146">
        <f t="shared" si="1"/>
        <v>0.99921664451435765</v>
      </c>
      <c r="AI20" s="146">
        <f t="shared" si="1"/>
        <v>0.9994225267081398</v>
      </c>
      <c r="AJ20" s="146">
        <f t="shared" si="1"/>
        <v>0.99788302635608073</v>
      </c>
      <c r="AK20" s="146"/>
      <c r="AL20" s="146"/>
      <c r="AM20" s="146"/>
      <c r="AN20" s="146">
        <f>AN14/SUM(AN$12,AN$14)</f>
        <v>0.99921173287889553</v>
      </c>
      <c r="AO20" s="146">
        <f>AO14/SUM(AO$12,AO$14)</f>
        <v>0.99999695339364325</v>
      </c>
      <c r="AP20" s="146">
        <f>AP14/SUM(AP$12,AP$14)</f>
        <v>1</v>
      </c>
      <c r="AQ20" s="146"/>
      <c r="AR20" s="146"/>
    </row>
    <row r="21" spans="1:44">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row>
    <row r="22" spans="1:44">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row>
    <row r="23" spans="1:44">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row>
    <row r="24" spans="1:44">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row>
    <row r="27" spans="1:44">
      <c r="A27" s="78" t="s">
        <v>218</v>
      </c>
    </row>
    <row r="28" spans="1:44">
      <c r="A28" s="88" t="s">
        <v>219</v>
      </c>
    </row>
    <row r="29" spans="1:44">
      <c r="B29" s="116"/>
      <c r="C29" s="116" t="s">
        <v>220</v>
      </c>
      <c r="D29" s="116" t="s">
        <v>43</v>
      </c>
      <c r="E29" s="116" t="s">
        <v>221</v>
      </c>
      <c r="G29" s="88" t="s">
        <v>126</v>
      </c>
    </row>
    <row r="30" spans="1:44">
      <c r="A30" s="31">
        <v>0</v>
      </c>
      <c r="B30" s="118" t="s">
        <v>222</v>
      </c>
      <c r="C30" s="119">
        <v>0</v>
      </c>
      <c r="D30" s="119">
        <v>0</v>
      </c>
      <c r="E30" s="119">
        <v>0</v>
      </c>
      <c r="F30" s="84"/>
      <c r="G30" s="84">
        <f>SUM(C30:E30)-A30</f>
        <v>0</v>
      </c>
    </row>
    <row r="31" spans="1:44">
      <c r="A31" s="31">
        <v>0</v>
      </c>
      <c r="B31" s="118" t="s">
        <v>223</v>
      </c>
      <c r="C31" s="119">
        <v>0</v>
      </c>
      <c r="D31" s="119">
        <v>0</v>
      </c>
      <c r="E31" s="119">
        <v>0</v>
      </c>
      <c r="F31" s="84"/>
      <c r="G31" s="84">
        <f t="shared" ref="G31:G94" si="2">SUM(C31:E31)-A31</f>
        <v>0</v>
      </c>
    </row>
    <row r="32" spans="1:44">
      <c r="A32" s="31">
        <v>0</v>
      </c>
      <c r="B32" s="118" t="s">
        <v>224</v>
      </c>
      <c r="C32" s="119">
        <v>0</v>
      </c>
      <c r="D32" s="119">
        <v>0</v>
      </c>
      <c r="E32" s="119">
        <v>0</v>
      </c>
      <c r="F32" s="84"/>
      <c r="G32" s="84">
        <f t="shared" si="2"/>
        <v>0</v>
      </c>
    </row>
    <row r="33" spans="1:7">
      <c r="A33" s="31">
        <v>0</v>
      </c>
      <c r="B33" s="118" t="s">
        <v>225</v>
      </c>
      <c r="C33" s="119">
        <v>0</v>
      </c>
      <c r="D33" s="119">
        <v>0</v>
      </c>
      <c r="E33" s="119">
        <v>0</v>
      </c>
      <c r="F33" s="84"/>
      <c r="G33" s="84">
        <f t="shared" si="2"/>
        <v>0</v>
      </c>
    </row>
    <row r="34" spans="1:7">
      <c r="A34" s="31">
        <v>0</v>
      </c>
      <c r="B34" s="118" t="s">
        <v>226</v>
      </c>
      <c r="C34" s="119">
        <v>0</v>
      </c>
      <c r="D34" s="119">
        <v>0</v>
      </c>
      <c r="E34" s="119">
        <v>0</v>
      </c>
      <c r="F34" s="84"/>
      <c r="G34" s="84">
        <f t="shared" si="2"/>
        <v>0</v>
      </c>
    </row>
    <row r="35" spans="1:7">
      <c r="A35" s="31">
        <v>0</v>
      </c>
      <c r="B35" s="118" t="s">
        <v>227</v>
      </c>
      <c r="C35" s="119">
        <v>0</v>
      </c>
      <c r="D35" s="119">
        <v>0</v>
      </c>
      <c r="E35" s="119">
        <v>0</v>
      </c>
      <c r="F35" s="84"/>
      <c r="G35" s="84">
        <f t="shared" si="2"/>
        <v>0</v>
      </c>
    </row>
    <row r="36" spans="1:7">
      <c r="A36" s="31">
        <v>0</v>
      </c>
      <c r="B36" s="118" t="s">
        <v>228</v>
      </c>
      <c r="C36" s="119">
        <v>0</v>
      </c>
      <c r="D36" s="119">
        <v>0</v>
      </c>
      <c r="E36" s="119">
        <v>0</v>
      </c>
      <c r="F36" s="84"/>
      <c r="G36" s="84">
        <f t="shared" si="2"/>
        <v>0</v>
      </c>
    </row>
    <row r="37" spans="1:7">
      <c r="A37" s="31">
        <v>0</v>
      </c>
      <c r="B37" s="118" t="s">
        <v>229</v>
      </c>
      <c r="C37" s="119">
        <v>0</v>
      </c>
      <c r="D37" s="119">
        <v>0</v>
      </c>
      <c r="E37" s="119">
        <v>0</v>
      </c>
      <c r="F37" s="84"/>
      <c r="G37" s="84">
        <f t="shared" si="2"/>
        <v>0</v>
      </c>
    </row>
    <row r="38" spans="1:7">
      <c r="A38" s="31">
        <v>0</v>
      </c>
      <c r="B38" s="118" t="s">
        <v>230</v>
      </c>
      <c r="C38" s="119">
        <v>0</v>
      </c>
      <c r="D38" s="119">
        <v>0</v>
      </c>
      <c r="E38" s="119">
        <v>0</v>
      </c>
      <c r="F38" s="84"/>
      <c r="G38" s="84">
        <f t="shared" si="2"/>
        <v>0</v>
      </c>
    </row>
    <row r="39" spans="1:7">
      <c r="A39" s="31">
        <v>0</v>
      </c>
      <c r="B39" s="118" t="s">
        <v>231</v>
      </c>
      <c r="C39" s="119">
        <v>0</v>
      </c>
      <c r="D39" s="119">
        <v>0</v>
      </c>
      <c r="E39" s="119">
        <v>0</v>
      </c>
      <c r="F39" s="84"/>
      <c r="G39" s="84">
        <f t="shared" si="2"/>
        <v>0</v>
      </c>
    </row>
    <row r="40" spans="1:7">
      <c r="A40" s="31">
        <v>0</v>
      </c>
      <c r="B40" s="118" t="s">
        <v>232</v>
      </c>
      <c r="C40" s="119">
        <v>0</v>
      </c>
      <c r="D40" s="119">
        <v>0</v>
      </c>
      <c r="E40" s="119">
        <v>0</v>
      </c>
      <c r="F40" s="84"/>
      <c r="G40" s="84">
        <f t="shared" si="2"/>
        <v>0</v>
      </c>
    </row>
    <row r="41" spans="1:7">
      <c r="A41" s="31">
        <v>0</v>
      </c>
      <c r="B41" s="118" t="s">
        <v>233</v>
      </c>
      <c r="C41" s="119">
        <v>0</v>
      </c>
      <c r="D41" s="119">
        <v>0</v>
      </c>
      <c r="E41" s="119">
        <v>0</v>
      </c>
      <c r="F41" s="84"/>
      <c r="G41" s="84">
        <f t="shared" si="2"/>
        <v>0</v>
      </c>
    </row>
    <row r="42" spans="1:7">
      <c r="A42" s="31">
        <v>0</v>
      </c>
      <c r="B42" s="118" t="s">
        <v>234</v>
      </c>
      <c r="C42" s="119">
        <v>0</v>
      </c>
      <c r="D42" s="119">
        <v>0</v>
      </c>
      <c r="E42" s="119">
        <v>0</v>
      </c>
      <c r="F42" s="84"/>
      <c r="G42" s="84">
        <f t="shared" si="2"/>
        <v>0</v>
      </c>
    </row>
    <row r="43" spans="1:7">
      <c r="A43" s="31">
        <v>0</v>
      </c>
      <c r="B43" s="118" t="s">
        <v>235</v>
      </c>
      <c r="C43" s="119">
        <v>0</v>
      </c>
      <c r="D43" s="119">
        <v>0</v>
      </c>
      <c r="E43" s="119">
        <v>0</v>
      </c>
      <c r="F43" s="84"/>
      <c r="G43" s="84">
        <f t="shared" si="2"/>
        <v>0</v>
      </c>
    </row>
    <row r="44" spans="1:7">
      <c r="A44" s="31">
        <v>0</v>
      </c>
      <c r="B44" s="118" t="s">
        <v>236</v>
      </c>
      <c r="C44" s="119">
        <v>0</v>
      </c>
      <c r="D44" s="119">
        <v>0</v>
      </c>
      <c r="E44" s="119">
        <v>0</v>
      </c>
      <c r="F44" s="84"/>
      <c r="G44" s="84">
        <f t="shared" si="2"/>
        <v>0</v>
      </c>
    </row>
    <row r="45" spans="1:7">
      <c r="A45" s="31">
        <v>1</v>
      </c>
      <c r="B45" s="118" t="s">
        <v>237</v>
      </c>
      <c r="C45" s="119">
        <v>0.97406566054810284</v>
      </c>
      <c r="D45" s="119">
        <v>2.5000000000000001E-2</v>
      </c>
      <c r="E45" s="119">
        <v>9.3433945189712363E-4</v>
      </c>
      <c r="F45" s="84"/>
      <c r="G45" s="84">
        <f t="shared" si="2"/>
        <v>0</v>
      </c>
    </row>
    <row r="46" spans="1:7">
      <c r="A46" s="31">
        <v>0</v>
      </c>
      <c r="B46" s="118" t="s">
        <v>238</v>
      </c>
      <c r="C46" s="119">
        <v>0</v>
      </c>
      <c r="D46" s="119">
        <v>0</v>
      </c>
      <c r="E46" s="119">
        <v>0</v>
      </c>
      <c r="F46" s="84"/>
      <c r="G46" s="84">
        <f t="shared" si="2"/>
        <v>0</v>
      </c>
    </row>
    <row r="47" spans="1:7">
      <c r="A47" s="31">
        <v>1</v>
      </c>
      <c r="B47" s="118" t="s">
        <v>239</v>
      </c>
      <c r="C47" s="119">
        <v>0.97045537817808314</v>
      </c>
      <c r="D47" s="119">
        <v>2.5000000000000001E-2</v>
      </c>
      <c r="E47" s="119">
        <v>4.5446218219167998E-3</v>
      </c>
      <c r="F47" s="84"/>
      <c r="G47" s="84">
        <f t="shared" si="2"/>
        <v>0</v>
      </c>
    </row>
    <row r="48" spans="1:7">
      <c r="A48" s="31">
        <v>0</v>
      </c>
      <c r="B48" s="118" t="s">
        <v>240</v>
      </c>
      <c r="C48" s="119">
        <v>0</v>
      </c>
      <c r="D48" s="119">
        <v>0</v>
      </c>
      <c r="E48" s="119">
        <v>0</v>
      </c>
      <c r="F48" s="84"/>
      <c r="G48" s="84">
        <f t="shared" si="2"/>
        <v>0</v>
      </c>
    </row>
    <row r="49" spans="1:7">
      <c r="A49" s="31">
        <v>0</v>
      </c>
      <c r="B49" s="118" t="s">
        <v>241</v>
      </c>
      <c r="C49" s="119">
        <v>0</v>
      </c>
      <c r="D49" s="119">
        <v>0</v>
      </c>
      <c r="E49" s="119">
        <v>0</v>
      </c>
      <c r="F49" s="84"/>
      <c r="G49" s="84">
        <f t="shared" si="2"/>
        <v>0</v>
      </c>
    </row>
    <row r="50" spans="1:7">
      <c r="A50" s="31">
        <v>0</v>
      </c>
      <c r="B50" s="118" t="s">
        <v>242</v>
      </c>
      <c r="C50" s="119">
        <v>0</v>
      </c>
      <c r="D50" s="119">
        <v>0</v>
      </c>
      <c r="E50" s="119">
        <v>0</v>
      </c>
      <c r="F50" s="84"/>
      <c r="G50" s="84">
        <f t="shared" si="2"/>
        <v>0</v>
      </c>
    </row>
    <row r="51" spans="1:7">
      <c r="A51" s="31">
        <v>0</v>
      </c>
      <c r="B51" s="118" t="s">
        <v>243</v>
      </c>
      <c r="C51" s="119">
        <v>0</v>
      </c>
      <c r="D51" s="119">
        <v>0</v>
      </c>
      <c r="E51" s="119">
        <v>0</v>
      </c>
      <c r="F51" s="84"/>
      <c r="G51" s="84">
        <f t="shared" si="2"/>
        <v>0</v>
      </c>
    </row>
    <row r="52" spans="1:7">
      <c r="A52" s="31">
        <v>0</v>
      </c>
      <c r="B52" s="118" t="s">
        <v>244</v>
      </c>
      <c r="C52" s="119">
        <v>0</v>
      </c>
      <c r="D52" s="119">
        <v>0</v>
      </c>
      <c r="E52" s="119">
        <v>0</v>
      </c>
      <c r="F52" s="84"/>
      <c r="G52" s="84">
        <f t="shared" si="2"/>
        <v>0</v>
      </c>
    </row>
    <row r="53" spans="1:7">
      <c r="A53" s="31">
        <v>0</v>
      </c>
      <c r="B53" s="118" t="s">
        <v>245</v>
      </c>
      <c r="C53" s="119">
        <v>0</v>
      </c>
      <c r="D53" s="119">
        <v>0</v>
      </c>
      <c r="E53" s="119">
        <v>0</v>
      </c>
      <c r="F53" s="84"/>
      <c r="G53" s="84">
        <f t="shared" si="2"/>
        <v>0</v>
      </c>
    </row>
    <row r="54" spans="1:7">
      <c r="A54" s="31">
        <v>0</v>
      </c>
      <c r="B54" s="118" t="s">
        <v>246</v>
      </c>
      <c r="C54" s="119">
        <v>0</v>
      </c>
      <c r="D54" s="119">
        <v>0</v>
      </c>
      <c r="E54" s="119">
        <v>0</v>
      </c>
      <c r="F54" s="84"/>
      <c r="G54" s="84">
        <f t="shared" si="2"/>
        <v>0</v>
      </c>
    </row>
    <row r="55" spans="1:7">
      <c r="A55" s="31">
        <v>0</v>
      </c>
      <c r="B55" s="118" t="s">
        <v>247</v>
      </c>
      <c r="C55" s="119">
        <v>0</v>
      </c>
      <c r="D55" s="119">
        <v>0</v>
      </c>
      <c r="E55" s="119">
        <v>0</v>
      </c>
      <c r="F55" s="84"/>
      <c r="G55" s="84">
        <f t="shared" si="2"/>
        <v>0</v>
      </c>
    </row>
    <row r="56" spans="1:7">
      <c r="A56" s="31">
        <v>0</v>
      </c>
      <c r="B56" s="118" t="s">
        <v>248</v>
      </c>
      <c r="C56" s="119">
        <v>0</v>
      </c>
      <c r="D56" s="119">
        <v>0</v>
      </c>
      <c r="E56" s="119">
        <v>0</v>
      </c>
      <c r="F56" s="84"/>
      <c r="G56" s="84">
        <f t="shared" si="2"/>
        <v>0</v>
      </c>
    </row>
    <row r="57" spans="1:7">
      <c r="A57" s="31">
        <v>0</v>
      </c>
      <c r="B57" s="118" t="s">
        <v>249</v>
      </c>
      <c r="C57" s="119">
        <v>0</v>
      </c>
      <c r="D57" s="119">
        <v>0</v>
      </c>
      <c r="E57" s="119">
        <v>0</v>
      </c>
      <c r="F57" s="84"/>
      <c r="G57" s="84">
        <f t="shared" si="2"/>
        <v>0</v>
      </c>
    </row>
    <row r="58" spans="1:7">
      <c r="A58" s="31">
        <v>0</v>
      </c>
      <c r="B58" s="118" t="s">
        <v>250</v>
      </c>
      <c r="C58" s="119">
        <v>0</v>
      </c>
      <c r="D58" s="119">
        <v>0</v>
      </c>
      <c r="E58" s="119">
        <v>0</v>
      </c>
      <c r="F58" s="84"/>
      <c r="G58" s="84">
        <f t="shared" si="2"/>
        <v>0</v>
      </c>
    </row>
    <row r="59" spans="1:7">
      <c r="A59" s="31">
        <v>0</v>
      </c>
      <c r="B59" s="118" t="s">
        <v>251</v>
      </c>
      <c r="C59" s="119">
        <v>0</v>
      </c>
      <c r="D59" s="119">
        <v>0</v>
      </c>
      <c r="E59" s="119">
        <v>0</v>
      </c>
      <c r="F59" s="84"/>
      <c r="G59" s="84">
        <f t="shared" si="2"/>
        <v>0</v>
      </c>
    </row>
    <row r="60" spans="1:7">
      <c r="A60" s="31">
        <v>0</v>
      </c>
      <c r="B60" s="118" t="s">
        <v>252</v>
      </c>
      <c r="C60" s="119">
        <v>0</v>
      </c>
      <c r="D60" s="119">
        <v>0</v>
      </c>
      <c r="E60" s="119">
        <v>0</v>
      </c>
      <c r="F60" s="84"/>
      <c r="G60" s="84">
        <f t="shared" si="2"/>
        <v>0</v>
      </c>
    </row>
    <row r="61" spans="1:7">
      <c r="A61" s="31">
        <v>0</v>
      </c>
      <c r="B61" s="118" t="s">
        <v>253</v>
      </c>
      <c r="C61" s="119">
        <v>0</v>
      </c>
      <c r="D61" s="119">
        <v>0</v>
      </c>
      <c r="E61" s="119">
        <v>0</v>
      </c>
      <c r="F61" s="84"/>
      <c r="G61" s="84">
        <f t="shared" si="2"/>
        <v>0</v>
      </c>
    </row>
    <row r="62" spans="1:7">
      <c r="A62" s="31">
        <v>0</v>
      </c>
      <c r="B62" s="118" t="s">
        <v>254</v>
      </c>
      <c r="C62" s="119">
        <v>0</v>
      </c>
      <c r="D62" s="119">
        <v>0</v>
      </c>
      <c r="E62" s="119">
        <v>0</v>
      </c>
      <c r="F62" s="84"/>
      <c r="G62" s="84">
        <f t="shared" si="2"/>
        <v>0</v>
      </c>
    </row>
    <row r="63" spans="1:7">
      <c r="A63" s="31">
        <v>0</v>
      </c>
      <c r="B63" s="118" t="s">
        <v>59</v>
      </c>
      <c r="C63" s="119">
        <v>0</v>
      </c>
      <c r="D63" s="119">
        <v>0</v>
      </c>
      <c r="E63" s="119">
        <v>0</v>
      </c>
      <c r="F63" s="84"/>
      <c r="G63" s="84">
        <f t="shared" si="2"/>
        <v>0</v>
      </c>
    </row>
    <row r="64" spans="1:7">
      <c r="A64" s="31">
        <v>0</v>
      </c>
      <c r="B64" s="118" t="s">
        <v>255</v>
      </c>
      <c r="C64" s="119">
        <v>0</v>
      </c>
      <c r="D64" s="119">
        <v>0</v>
      </c>
      <c r="E64" s="119">
        <v>0</v>
      </c>
      <c r="F64" s="84"/>
      <c r="G64" s="84">
        <f t="shared" si="2"/>
        <v>0</v>
      </c>
    </row>
    <row r="65" spans="1:7">
      <c r="A65" s="31">
        <v>0</v>
      </c>
      <c r="B65" s="118" t="s">
        <v>256</v>
      </c>
      <c r="C65" s="119">
        <v>0</v>
      </c>
      <c r="D65" s="119">
        <v>0</v>
      </c>
      <c r="E65" s="119">
        <v>0</v>
      </c>
      <c r="F65" s="84"/>
      <c r="G65" s="84">
        <f t="shared" si="2"/>
        <v>0</v>
      </c>
    </row>
    <row r="66" spans="1:7">
      <c r="A66" s="31">
        <v>0</v>
      </c>
      <c r="B66" s="118" t="s">
        <v>257</v>
      </c>
      <c r="C66" s="119">
        <v>0</v>
      </c>
      <c r="D66" s="119">
        <v>0</v>
      </c>
      <c r="E66" s="119">
        <v>0</v>
      </c>
      <c r="F66" s="84"/>
      <c r="G66" s="84">
        <f t="shared" si="2"/>
        <v>0</v>
      </c>
    </row>
    <row r="67" spans="1:7">
      <c r="A67" s="31">
        <v>0</v>
      </c>
      <c r="B67" s="118" t="s">
        <v>258</v>
      </c>
      <c r="C67" s="119">
        <v>0</v>
      </c>
      <c r="D67" s="119">
        <v>0</v>
      </c>
      <c r="E67" s="119">
        <v>0</v>
      </c>
      <c r="F67" s="84"/>
      <c r="G67" s="84">
        <f t="shared" si="2"/>
        <v>0</v>
      </c>
    </row>
    <row r="68" spans="1:7">
      <c r="A68" s="31">
        <v>0</v>
      </c>
      <c r="B68" s="118" t="s">
        <v>259</v>
      </c>
      <c r="C68" s="119">
        <v>0</v>
      </c>
      <c r="D68" s="119">
        <v>0</v>
      </c>
      <c r="E68" s="119">
        <v>0</v>
      </c>
      <c r="F68" s="84"/>
      <c r="G68" s="84">
        <f t="shared" si="2"/>
        <v>0</v>
      </c>
    </row>
    <row r="69" spans="1:7">
      <c r="A69" s="31">
        <v>0</v>
      </c>
      <c r="B69" s="118" t="s">
        <v>260</v>
      </c>
      <c r="C69" s="119">
        <v>0</v>
      </c>
      <c r="D69" s="119">
        <v>0</v>
      </c>
      <c r="E69" s="119">
        <v>0</v>
      </c>
      <c r="F69" s="84"/>
      <c r="G69" s="84">
        <f t="shared" si="2"/>
        <v>0</v>
      </c>
    </row>
    <row r="70" spans="1:7">
      <c r="A70" s="31">
        <v>0</v>
      </c>
      <c r="B70" s="118" t="s">
        <v>261</v>
      </c>
      <c r="C70" s="119">
        <v>0</v>
      </c>
      <c r="D70" s="119">
        <v>0</v>
      </c>
      <c r="E70" s="119">
        <v>0</v>
      </c>
      <c r="F70" s="84"/>
      <c r="G70" s="84">
        <f t="shared" si="2"/>
        <v>0</v>
      </c>
    </row>
    <row r="71" spans="1:7">
      <c r="A71" s="31">
        <v>0</v>
      </c>
      <c r="B71" s="118" t="s">
        <v>262</v>
      </c>
      <c r="C71" s="119">
        <v>0</v>
      </c>
      <c r="D71" s="119">
        <v>0</v>
      </c>
      <c r="E71" s="119">
        <v>0</v>
      </c>
      <c r="F71" s="84"/>
      <c r="G71" s="84">
        <f t="shared" si="2"/>
        <v>0</v>
      </c>
    </row>
    <row r="72" spans="1:7">
      <c r="A72" s="31">
        <v>0</v>
      </c>
      <c r="B72" s="118" t="s">
        <v>263</v>
      </c>
      <c r="C72" s="119">
        <v>0</v>
      </c>
      <c r="D72" s="119">
        <v>0</v>
      </c>
      <c r="E72" s="119">
        <v>0</v>
      </c>
      <c r="F72" s="84"/>
      <c r="G72" s="84">
        <f t="shared" si="2"/>
        <v>0</v>
      </c>
    </row>
    <row r="73" spans="1:7">
      <c r="A73" s="31">
        <v>1</v>
      </c>
      <c r="B73" s="118" t="s">
        <v>264</v>
      </c>
      <c r="C73" s="119">
        <v>0.97473992800383158</v>
      </c>
      <c r="D73" s="119">
        <v>2.5000000000000001E-2</v>
      </c>
      <c r="E73" s="119">
        <v>2.6007199616844424E-4</v>
      </c>
      <c r="F73" s="84"/>
      <c r="G73" s="84">
        <f t="shared" si="2"/>
        <v>0</v>
      </c>
    </row>
    <row r="74" spans="1:7">
      <c r="A74" s="31">
        <v>1</v>
      </c>
      <c r="B74" s="118" t="s">
        <v>265</v>
      </c>
      <c r="C74" s="119">
        <v>0.97473992800383158</v>
      </c>
      <c r="D74" s="119">
        <v>2.5000000000000001E-2</v>
      </c>
      <c r="E74" s="119">
        <v>2.6007199616844424E-4</v>
      </c>
      <c r="F74" s="84"/>
      <c r="G74" s="84">
        <f t="shared" si="2"/>
        <v>0</v>
      </c>
    </row>
    <row r="75" spans="1:7">
      <c r="A75" s="31">
        <v>0</v>
      </c>
      <c r="B75" s="118" t="s">
        <v>266</v>
      </c>
      <c r="C75" s="119">
        <v>0</v>
      </c>
      <c r="D75" s="119">
        <v>0</v>
      </c>
      <c r="E75" s="119">
        <v>0</v>
      </c>
      <c r="F75" s="84"/>
      <c r="G75" s="84">
        <f t="shared" si="2"/>
        <v>0</v>
      </c>
    </row>
    <row r="76" spans="1:7">
      <c r="A76" s="31">
        <v>1</v>
      </c>
      <c r="B76" s="118" t="s">
        <v>267</v>
      </c>
      <c r="C76" s="119">
        <v>0.97406566054810284</v>
      </c>
      <c r="D76" s="119">
        <v>2.5000000000000001E-2</v>
      </c>
      <c r="E76" s="119">
        <v>9.3433945189712363E-4</v>
      </c>
      <c r="F76" s="84"/>
      <c r="G76" s="84">
        <f t="shared" si="2"/>
        <v>0</v>
      </c>
    </row>
    <row r="77" spans="1:7">
      <c r="A77" s="31">
        <v>1</v>
      </c>
      <c r="B77" s="118" t="s">
        <v>268</v>
      </c>
      <c r="C77" s="119">
        <v>0.97406566054810284</v>
      </c>
      <c r="D77" s="119">
        <v>2.5000000000000001E-2</v>
      </c>
      <c r="E77" s="119">
        <v>9.3433945189712363E-4</v>
      </c>
      <c r="F77" s="84"/>
      <c r="G77" s="84">
        <f t="shared" si="2"/>
        <v>0</v>
      </c>
    </row>
    <row r="78" spans="1:7">
      <c r="A78" s="31">
        <v>1</v>
      </c>
      <c r="B78" s="118" t="s">
        <v>269</v>
      </c>
      <c r="C78" s="119">
        <v>0.97406566054810284</v>
      </c>
      <c r="D78" s="119">
        <v>2.5000000000000001E-2</v>
      </c>
      <c r="E78" s="119">
        <v>9.3433945189712363E-4</v>
      </c>
      <c r="F78" s="84"/>
      <c r="G78" s="84">
        <f t="shared" si="2"/>
        <v>0</v>
      </c>
    </row>
    <row r="79" spans="1:7">
      <c r="A79" s="31">
        <v>1</v>
      </c>
      <c r="B79" s="118" t="s">
        <v>42</v>
      </c>
      <c r="C79" s="119">
        <v>0.97406566054810284</v>
      </c>
      <c r="D79" s="119">
        <v>2.5000000000000001E-2</v>
      </c>
      <c r="E79" s="119">
        <v>9.3433945189712363E-4</v>
      </c>
      <c r="F79" s="84"/>
      <c r="G79" s="84">
        <f t="shared" si="2"/>
        <v>0</v>
      </c>
    </row>
    <row r="80" spans="1:7">
      <c r="A80" s="31">
        <v>1</v>
      </c>
      <c r="B80" s="118" t="s">
        <v>43</v>
      </c>
      <c r="C80" s="119">
        <v>0.97</v>
      </c>
      <c r="D80" s="119">
        <v>2.5000000000000001E-2</v>
      </c>
      <c r="E80" s="119">
        <v>5.0000000000000001E-3</v>
      </c>
      <c r="F80" s="84"/>
      <c r="G80" s="84">
        <f t="shared" si="2"/>
        <v>0</v>
      </c>
    </row>
    <row r="81" spans="1:7">
      <c r="A81" s="31">
        <v>1</v>
      </c>
      <c r="B81" s="118" t="s">
        <v>133</v>
      </c>
      <c r="C81" s="119">
        <v>0.97406566054810284</v>
      </c>
      <c r="D81" s="119">
        <v>2.5000000000000001E-2</v>
      </c>
      <c r="E81" s="119">
        <v>9.3433945189712363E-4</v>
      </c>
      <c r="F81" s="84"/>
      <c r="G81" s="84">
        <f t="shared" si="2"/>
        <v>0</v>
      </c>
    </row>
    <row r="82" spans="1:7">
      <c r="A82" s="31">
        <v>1</v>
      </c>
      <c r="B82" s="118" t="s">
        <v>134</v>
      </c>
      <c r="C82" s="119">
        <v>0.01</v>
      </c>
      <c r="D82" s="119">
        <v>0.01</v>
      </c>
      <c r="E82" s="119">
        <v>0.98</v>
      </c>
      <c r="F82" s="84"/>
      <c r="G82" s="84">
        <f t="shared" si="2"/>
        <v>0</v>
      </c>
    </row>
    <row r="83" spans="1:7">
      <c r="A83" s="31">
        <v>1</v>
      </c>
      <c r="B83" s="118" t="s">
        <v>270</v>
      </c>
      <c r="C83" s="119">
        <v>0.99</v>
      </c>
      <c r="D83" s="119">
        <v>5.0000000000000044E-3</v>
      </c>
      <c r="E83" s="119">
        <v>5.0000000000000044E-3</v>
      </c>
      <c r="F83" s="84"/>
      <c r="G83" s="84">
        <f t="shared" si="2"/>
        <v>0</v>
      </c>
    </row>
    <row r="84" spans="1:7">
      <c r="A84" s="31">
        <v>0</v>
      </c>
      <c r="B84" s="118" t="s">
        <v>271</v>
      </c>
      <c r="C84" s="119">
        <v>0</v>
      </c>
      <c r="D84" s="119">
        <v>0</v>
      </c>
      <c r="E84" s="119">
        <v>0</v>
      </c>
      <c r="F84" s="84"/>
      <c r="G84" s="84">
        <f t="shared" si="2"/>
        <v>0</v>
      </c>
    </row>
    <row r="85" spans="1:7">
      <c r="A85" s="31">
        <v>0</v>
      </c>
      <c r="B85" s="118" t="s">
        <v>272</v>
      </c>
      <c r="C85" s="119">
        <v>0</v>
      </c>
      <c r="D85" s="119">
        <v>0</v>
      </c>
      <c r="E85" s="119">
        <v>0</v>
      </c>
      <c r="F85" s="84"/>
      <c r="G85" s="84">
        <f t="shared" si="2"/>
        <v>0</v>
      </c>
    </row>
    <row r="86" spans="1:7">
      <c r="A86" s="31">
        <v>0</v>
      </c>
      <c r="B86" s="118" t="s">
        <v>273</v>
      </c>
      <c r="C86" s="119">
        <v>0</v>
      </c>
      <c r="D86" s="119">
        <v>0</v>
      </c>
      <c r="E86" s="119">
        <v>0</v>
      </c>
      <c r="F86" s="84"/>
      <c r="G86" s="84">
        <f t="shared" si="2"/>
        <v>0</v>
      </c>
    </row>
    <row r="87" spans="1:7">
      <c r="A87" s="31">
        <v>0</v>
      </c>
      <c r="B87" s="118" t="s">
        <v>274</v>
      </c>
      <c r="C87" s="119">
        <v>0</v>
      </c>
      <c r="D87" s="119">
        <v>0</v>
      </c>
      <c r="E87" s="119">
        <v>0</v>
      </c>
      <c r="F87" s="84"/>
      <c r="G87" s="84">
        <f t="shared" si="2"/>
        <v>0</v>
      </c>
    </row>
    <row r="88" spans="1:7">
      <c r="A88" s="31">
        <v>0</v>
      </c>
      <c r="B88" s="118" t="s">
        <v>275</v>
      </c>
      <c r="C88" s="119">
        <v>0</v>
      </c>
      <c r="D88" s="119">
        <v>0</v>
      </c>
      <c r="E88" s="119">
        <v>0</v>
      </c>
      <c r="F88" s="84"/>
      <c r="G88" s="84">
        <f t="shared" si="2"/>
        <v>0</v>
      </c>
    </row>
    <row r="89" spans="1:7">
      <c r="A89" s="31">
        <v>1</v>
      </c>
      <c r="B89" s="118" t="s">
        <v>276</v>
      </c>
      <c r="C89" s="119">
        <f>1-D89-E89</f>
        <v>0.97045537817808314</v>
      </c>
      <c r="D89" s="119">
        <v>2.5000000000000001E-2</v>
      </c>
      <c r="E89" s="119">
        <v>4.5446218219167998E-3</v>
      </c>
      <c r="F89" s="84"/>
      <c r="G89" s="84">
        <f t="shared" si="2"/>
        <v>0</v>
      </c>
    </row>
    <row r="90" spans="1:7">
      <c r="A90" s="31">
        <v>0</v>
      </c>
      <c r="B90" s="118" t="s">
        <v>277</v>
      </c>
      <c r="C90" s="119">
        <v>0</v>
      </c>
      <c r="D90" s="119">
        <v>0</v>
      </c>
      <c r="E90" s="119">
        <v>0</v>
      </c>
      <c r="F90" s="84"/>
      <c r="G90" s="84">
        <f t="shared" si="2"/>
        <v>0</v>
      </c>
    </row>
    <row r="91" spans="1:7">
      <c r="A91" s="31">
        <v>1</v>
      </c>
      <c r="B91" s="118" t="s">
        <v>278</v>
      </c>
      <c r="C91" s="119">
        <f>1-D91-E91</f>
        <v>0.97045537817808314</v>
      </c>
      <c r="D91" s="119">
        <v>2.5000000000000001E-2</v>
      </c>
      <c r="E91" s="119">
        <v>4.5446218219167998E-3</v>
      </c>
      <c r="F91" s="84"/>
      <c r="G91" s="84">
        <f t="shared" si="2"/>
        <v>0</v>
      </c>
    </row>
    <row r="92" spans="1:7">
      <c r="A92" s="31">
        <v>0</v>
      </c>
      <c r="B92" s="118" t="s">
        <v>279</v>
      </c>
      <c r="C92" s="119">
        <v>0</v>
      </c>
      <c r="D92" s="119">
        <v>0</v>
      </c>
      <c r="E92" s="119">
        <v>0</v>
      </c>
      <c r="F92" s="84"/>
      <c r="G92" s="84">
        <f t="shared" si="2"/>
        <v>0</v>
      </c>
    </row>
    <row r="93" spans="1:7">
      <c r="A93" s="31">
        <v>0</v>
      </c>
      <c r="B93" s="118" t="s">
        <v>280</v>
      </c>
      <c r="C93" s="119">
        <v>0</v>
      </c>
      <c r="D93" s="119">
        <v>0</v>
      </c>
      <c r="E93" s="119">
        <v>0</v>
      </c>
      <c r="F93" s="84"/>
      <c r="G93" s="84">
        <f t="shared" si="2"/>
        <v>0</v>
      </c>
    </row>
    <row r="94" spans="1:7">
      <c r="A94" s="31">
        <v>1</v>
      </c>
      <c r="B94" s="118" t="s">
        <v>281</v>
      </c>
      <c r="C94" s="119">
        <f>1-D94-E94</f>
        <v>0.97045537817808314</v>
      </c>
      <c r="D94" s="119">
        <v>2.5000000000000001E-2</v>
      </c>
      <c r="E94" s="119">
        <v>4.5446218219167998E-3</v>
      </c>
      <c r="F94" s="84"/>
      <c r="G94" s="84">
        <f t="shared" si="2"/>
        <v>0</v>
      </c>
    </row>
    <row r="95" spans="1:7">
      <c r="A95" s="31">
        <v>0</v>
      </c>
      <c r="B95" s="118" t="s">
        <v>29</v>
      </c>
      <c r="C95" s="119">
        <v>0</v>
      </c>
      <c r="D95" s="119">
        <v>0</v>
      </c>
      <c r="E95" s="119">
        <v>0</v>
      </c>
      <c r="F95" s="84"/>
      <c r="G95" s="84">
        <f t="shared" ref="G95:G158" si="3">SUM(C95:E95)-A95</f>
        <v>0</v>
      </c>
    </row>
    <row r="96" spans="1:7">
      <c r="A96" s="31">
        <v>0</v>
      </c>
      <c r="B96" s="118" t="s">
        <v>282</v>
      </c>
      <c r="C96" s="119">
        <v>0</v>
      </c>
      <c r="D96" s="119">
        <v>0</v>
      </c>
      <c r="E96" s="119">
        <v>0</v>
      </c>
      <c r="F96" s="84"/>
      <c r="G96" s="84">
        <f t="shared" si="3"/>
        <v>0</v>
      </c>
    </row>
    <row r="97" spans="1:7">
      <c r="A97" s="31">
        <v>0</v>
      </c>
      <c r="B97" s="118" t="s">
        <v>283</v>
      </c>
      <c r="C97" s="119">
        <v>0</v>
      </c>
      <c r="D97" s="119">
        <v>0</v>
      </c>
      <c r="E97" s="119">
        <v>0</v>
      </c>
      <c r="F97" s="84"/>
      <c r="G97" s="84">
        <f t="shared" si="3"/>
        <v>0</v>
      </c>
    </row>
    <row r="98" spans="1:7">
      <c r="A98" s="31">
        <v>0</v>
      </c>
      <c r="B98" s="118" t="s">
        <v>284</v>
      </c>
      <c r="C98" s="119">
        <v>0</v>
      </c>
      <c r="D98" s="119">
        <v>0</v>
      </c>
      <c r="E98" s="119">
        <v>0</v>
      </c>
      <c r="F98" s="84"/>
      <c r="G98" s="84">
        <f t="shared" si="3"/>
        <v>0</v>
      </c>
    </row>
    <row r="99" spans="1:7">
      <c r="A99" s="31">
        <v>0</v>
      </c>
      <c r="B99" s="118" t="s">
        <v>285</v>
      </c>
      <c r="C99" s="119">
        <v>0</v>
      </c>
      <c r="D99" s="119">
        <v>0</v>
      </c>
      <c r="E99" s="119">
        <v>0</v>
      </c>
      <c r="F99" s="84"/>
      <c r="G99" s="84">
        <f t="shared" si="3"/>
        <v>0</v>
      </c>
    </row>
    <row r="100" spans="1:7">
      <c r="A100" s="31">
        <v>0</v>
      </c>
      <c r="B100" s="118" t="s">
        <v>286</v>
      </c>
      <c r="C100" s="119">
        <v>0</v>
      </c>
      <c r="D100" s="119">
        <v>0</v>
      </c>
      <c r="E100" s="119">
        <v>0</v>
      </c>
      <c r="F100" s="84"/>
      <c r="G100" s="84">
        <f t="shared" si="3"/>
        <v>0</v>
      </c>
    </row>
    <row r="101" spans="1:7">
      <c r="A101" s="31">
        <v>0</v>
      </c>
      <c r="B101" s="118" t="s">
        <v>287</v>
      </c>
      <c r="C101" s="119">
        <v>0</v>
      </c>
      <c r="D101" s="119">
        <v>0</v>
      </c>
      <c r="E101" s="119">
        <v>0</v>
      </c>
      <c r="F101" s="84"/>
      <c r="G101" s="84">
        <f t="shared" si="3"/>
        <v>0</v>
      </c>
    </row>
    <row r="102" spans="1:7">
      <c r="A102" s="31">
        <v>1</v>
      </c>
      <c r="B102" s="118" t="s">
        <v>288</v>
      </c>
      <c r="C102" s="119">
        <f>1-D102-E102</f>
        <v>0.97045537817808314</v>
      </c>
      <c r="D102" s="119">
        <v>2.5000000000000001E-2</v>
      </c>
      <c r="E102" s="119">
        <v>4.5446218219167998E-3</v>
      </c>
      <c r="F102" s="84"/>
      <c r="G102" s="84">
        <f t="shared" si="3"/>
        <v>0</v>
      </c>
    </row>
    <row r="103" spans="1:7">
      <c r="A103" s="31">
        <v>0</v>
      </c>
      <c r="B103" s="118" t="s">
        <v>289</v>
      </c>
      <c r="C103" s="119">
        <v>0</v>
      </c>
      <c r="D103" s="119">
        <v>0</v>
      </c>
      <c r="E103" s="119">
        <v>0</v>
      </c>
      <c r="F103" s="84"/>
      <c r="G103" s="84">
        <f t="shared" si="3"/>
        <v>0</v>
      </c>
    </row>
    <row r="104" spans="1:7">
      <c r="A104" s="31">
        <v>0</v>
      </c>
      <c r="B104" s="118" t="s">
        <v>290</v>
      </c>
      <c r="C104" s="119">
        <v>0</v>
      </c>
      <c r="D104" s="119">
        <v>0</v>
      </c>
      <c r="E104" s="119">
        <v>0</v>
      </c>
      <c r="F104" s="84"/>
      <c r="G104" s="84">
        <f t="shared" si="3"/>
        <v>0</v>
      </c>
    </row>
    <row r="105" spans="1:7">
      <c r="A105" s="31">
        <v>0</v>
      </c>
      <c r="B105" s="118" t="s">
        <v>291</v>
      </c>
      <c r="C105" s="119">
        <v>0</v>
      </c>
      <c r="D105" s="119">
        <v>0</v>
      </c>
      <c r="E105" s="119">
        <v>0</v>
      </c>
      <c r="F105" s="84"/>
      <c r="G105" s="84">
        <f t="shared" si="3"/>
        <v>0</v>
      </c>
    </row>
    <row r="106" spans="1:7">
      <c r="A106" s="31">
        <v>0</v>
      </c>
      <c r="B106" s="118" t="s">
        <v>292</v>
      </c>
      <c r="C106" s="119">
        <v>0</v>
      </c>
      <c r="D106" s="119">
        <v>0</v>
      </c>
      <c r="E106" s="119">
        <v>0</v>
      </c>
      <c r="F106" s="84"/>
      <c r="G106" s="84">
        <f t="shared" si="3"/>
        <v>0</v>
      </c>
    </row>
    <row r="107" spans="1:7">
      <c r="A107" s="31">
        <v>1</v>
      </c>
      <c r="B107" s="118" t="s">
        <v>293</v>
      </c>
      <c r="C107" s="119">
        <f>1-D107-E107</f>
        <v>0.97045537817808314</v>
      </c>
      <c r="D107" s="119">
        <v>2.5000000000000001E-2</v>
      </c>
      <c r="E107" s="119">
        <v>4.5446218219167998E-3</v>
      </c>
      <c r="F107" s="84"/>
      <c r="G107" s="84">
        <f t="shared" si="3"/>
        <v>0</v>
      </c>
    </row>
    <row r="108" spans="1:7">
      <c r="A108" s="31">
        <v>0</v>
      </c>
      <c r="B108" s="118" t="s">
        <v>294</v>
      </c>
      <c r="C108" s="119">
        <v>0</v>
      </c>
      <c r="D108" s="119">
        <v>0</v>
      </c>
      <c r="E108" s="119">
        <v>0</v>
      </c>
      <c r="F108" s="84"/>
      <c r="G108" s="84">
        <f t="shared" si="3"/>
        <v>0</v>
      </c>
    </row>
    <row r="109" spans="1:7">
      <c r="A109" s="31">
        <v>0</v>
      </c>
      <c r="B109" s="118" t="s">
        <v>295</v>
      </c>
      <c r="C109" s="119">
        <v>0</v>
      </c>
      <c r="D109" s="119">
        <v>0</v>
      </c>
      <c r="E109" s="119">
        <v>0</v>
      </c>
      <c r="F109" s="84"/>
      <c r="G109" s="84">
        <f t="shared" si="3"/>
        <v>0</v>
      </c>
    </row>
    <row r="110" spans="1:7">
      <c r="A110" s="31">
        <v>0</v>
      </c>
      <c r="B110" s="118" t="s">
        <v>296</v>
      </c>
      <c r="C110" s="119">
        <v>0</v>
      </c>
      <c r="D110" s="119">
        <v>0</v>
      </c>
      <c r="E110" s="119">
        <v>0</v>
      </c>
      <c r="F110" s="84"/>
      <c r="G110" s="84">
        <f t="shared" si="3"/>
        <v>0</v>
      </c>
    </row>
    <row r="111" spans="1:7">
      <c r="A111" s="31">
        <v>0</v>
      </c>
      <c r="B111" s="118" t="s">
        <v>297</v>
      </c>
      <c r="C111" s="119">
        <v>0</v>
      </c>
      <c r="D111" s="119">
        <v>0</v>
      </c>
      <c r="E111" s="119">
        <v>0</v>
      </c>
      <c r="F111" s="84"/>
      <c r="G111" s="84">
        <f t="shared" si="3"/>
        <v>0</v>
      </c>
    </row>
    <row r="112" spans="1:7">
      <c r="A112" s="31">
        <v>0</v>
      </c>
      <c r="B112" s="118" t="s">
        <v>298</v>
      </c>
      <c r="C112" s="119">
        <v>0</v>
      </c>
      <c r="D112" s="119">
        <v>0</v>
      </c>
      <c r="E112" s="119">
        <v>0</v>
      </c>
      <c r="F112" s="84"/>
      <c r="G112" s="84">
        <f t="shared" si="3"/>
        <v>0</v>
      </c>
    </row>
    <row r="113" spans="1:7">
      <c r="A113" s="31">
        <v>0</v>
      </c>
      <c r="B113" s="118" t="s">
        <v>299</v>
      </c>
      <c r="C113" s="119">
        <v>0</v>
      </c>
      <c r="D113" s="119">
        <v>0</v>
      </c>
      <c r="E113" s="119">
        <v>0</v>
      </c>
      <c r="F113" s="84"/>
      <c r="G113" s="84">
        <f t="shared" si="3"/>
        <v>0</v>
      </c>
    </row>
    <row r="114" spans="1:7">
      <c r="A114" s="31">
        <v>0</v>
      </c>
      <c r="B114" s="118" t="s">
        <v>300</v>
      </c>
      <c r="C114" s="119">
        <v>0</v>
      </c>
      <c r="D114" s="119">
        <v>0</v>
      </c>
      <c r="E114" s="119">
        <v>0</v>
      </c>
      <c r="F114" s="84"/>
      <c r="G114" s="84">
        <f t="shared" si="3"/>
        <v>0</v>
      </c>
    </row>
    <row r="115" spans="1:7">
      <c r="A115" s="31">
        <v>0</v>
      </c>
      <c r="B115" s="118" t="s">
        <v>301</v>
      </c>
      <c r="C115" s="119">
        <v>0</v>
      </c>
      <c r="D115" s="119">
        <v>0</v>
      </c>
      <c r="E115" s="119">
        <v>0</v>
      </c>
      <c r="F115" s="84"/>
      <c r="G115" s="84">
        <f t="shared" si="3"/>
        <v>0</v>
      </c>
    </row>
    <row r="116" spans="1:7">
      <c r="A116" s="31">
        <v>0</v>
      </c>
      <c r="B116" s="118" t="s">
        <v>302</v>
      </c>
      <c r="C116" s="119">
        <v>0</v>
      </c>
      <c r="D116" s="119">
        <v>0</v>
      </c>
      <c r="E116" s="119">
        <v>0</v>
      </c>
      <c r="F116" s="84"/>
      <c r="G116" s="84">
        <f t="shared" si="3"/>
        <v>0</v>
      </c>
    </row>
    <row r="117" spans="1:7">
      <c r="A117" s="31">
        <v>1</v>
      </c>
      <c r="B117" s="118" t="s">
        <v>303</v>
      </c>
      <c r="C117" s="119">
        <f>1-D117-E117</f>
        <v>0.97045537817808314</v>
      </c>
      <c r="D117" s="119">
        <v>2.5000000000000001E-2</v>
      </c>
      <c r="E117" s="119">
        <v>4.5446218219167998E-3</v>
      </c>
      <c r="F117" s="84"/>
      <c r="G117" s="84">
        <f t="shared" si="3"/>
        <v>0</v>
      </c>
    </row>
    <row r="118" spans="1:7">
      <c r="A118" s="31">
        <v>1</v>
      </c>
      <c r="B118" s="118" t="s">
        <v>86</v>
      </c>
      <c r="C118" s="119">
        <v>0.95488452225740361</v>
      </c>
      <c r="D118" s="119">
        <v>2.5000000000000001E-2</v>
      </c>
      <c r="E118" s="119">
        <v>2.0115477742596387E-2</v>
      </c>
      <c r="F118" s="84"/>
      <c r="G118" s="84">
        <f t="shared" si="3"/>
        <v>0</v>
      </c>
    </row>
    <row r="119" spans="1:7">
      <c r="A119" s="31">
        <v>1</v>
      </c>
      <c r="B119" s="118" t="s">
        <v>149</v>
      </c>
      <c r="C119" s="119">
        <v>0.978737045690939</v>
      </c>
      <c r="D119" s="119">
        <v>0.02</v>
      </c>
      <c r="E119" s="119">
        <v>1.2629543090609487E-3</v>
      </c>
      <c r="F119" s="84"/>
      <c r="G119" s="84">
        <f t="shared" si="3"/>
        <v>0</v>
      </c>
    </row>
    <row r="120" spans="1:7">
      <c r="A120" s="31">
        <v>1</v>
      </c>
      <c r="B120" s="118" t="s">
        <v>150</v>
      </c>
      <c r="C120" s="119">
        <v>0.978737045690939</v>
      </c>
      <c r="D120" s="119">
        <v>0.02</v>
      </c>
      <c r="E120" s="119">
        <v>1.2629543090609487E-3</v>
      </c>
      <c r="F120" s="84"/>
      <c r="G120" s="84">
        <f t="shared" si="3"/>
        <v>0</v>
      </c>
    </row>
    <row r="121" spans="1:7">
      <c r="A121" s="31">
        <v>0</v>
      </c>
      <c r="B121" s="118" t="s">
        <v>156</v>
      </c>
      <c r="C121" s="119">
        <v>0</v>
      </c>
      <c r="D121" s="119">
        <v>0</v>
      </c>
      <c r="E121" s="119">
        <v>0</v>
      </c>
      <c r="F121" s="84"/>
      <c r="G121" s="84">
        <f t="shared" si="3"/>
        <v>0</v>
      </c>
    </row>
    <row r="122" spans="1:7">
      <c r="A122" s="31">
        <v>1</v>
      </c>
      <c r="B122" s="118" t="s">
        <v>138</v>
      </c>
      <c r="C122" s="119">
        <v>0.978737045690939</v>
      </c>
      <c r="D122" s="119">
        <v>0.02</v>
      </c>
      <c r="E122" s="119">
        <v>1.2629543090609487E-3</v>
      </c>
      <c r="F122" s="84"/>
      <c r="G122" s="84">
        <f t="shared" si="3"/>
        <v>0</v>
      </c>
    </row>
    <row r="123" spans="1:7">
      <c r="A123" s="31">
        <v>1</v>
      </c>
      <c r="B123" s="118" t="s">
        <v>304</v>
      </c>
      <c r="C123" s="119">
        <f>1-D123-E123</f>
        <v>0.97045537817808314</v>
      </c>
      <c r="D123" s="119">
        <v>2.5000000000000001E-2</v>
      </c>
      <c r="E123" s="119">
        <v>4.5446218219167998E-3</v>
      </c>
      <c r="F123" s="84"/>
      <c r="G123" s="84">
        <f t="shared" si="3"/>
        <v>0</v>
      </c>
    </row>
    <row r="124" spans="1:7">
      <c r="A124" s="31">
        <v>0</v>
      </c>
      <c r="B124" s="118" t="s">
        <v>305</v>
      </c>
      <c r="C124" s="119">
        <v>0</v>
      </c>
      <c r="D124" s="119">
        <v>0</v>
      </c>
      <c r="E124" s="119">
        <v>0</v>
      </c>
      <c r="F124" s="84"/>
      <c r="G124" s="84">
        <f t="shared" si="3"/>
        <v>0</v>
      </c>
    </row>
    <row r="125" spans="1:7">
      <c r="A125" s="31">
        <v>0</v>
      </c>
      <c r="B125" s="118" t="s">
        <v>306</v>
      </c>
      <c r="C125" s="119">
        <v>0</v>
      </c>
      <c r="D125" s="119">
        <v>0</v>
      </c>
      <c r="E125" s="119">
        <v>0</v>
      </c>
      <c r="F125" s="84"/>
      <c r="G125" s="84">
        <f t="shared" si="3"/>
        <v>0</v>
      </c>
    </row>
    <row r="126" spans="1:7">
      <c r="A126" s="31">
        <v>1</v>
      </c>
      <c r="B126" s="118" t="s">
        <v>307</v>
      </c>
      <c r="C126" s="119">
        <f>1-D126-E126</f>
        <v>0.9748402583568071</v>
      </c>
      <c r="D126" s="119">
        <v>2.5000000000000001E-2</v>
      </c>
      <c r="E126" s="119">
        <v>1.5974164319283065E-4</v>
      </c>
      <c r="F126" s="84"/>
      <c r="G126" s="84">
        <f t="shared" si="3"/>
        <v>0</v>
      </c>
    </row>
    <row r="127" spans="1:7">
      <c r="A127" s="31">
        <v>0</v>
      </c>
      <c r="B127" s="118" t="s">
        <v>308</v>
      </c>
      <c r="C127" s="119">
        <v>0</v>
      </c>
      <c r="D127" s="119">
        <v>0</v>
      </c>
      <c r="E127" s="119">
        <v>0</v>
      </c>
      <c r="F127" s="84"/>
      <c r="G127" s="84">
        <f t="shared" si="3"/>
        <v>0</v>
      </c>
    </row>
    <row r="128" spans="1:7">
      <c r="A128" s="31">
        <v>1</v>
      </c>
      <c r="B128" s="118" t="s">
        <v>91</v>
      </c>
      <c r="C128" s="119">
        <f>1-D128-E128</f>
        <v>0.9748402583568071</v>
      </c>
      <c r="D128" s="119">
        <v>2.5000000000000001E-2</v>
      </c>
      <c r="E128" s="119">
        <v>1.5974164319283065E-4</v>
      </c>
      <c r="F128" s="84"/>
      <c r="G128" s="84">
        <f t="shared" si="3"/>
        <v>0</v>
      </c>
    </row>
    <row r="129" spans="1:7">
      <c r="A129" s="31">
        <v>1</v>
      </c>
      <c r="B129" s="118" t="s">
        <v>92</v>
      </c>
      <c r="C129" s="119">
        <f>1-D129-E129</f>
        <v>0.9748402583568071</v>
      </c>
      <c r="D129" s="119">
        <v>2.5000000000000001E-2</v>
      </c>
      <c r="E129" s="119">
        <v>1.5974164319283065E-4</v>
      </c>
      <c r="F129" s="84"/>
      <c r="G129" s="84">
        <f t="shared" si="3"/>
        <v>0</v>
      </c>
    </row>
    <row r="130" spans="1:7">
      <c r="A130" s="31">
        <v>0</v>
      </c>
      <c r="B130" s="118" t="s">
        <v>161</v>
      </c>
      <c r="C130" s="119">
        <v>0</v>
      </c>
      <c r="D130" s="119">
        <v>0</v>
      </c>
      <c r="E130" s="119">
        <v>0</v>
      </c>
      <c r="F130" s="84"/>
      <c r="G130" s="84">
        <f t="shared" si="3"/>
        <v>0</v>
      </c>
    </row>
    <row r="131" spans="1:7">
      <c r="A131" s="31">
        <v>0</v>
      </c>
      <c r="B131" s="118" t="s">
        <v>309</v>
      </c>
      <c r="C131" s="119">
        <v>0</v>
      </c>
      <c r="D131" s="119">
        <v>0</v>
      </c>
      <c r="E131" s="119">
        <v>0</v>
      </c>
      <c r="F131" s="84"/>
      <c r="G131" s="84">
        <f t="shared" si="3"/>
        <v>0</v>
      </c>
    </row>
    <row r="132" spans="1:7">
      <c r="A132" s="31">
        <v>1</v>
      </c>
      <c r="B132" s="118" t="s">
        <v>93</v>
      </c>
      <c r="C132" s="119">
        <f>1-D132-E132</f>
        <v>0.9748402583568071</v>
      </c>
      <c r="D132" s="119">
        <v>2.5000000000000001E-2</v>
      </c>
      <c r="E132" s="119">
        <v>1.5974164319283065E-4</v>
      </c>
      <c r="F132" s="84"/>
      <c r="G132" s="84">
        <f t="shared" si="3"/>
        <v>0</v>
      </c>
    </row>
    <row r="133" spans="1:7">
      <c r="A133" s="31">
        <v>1</v>
      </c>
      <c r="B133" s="118" t="s">
        <v>36</v>
      </c>
      <c r="C133" s="119">
        <f t="shared" ref="C133:C136" si="4">1-D133-E133</f>
        <v>0.9748402583568071</v>
      </c>
      <c r="D133" s="119">
        <v>2.5000000000000001E-2</v>
      </c>
      <c r="E133" s="119">
        <v>1.5974164319283065E-4</v>
      </c>
      <c r="F133" s="84"/>
      <c r="G133" s="84">
        <f t="shared" si="3"/>
        <v>0</v>
      </c>
    </row>
    <row r="134" spans="1:7">
      <c r="A134" s="31">
        <v>1</v>
      </c>
      <c r="B134" s="118" t="s">
        <v>310</v>
      </c>
      <c r="C134" s="119">
        <f t="shared" si="4"/>
        <v>0.9748402583568071</v>
      </c>
      <c r="D134" s="119">
        <v>2.5000000000000001E-2</v>
      </c>
      <c r="E134" s="119">
        <v>1.5974164319283065E-4</v>
      </c>
      <c r="F134" s="84"/>
      <c r="G134" s="84">
        <f t="shared" si="3"/>
        <v>0</v>
      </c>
    </row>
    <row r="135" spans="1:7">
      <c r="A135" s="31">
        <v>1</v>
      </c>
      <c r="B135" s="118" t="s">
        <v>311</v>
      </c>
      <c r="C135" s="119">
        <f t="shared" si="4"/>
        <v>0.9748402583568071</v>
      </c>
      <c r="D135" s="119">
        <v>2.5000000000000001E-2</v>
      </c>
      <c r="E135" s="119">
        <v>1.5974164319283065E-4</v>
      </c>
      <c r="F135" s="84"/>
      <c r="G135" s="84">
        <f t="shared" si="3"/>
        <v>0</v>
      </c>
    </row>
    <row r="136" spans="1:7">
      <c r="A136" s="31">
        <v>1</v>
      </c>
      <c r="B136" s="118" t="s">
        <v>312</v>
      </c>
      <c r="C136" s="119">
        <f t="shared" si="4"/>
        <v>0.9748402583568071</v>
      </c>
      <c r="D136" s="119">
        <v>2.5000000000000001E-2</v>
      </c>
      <c r="E136" s="119">
        <v>1.5974164319283065E-4</v>
      </c>
      <c r="F136" s="84"/>
      <c r="G136" s="84">
        <f t="shared" si="3"/>
        <v>0</v>
      </c>
    </row>
    <row r="137" spans="1:7">
      <c r="A137" s="31">
        <v>0</v>
      </c>
      <c r="B137" s="118" t="s">
        <v>313</v>
      </c>
      <c r="C137" s="119">
        <v>0</v>
      </c>
      <c r="D137" s="119">
        <v>0</v>
      </c>
      <c r="E137" s="119">
        <v>0</v>
      </c>
      <c r="F137" s="84"/>
      <c r="G137" s="84">
        <f t="shared" si="3"/>
        <v>0</v>
      </c>
    </row>
    <row r="138" spans="1:7">
      <c r="A138" s="31">
        <v>0</v>
      </c>
      <c r="B138" s="118" t="s">
        <v>314</v>
      </c>
      <c r="C138" s="119">
        <v>0</v>
      </c>
      <c r="D138" s="119">
        <v>0</v>
      </c>
      <c r="E138" s="119">
        <v>0</v>
      </c>
      <c r="F138" s="84"/>
      <c r="G138" s="84">
        <f t="shared" si="3"/>
        <v>0</v>
      </c>
    </row>
    <row r="139" spans="1:7">
      <c r="A139" s="31">
        <v>0</v>
      </c>
      <c r="B139" s="118" t="s">
        <v>315</v>
      </c>
      <c r="C139" s="119">
        <v>0</v>
      </c>
      <c r="D139" s="119">
        <v>0</v>
      </c>
      <c r="E139" s="119">
        <v>0</v>
      </c>
      <c r="F139" s="84"/>
      <c r="G139" s="84">
        <f t="shared" si="3"/>
        <v>0</v>
      </c>
    </row>
    <row r="140" spans="1:7">
      <c r="A140" s="31">
        <v>1</v>
      </c>
      <c r="B140" s="118" t="s">
        <v>316</v>
      </c>
      <c r="C140" s="119">
        <f t="shared" ref="C140" si="5">1-D140-E140</f>
        <v>0.9748402583568071</v>
      </c>
      <c r="D140" s="119">
        <v>2.5000000000000001E-2</v>
      </c>
      <c r="E140" s="119">
        <v>1.5974164319283065E-4</v>
      </c>
      <c r="F140" s="84"/>
      <c r="G140" s="84">
        <f t="shared" si="3"/>
        <v>0</v>
      </c>
    </row>
    <row r="141" spans="1:7">
      <c r="A141" s="31">
        <v>1</v>
      </c>
      <c r="B141" s="118" t="s">
        <v>100</v>
      </c>
      <c r="C141" s="119">
        <f t="shared" ref="C141:C143" si="6">1-D141-E141</f>
        <v>0.9748402583568071</v>
      </c>
      <c r="D141" s="119">
        <v>2.5000000000000001E-2</v>
      </c>
      <c r="E141" s="119">
        <v>1.5974164319283065E-4</v>
      </c>
      <c r="F141" s="84"/>
      <c r="G141" s="84">
        <f t="shared" si="3"/>
        <v>0</v>
      </c>
    </row>
    <row r="142" spans="1:7">
      <c r="A142" s="31">
        <v>1</v>
      </c>
      <c r="B142" s="118" t="s">
        <v>101</v>
      </c>
      <c r="C142" s="119">
        <f t="shared" si="6"/>
        <v>0.9748402583568071</v>
      </c>
      <c r="D142" s="119">
        <v>2.5000000000000001E-2</v>
      </c>
      <c r="E142" s="119">
        <v>1.5974164319283065E-4</v>
      </c>
      <c r="F142" s="84"/>
      <c r="G142" s="84">
        <f t="shared" si="3"/>
        <v>0</v>
      </c>
    </row>
    <row r="143" spans="1:7">
      <c r="A143" s="31">
        <v>1</v>
      </c>
      <c r="B143" s="118" t="s">
        <v>317</v>
      </c>
      <c r="C143" s="119">
        <f t="shared" si="6"/>
        <v>0.9748402583568071</v>
      </c>
      <c r="D143" s="119">
        <v>2.5000000000000001E-2</v>
      </c>
      <c r="E143" s="119">
        <v>1.5974164319283065E-4</v>
      </c>
      <c r="F143" s="84"/>
      <c r="G143" s="84">
        <f t="shared" si="3"/>
        <v>0</v>
      </c>
    </row>
    <row r="144" spans="1:7">
      <c r="A144" s="31">
        <v>0</v>
      </c>
      <c r="B144" s="118" t="s">
        <v>318</v>
      </c>
      <c r="C144" s="119">
        <v>0</v>
      </c>
      <c r="D144" s="119">
        <v>0</v>
      </c>
      <c r="E144" s="119">
        <v>0</v>
      </c>
      <c r="F144" s="84"/>
      <c r="G144" s="84">
        <f t="shared" si="3"/>
        <v>0</v>
      </c>
    </row>
    <row r="145" spans="1:7">
      <c r="A145" s="31">
        <v>1</v>
      </c>
      <c r="B145" s="118" t="s">
        <v>319</v>
      </c>
      <c r="C145" s="119">
        <f t="shared" ref="C145" si="7">1-D145-E145</f>
        <v>0.9748402583568071</v>
      </c>
      <c r="D145" s="119">
        <v>2.5000000000000001E-2</v>
      </c>
      <c r="E145" s="119">
        <v>1.5974164319283065E-4</v>
      </c>
      <c r="F145" s="84"/>
      <c r="G145" s="84">
        <f t="shared" si="3"/>
        <v>0</v>
      </c>
    </row>
    <row r="146" spans="1:7">
      <c r="A146" s="31">
        <v>0</v>
      </c>
      <c r="B146" s="118" t="s">
        <v>320</v>
      </c>
      <c r="C146" s="119">
        <v>0</v>
      </c>
      <c r="D146" s="119">
        <v>0</v>
      </c>
      <c r="E146" s="119">
        <v>0</v>
      </c>
      <c r="F146" s="84"/>
      <c r="G146" s="84">
        <f t="shared" si="3"/>
        <v>0</v>
      </c>
    </row>
    <row r="147" spans="1:7">
      <c r="A147" s="31">
        <v>1</v>
      </c>
      <c r="B147" s="118" t="s">
        <v>321</v>
      </c>
      <c r="C147" s="119">
        <f t="shared" ref="C147" si="8">1-D147-E147</f>
        <v>0.9748402583568071</v>
      </c>
      <c r="D147" s="119">
        <v>2.5000000000000001E-2</v>
      </c>
      <c r="E147" s="119">
        <v>1.5974164319283065E-4</v>
      </c>
      <c r="F147" s="84"/>
      <c r="G147" s="84">
        <f t="shared" si="3"/>
        <v>0</v>
      </c>
    </row>
    <row r="148" spans="1:7">
      <c r="A148" s="31">
        <v>1</v>
      </c>
      <c r="B148" s="118" t="s">
        <v>322</v>
      </c>
      <c r="C148" s="119">
        <f t="shared" ref="C148:C152" si="9">1-D148-E148</f>
        <v>0.9748402583568071</v>
      </c>
      <c r="D148" s="119">
        <v>2.5000000000000001E-2</v>
      </c>
      <c r="E148" s="119">
        <v>1.5974164319283065E-4</v>
      </c>
      <c r="F148" s="84"/>
      <c r="G148" s="84">
        <f t="shared" si="3"/>
        <v>0</v>
      </c>
    </row>
    <row r="149" spans="1:7">
      <c r="A149" s="31">
        <v>1</v>
      </c>
      <c r="B149" s="118" t="s">
        <v>323</v>
      </c>
      <c r="C149" s="119">
        <f t="shared" si="9"/>
        <v>0.9748402583568071</v>
      </c>
      <c r="D149" s="119">
        <v>2.5000000000000001E-2</v>
      </c>
      <c r="E149" s="119">
        <v>1.5974164319283065E-4</v>
      </c>
      <c r="F149" s="84"/>
      <c r="G149" s="84">
        <f t="shared" si="3"/>
        <v>0</v>
      </c>
    </row>
    <row r="150" spans="1:7">
      <c r="A150" s="31">
        <v>1</v>
      </c>
      <c r="B150" s="118" t="s">
        <v>324</v>
      </c>
      <c r="C150" s="119">
        <f t="shared" si="9"/>
        <v>0.9748402583568071</v>
      </c>
      <c r="D150" s="119">
        <v>2.5000000000000001E-2</v>
      </c>
      <c r="E150" s="119">
        <v>1.5974164319283065E-4</v>
      </c>
      <c r="F150" s="84"/>
      <c r="G150" s="84">
        <f t="shared" si="3"/>
        <v>0</v>
      </c>
    </row>
    <row r="151" spans="1:7">
      <c r="A151" s="31">
        <v>1</v>
      </c>
      <c r="B151" s="118" t="s">
        <v>325</v>
      </c>
      <c r="C151" s="119">
        <f t="shared" si="9"/>
        <v>0.9748402583568071</v>
      </c>
      <c r="D151" s="119">
        <v>2.5000000000000001E-2</v>
      </c>
      <c r="E151" s="119">
        <v>1.5974164319283065E-4</v>
      </c>
      <c r="F151" s="84"/>
      <c r="G151" s="84">
        <f t="shared" si="3"/>
        <v>0</v>
      </c>
    </row>
    <row r="152" spans="1:7">
      <c r="A152" s="31">
        <v>1</v>
      </c>
      <c r="B152" s="118" t="s">
        <v>326</v>
      </c>
      <c r="C152" s="119">
        <f t="shared" si="9"/>
        <v>0.9748402583568071</v>
      </c>
      <c r="D152" s="119">
        <v>2.5000000000000001E-2</v>
      </c>
      <c r="E152" s="119">
        <v>1.5974164319283065E-4</v>
      </c>
      <c r="F152" s="84"/>
      <c r="G152" s="84">
        <f t="shared" si="3"/>
        <v>0</v>
      </c>
    </row>
    <row r="153" spans="1:7">
      <c r="A153" s="31">
        <v>0</v>
      </c>
      <c r="B153" s="118" t="s">
        <v>327</v>
      </c>
      <c r="C153" s="119">
        <v>0</v>
      </c>
      <c r="D153" s="119">
        <v>0</v>
      </c>
      <c r="E153" s="119">
        <v>0</v>
      </c>
      <c r="F153" s="84"/>
      <c r="G153" s="84">
        <f t="shared" si="3"/>
        <v>0</v>
      </c>
    </row>
    <row r="154" spans="1:7">
      <c r="A154" s="31">
        <v>0</v>
      </c>
      <c r="B154" s="118" t="s">
        <v>328</v>
      </c>
      <c r="C154" s="119">
        <v>0</v>
      </c>
      <c r="D154" s="119">
        <v>0</v>
      </c>
      <c r="E154" s="119">
        <v>0</v>
      </c>
      <c r="F154" s="84"/>
      <c r="G154" s="84">
        <f t="shared" si="3"/>
        <v>0</v>
      </c>
    </row>
    <row r="155" spans="1:7">
      <c r="A155" s="31">
        <v>0</v>
      </c>
      <c r="B155" s="118" t="s">
        <v>110</v>
      </c>
      <c r="C155" s="119">
        <v>0</v>
      </c>
      <c r="D155" s="119">
        <v>0</v>
      </c>
      <c r="E155" s="119">
        <v>0</v>
      </c>
      <c r="F155" s="84"/>
      <c r="G155" s="84">
        <f t="shared" si="3"/>
        <v>0</v>
      </c>
    </row>
    <row r="156" spans="1:7">
      <c r="A156" s="31">
        <v>1</v>
      </c>
      <c r="B156" s="118" t="s">
        <v>111</v>
      </c>
      <c r="C156" s="119">
        <f t="shared" ref="C156" si="10">1-D156-E156</f>
        <v>0.9748402583568071</v>
      </c>
      <c r="D156" s="119">
        <v>2.5000000000000001E-2</v>
      </c>
      <c r="E156" s="119">
        <v>1.5974164319283065E-4</v>
      </c>
      <c r="F156" s="84"/>
      <c r="G156" s="84">
        <f t="shared" si="3"/>
        <v>0</v>
      </c>
    </row>
    <row r="157" spans="1:7">
      <c r="A157" s="31">
        <v>0</v>
      </c>
      <c r="B157" s="118" t="s">
        <v>112</v>
      </c>
      <c r="C157" s="119">
        <v>0</v>
      </c>
      <c r="D157" s="119">
        <v>0</v>
      </c>
      <c r="E157" s="119">
        <v>0</v>
      </c>
      <c r="F157" s="84"/>
      <c r="G157" s="84">
        <f t="shared" si="3"/>
        <v>0</v>
      </c>
    </row>
    <row r="158" spans="1:7">
      <c r="A158" s="31">
        <v>0</v>
      </c>
      <c r="B158" s="118" t="s">
        <v>113</v>
      </c>
      <c r="C158" s="119">
        <v>0</v>
      </c>
      <c r="D158" s="119">
        <v>0</v>
      </c>
      <c r="E158" s="119">
        <v>0</v>
      </c>
      <c r="F158" s="84"/>
      <c r="G158" s="84">
        <f t="shared" si="3"/>
        <v>0</v>
      </c>
    </row>
    <row r="159" spans="1:7">
      <c r="A159" s="31">
        <v>0</v>
      </c>
      <c r="B159" s="118" t="s">
        <v>329</v>
      </c>
      <c r="C159" s="119">
        <v>0</v>
      </c>
      <c r="D159" s="119">
        <v>0</v>
      </c>
      <c r="E159" s="119">
        <v>0</v>
      </c>
      <c r="F159" s="84"/>
      <c r="G159" s="84">
        <f t="shared" ref="G159:G188" si="11">SUM(C159:E159)-A159</f>
        <v>0</v>
      </c>
    </row>
    <row r="160" spans="1:7">
      <c r="A160" s="31">
        <v>1</v>
      </c>
      <c r="B160" s="118" t="s">
        <v>330</v>
      </c>
      <c r="C160" s="119">
        <f t="shared" ref="C160" si="12">1-D160-E160</f>
        <v>0.9748402583568071</v>
      </c>
      <c r="D160" s="119">
        <v>2.5000000000000001E-2</v>
      </c>
      <c r="E160" s="119">
        <v>1.5974164319283065E-4</v>
      </c>
      <c r="F160" s="84"/>
      <c r="G160" s="84">
        <f t="shared" si="11"/>
        <v>0</v>
      </c>
    </row>
    <row r="161" spans="1:7">
      <c r="A161" s="31">
        <v>0</v>
      </c>
      <c r="B161" s="118" t="s">
        <v>331</v>
      </c>
      <c r="C161" s="119">
        <v>0</v>
      </c>
      <c r="D161" s="119">
        <v>0</v>
      </c>
      <c r="E161" s="119">
        <v>0</v>
      </c>
      <c r="F161" s="84"/>
      <c r="G161" s="84">
        <f t="shared" si="11"/>
        <v>0</v>
      </c>
    </row>
    <row r="162" spans="1:7">
      <c r="A162" s="31">
        <v>0</v>
      </c>
      <c r="B162" s="118" t="s">
        <v>332</v>
      </c>
      <c r="C162" s="119">
        <v>0</v>
      </c>
      <c r="D162" s="119">
        <v>0</v>
      </c>
      <c r="E162" s="119">
        <v>0</v>
      </c>
      <c r="F162" s="84"/>
      <c r="G162" s="84">
        <f t="shared" si="11"/>
        <v>0</v>
      </c>
    </row>
    <row r="163" spans="1:7">
      <c r="A163" s="31">
        <v>0</v>
      </c>
      <c r="B163" s="118" t="s">
        <v>116</v>
      </c>
      <c r="C163" s="119">
        <v>0</v>
      </c>
      <c r="D163" s="119">
        <v>0</v>
      </c>
      <c r="E163" s="119">
        <v>0</v>
      </c>
      <c r="F163" s="84"/>
      <c r="G163" s="84">
        <f t="shared" si="11"/>
        <v>0</v>
      </c>
    </row>
    <row r="164" spans="1:7">
      <c r="A164" s="31">
        <v>1</v>
      </c>
      <c r="B164" s="118" t="s">
        <v>333</v>
      </c>
      <c r="C164" s="119"/>
      <c r="D164" s="119"/>
      <c r="E164" s="119"/>
      <c r="F164" s="84"/>
      <c r="G164" s="84"/>
    </row>
    <row r="165" spans="1:7">
      <c r="A165" s="31">
        <v>1</v>
      </c>
      <c r="B165" s="118" t="s">
        <v>334</v>
      </c>
      <c r="C165" s="119">
        <v>0.97406566054810284</v>
      </c>
      <c r="D165" s="119">
        <v>2.5000000000000001E-2</v>
      </c>
      <c r="E165" s="119">
        <v>9.3433945189712363E-4</v>
      </c>
      <c r="F165" s="84"/>
      <c r="G165" s="84">
        <f t="shared" si="11"/>
        <v>0</v>
      </c>
    </row>
    <row r="166" spans="1:7">
      <c r="A166" s="31">
        <v>1</v>
      </c>
      <c r="B166" s="118" t="s">
        <v>335</v>
      </c>
      <c r="C166" s="119">
        <v>0.97406566054810284</v>
      </c>
      <c r="D166" s="119">
        <v>2.5000000000000001E-2</v>
      </c>
      <c r="E166" s="119">
        <v>9.3433945189712363E-4</v>
      </c>
      <c r="F166" s="84"/>
      <c r="G166" s="84">
        <f t="shared" si="11"/>
        <v>0</v>
      </c>
    </row>
    <row r="167" spans="1:7">
      <c r="A167" s="31">
        <v>1</v>
      </c>
      <c r="B167" s="118" t="s">
        <v>336</v>
      </c>
      <c r="C167" s="119">
        <f>1-D167-E167</f>
        <v>0.97995881677363117</v>
      </c>
      <c r="D167" s="119">
        <v>0.02</v>
      </c>
      <c r="E167" s="119">
        <v>4.1183226368832325E-5</v>
      </c>
      <c r="F167" s="84"/>
      <c r="G167" s="84">
        <f t="shared" si="11"/>
        <v>0</v>
      </c>
    </row>
    <row r="168" spans="1:7">
      <c r="A168" s="31">
        <v>0</v>
      </c>
      <c r="B168" s="118" t="s">
        <v>337</v>
      </c>
      <c r="C168" s="119">
        <v>0</v>
      </c>
      <c r="D168" s="119">
        <v>0</v>
      </c>
      <c r="E168" s="119">
        <v>0</v>
      </c>
      <c r="F168" s="84"/>
      <c r="G168" s="84">
        <f t="shared" si="11"/>
        <v>0</v>
      </c>
    </row>
    <row r="169" spans="1:7">
      <c r="A169" s="31">
        <v>1</v>
      </c>
      <c r="B169" s="118" t="s">
        <v>338</v>
      </c>
      <c r="C169" s="119">
        <f>1-D169-E169</f>
        <v>0.97995881677363117</v>
      </c>
      <c r="D169" s="119">
        <v>0.02</v>
      </c>
      <c r="E169" s="119">
        <v>4.1183226368832325E-5</v>
      </c>
      <c r="F169" s="84"/>
      <c r="G169" s="84">
        <f t="shared" si="11"/>
        <v>0</v>
      </c>
    </row>
    <row r="170" spans="1:7">
      <c r="A170" s="31">
        <v>0</v>
      </c>
      <c r="B170" s="118" t="s">
        <v>337</v>
      </c>
      <c r="C170" s="119">
        <v>0</v>
      </c>
      <c r="D170" s="119">
        <v>0</v>
      </c>
      <c r="E170" s="119">
        <v>0</v>
      </c>
      <c r="F170" s="84"/>
      <c r="G170" s="84">
        <f t="shared" si="11"/>
        <v>0</v>
      </c>
    </row>
    <row r="171" spans="1:7">
      <c r="A171" s="31">
        <v>1</v>
      </c>
      <c r="B171" s="118" t="s">
        <v>339</v>
      </c>
      <c r="C171" s="119">
        <f>1-D171-E171</f>
        <v>0.97995881677363117</v>
      </c>
      <c r="D171" s="119">
        <v>0.02</v>
      </c>
      <c r="E171" s="119">
        <v>4.1183226368832325E-5</v>
      </c>
      <c r="F171" s="84"/>
      <c r="G171" s="84">
        <f t="shared" si="11"/>
        <v>0</v>
      </c>
    </row>
    <row r="172" spans="1:7">
      <c r="A172" s="31">
        <v>0</v>
      </c>
      <c r="B172" s="118" t="s">
        <v>337</v>
      </c>
      <c r="C172" s="119">
        <v>0</v>
      </c>
      <c r="D172" s="119">
        <v>0</v>
      </c>
      <c r="E172" s="119">
        <v>0</v>
      </c>
      <c r="F172" s="84"/>
      <c r="G172" s="84">
        <f t="shared" si="11"/>
        <v>0</v>
      </c>
    </row>
    <row r="173" spans="1:7">
      <c r="A173" s="31">
        <v>1</v>
      </c>
      <c r="B173" s="118" t="s">
        <v>340</v>
      </c>
      <c r="C173" s="119"/>
      <c r="D173" s="119"/>
      <c r="E173" s="119"/>
      <c r="F173" s="84"/>
      <c r="G173" s="84"/>
    </row>
    <row r="174" spans="1:7">
      <c r="A174" s="31">
        <v>1</v>
      </c>
      <c r="B174" s="118" t="s">
        <v>341</v>
      </c>
      <c r="C174" s="119">
        <v>0.97220176895653243</v>
      </c>
      <c r="D174" s="119">
        <v>2.5000000000000036E-2</v>
      </c>
      <c r="E174" s="119">
        <v>2.7982310434675338E-3</v>
      </c>
      <c r="F174" s="84"/>
      <c r="G174" s="84">
        <f t="shared" si="11"/>
        <v>0</v>
      </c>
    </row>
    <row r="175" spans="1:7">
      <c r="A175" s="31">
        <v>1</v>
      </c>
      <c r="B175" s="118" t="s">
        <v>342</v>
      </c>
      <c r="C175" s="119">
        <v>0.97220176895653243</v>
      </c>
      <c r="D175" s="119">
        <f>1-C175-E175</f>
        <v>2.5000000000000036E-2</v>
      </c>
      <c r="E175" s="119">
        <v>2.7982310434675338E-3</v>
      </c>
      <c r="F175" s="84"/>
      <c r="G175" s="84">
        <f t="shared" si="11"/>
        <v>0</v>
      </c>
    </row>
    <row r="176" spans="1:7">
      <c r="A176" s="31">
        <v>1</v>
      </c>
      <c r="B176" s="118" t="s">
        <v>343</v>
      </c>
      <c r="C176" s="119">
        <v>0.97220176895653243</v>
      </c>
      <c r="D176" s="119">
        <v>2.5000000000000036E-2</v>
      </c>
      <c r="E176" s="119">
        <v>2.7982310434675338E-3</v>
      </c>
      <c r="F176" s="84"/>
      <c r="G176" s="84">
        <f t="shared" si="11"/>
        <v>0</v>
      </c>
    </row>
    <row r="177" spans="1:7">
      <c r="A177" s="31">
        <v>1</v>
      </c>
      <c r="B177" s="118" t="s">
        <v>344</v>
      </c>
      <c r="C177" s="119">
        <v>0.97220176895653199</v>
      </c>
      <c r="D177" s="119">
        <f t="shared" ref="D177" si="13">1-C177-E177</f>
        <v>2.5000000000000484E-2</v>
      </c>
      <c r="E177" s="119">
        <v>2.7982310434675299E-3</v>
      </c>
      <c r="F177" s="84"/>
      <c r="G177" s="84">
        <f t="shared" si="11"/>
        <v>0</v>
      </c>
    </row>
    <row r="178" spans="1:7">
      <c r="A178" s="31">
        <v>1</v>
      </c>
      <c r="B178" s="118" t="s">
        <v>345</v>
      </c>
      <c r="C178" s="119">
        <v>0.97220176895653199</v>
      </c>
      <c r="D178" s="119">
        <v>2.5000000000000036E-2</v>
      </c>
      <c r="E178" s="119">
        <v>2.7982310434675299E-3</v>
      </c>
      <c r="F178" s="84"/>
      <c r="G178" s="84">
        <f t="shared" si="11"/>
        <v>0</v>
      </c>
    </row>
    <row r="179" spans="1:7">
      <c r="A179" s="31">
        <v>0</v>
      </c>
      <c r="B179" s="118" t="s">
        <v>346</v>
      </c>
      <c r="C179" s="119">
        <v>0</v>
      </c>
      <c r="D179" s="119">
        <v>0</v>
      </c>
      <c r="E179" s="119">
        <v>0</v>
      </c>
      <c r="F179" s="84"/>
      <c r="G179" s="84">
        <f t="shared" si="11"/>
        <v>0</v>
      </c>
    </row>
    <row r="180" spans="1:7">
      <c r="A180" s="31">
        <v>1</v>
      </c>
      <c r="B180" s="118" t="s">
        <v>347</v>
      </c>
      <c r="C180" s="119">
        <v>0.97220176895653243</v>
      </c>
      <c r="D180" s="119">
        <f>1-C180-E180</f>
        <v>2.5000000000000036E-2</v>
      </c>
      <c r="E180" s="119">
        <v>2.7982310434675338E-3</v>
      </c>
      <c r="F180" s="84"/>
      <c r="G180" s="84">
        <f t="shared" si="11"/>
        <v>0</v>
      </c>
    </row>
    <row r="181" spans="1:7">
      <c r="A181" s="31">
        <v>0</v>
      </c>
      <c r="B181" s="118" t="s">
        <v>348</v>
      </c>
      <c r="C181" s="119">
        <v>0</v>
      </c>
      <c r="D181" s="119">
        <v>0</v>
      </c>
      <c r="E181" s="119">
        <v>0</v>
      </c>
      <c r="F181" s="84"/>
      <c r="G181" s="84">
        <f t="shared" si="11"/>
        <v>0</v>
      </c>
    </row>
    <row r="182" spans="1:7">
      <c r="A182" s="31">
        <v>1</v>
      </c>
      <c r="B182" s="118" t="s">
        <v>349</v>
      </c>
      <c r="C182" s="119">
        <v>0.97220176895653243</v>
      </c>
      <c r="D182" s="119">
        <f>1-C182-E182</f>
        <v>2.5000000000000036E-2</v>
      </c>
      <c r="E182" s="119">
        <v>2.7982310434675338E-3</v>
      </c>
      <c r="F182" s="84"/>
      <c r="G182" s="84">
        <f t="shared" si="11"/>
        <v>0</v>
      </c>
    </row>
    <row r="183" spans="1:7">
      <c r="A183" s="31">
        <v>1</v>
      </c>
      <c r="B183" s="118" t="s">
        <v>350</v>
      </c>
      <c r="C183" s="119"/>
      <c r="D183" s="119"/>
      <c r="E183" s="119"/>
      <c r="F183" s="84"/>
      <c r="G183" s="84"/>
    </row>
    <row r="184" spans="1:7">
      <c r="A184" s="31">
        <v>1</v>
      </c>
      <c r="B184" s="118" t="s">
        <v>351</v>
      </c>
      <c r="C184" s="119">
        <f>1-D184-E184</f>
        <v>0.97995881677363117</v>
      </c>
      <c r="D184" s="119">
        <v>0.02</v>
      </c>
      <c r="E184" s="119">
        <v>4.1183226368832325E-5</v>
      </c>
      <c r="F184" s="84"/>
      <c r="G184" s="84">
        <f t="shared" si="11"/>
        <v>0</v>
      </c>
    </row>
    <row r="185" spans="1:7">
      <c r="A185" s="31">
        <v>1</v>
      </c>
      <c r="B185" s="118" t="s">
        <v>352</v>
      </c>
      <c r="C185" s="119">
        <f>1-D185-E185</f>
        <v>0.97995881677363117</v>
      </c>
      <c r="D185" s="119">
        <v>0.02</v>
      </c>
      <c r="E185" s="119">
        <v>4.1183226368832325E-5</v>
      </c>
      <c r="F185" s="84"/>
      <c r="G185" s="84">
        <f t="shared" si="11"/>
        <v>0</v>
      </c>
    </row>
    <row r="186" spans="1:7">
      <c r="A186" s="31">
        <v>1</v>
      </c>
      <c r="B186" s="118" t="s">
        <v>353</v>
      </c>
      <c r="C186" s="119"/>
      <c r="D186" s="119"/>
      <c r="E186" s="119"/>
      <c r="F186" s="84"/>
      <c r="G186" s="84"/>
    </row>
    <row r="187" spans="1:7">
      <c r="A187" s="31">
        <v>1</v>
      </c>
      <c r="B187" s="118" t="s">
        <v>354</v>
      </c>
      <c r="C187" s="119"/>
      <c r="D187" s="119"/>
      <c r="E187" s="119"/>
      <c r="F187" s="84"/>
      <c r="G187" s="84"/>
    </row>
    <row r="188" spans="1:7">
      <c r="A188" s="31">
        <v>1</v>
      </c>
      <c r="B188" s="120" t="s">
        <v>355</v>
      </c>
      <c r="C188" s="121">
        <v>0.86750000000000005</v>
      </c>
      <c r="D188" s="121">
        <f>1-C188-E188</f>
        <v>0.12049999999999995</v>
      </c>
      <c r="E188" s="121">
        <v>1.2E-2</v>
      </c>
      <c r="F188" s="84"/>
      <c r="G188" s="84">
        <f t="shared" si="11"/>
        <v>0</v>
      </c>
    </row>
  </sheetData>
  <mergeCells count="8">
    <mergeCell ref="B9:B11"/>
    <mergeCell ref="T9:T11"/>
    <mergeCell ref="AB9:AJ9"/>
    <mergeCell ref="AM9:AM11"/>
    <mergeCell ref="AN9:AQ9"/>
    <mergeCell ref="H10:I10"/>
    <mergeCell ref="AB10:AJ10"/>
    <mergeCell ref="AN10:AQ10"/>
  </mergeCells>
  <conditionalFormatting sqref="J30:J163">
    <cfRule type="colorScale" priority="2">
      <colorScale>
        <cfvo type="min"/>
        <cfvo type="percentile" val="50"/>
        <cfvo type="max"/>
        <color rgb="FFF8696B"/>
        <color rgb="FFFFEB84"/>
        <color rgb="FF63BE7B"/>
      </colorScale>
    </cfRule>
  </conditionalFormatting>
  <conditionalFormatting sqref="M30:O163">
    <cfRule type="colorScale" priority="1">
      <colorScale>
        <cfvo type="min"/>
        <cfvo type="percentile" val="50"/>
        <cfvo type="max"/>
        <color rgb="FFF8696B"/>
        <color rgb="FFFFEB84"/>
        <color rgb="FF63BE7B"/>
      </colorScale>
    </cfRule>
  </conditionalFormatting>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257A8-1F24-4684-967E-AF3B56D6B30B}">
  <sheetPr>
    <tabColor rgb="FFFFB81C"/>
  </sheetPr>
  <dimension ref="A7:AO415"/>
  <sheetViews>
    <sheetView topLeftCell="A172" zoomScale="75" zoomScaleNormal="75" workbookViewId="0">
      <selection activeCell="V19" sqref="V19"/>
    </sheetView>
  </sheetViews>
  <sheetFormatPr defaultColWidth="9.140625" defaultRowHeight="12.75"/>
  <cols>
    <col min="1" max="1" width="56.85546875" style="87" customWidth="1"/>
    <col min="2" max="2" width="14.28515625" style="87" customWidth="1"/>
    <col min="3" max="3" width="12.7109375" style="87" customWidth="1"/>
    <col min="4" max="4" width="9.140625" style="87"/>
    <col min="5" max="5" width="16.28515625" style="87" customWidth="1"/>
    <col min="6" max="6" width="14.85546875" style="87" customWidth="1"/>
    <col min="7" max="16384" width="9.140625" style="87"/>
  </cols>
  <sheetData>
    <row r="7" spans="1:41">
      <c r="A7" s="78" t="s">
        <v>356</v>
      </c>
      <c r="V7" s="78" t="s">
        <v>357</v>
      </c>
    </row>
    <row r="8" spans="1:41">
      <c r="V8" s="88" t="s">
        <v>358</v>
      </c>
    </row>
    <row r="9" spans="1:41">
      <c r="A9" s="108" t="s">
        <v>359</v>
      </c>
      <c r="B9" s="147" t="s">
        <v>360</v>
      </c>
      <c r="C9" s="147" t="s">
        <v>361</v>
      </c>
      <c r="D9" s="122"/>
      <c r="E9" s="147" t="s">
        <v>360</v>
      </c>
      <c r="F9" s="147" t="s">
        <v>361</v>
      </c>
      <c r="J9" s="122"/>
      <c r="K9" s="122"/>
      <c r="L9" s="122"/>
      <c r="M9" s="122"/>
      <c r="N9" s="122"/>
      <c r="O9" s="122"/>
      <c r="P9" s="122"/>
      <c r="Q9" s="122"/>
      <c r="R9" s="122"/>
      <c r="S9" s="122"/>
      <c r="T9" s="122"/>
      <c r="W9" s="151"/>
      <c r="X9" s="151" t="s">
        <v>362</v>
      </c>
      <c r="Y9" s="151" t="s">
        <v>138</v>
      </c>
      <c r="Z9" s="152"/>
      <c r="AA9" s="151" t="s">
        <v>149</v>
      </c>
      <c r="AB9" s="151" t="s">
        <v>150</v>
      </c>
      <c r="AC9" s="151" t="s">
        <v>156</v>
      </c>
      <c r="AD9" s="152"/>
      <c r="AE9" s="151" t="s">
        <v>149</v>
      </c>
      <c r="AF9" s="151" t="s">
        <v>150</v>
      </c>
      <c r="AG9" s="151" t="s">
        <v>156</v>
      </c>
      <c r="AH9" s="151" t="s">
        <v>138</v>
      </c>
      <c r="AJ9" s="106" t="s">
        <v>126</v>
      </c>
    </row>
    <row r="10" spans="1:41">
      <c r="A10" s="122" t="s">
        <v>363</v>
      </c>
      <c r="B10" s="148">
        <v>0.11789216780511035</v>
      </c>
      <c r="C10" s="148">
        <v>3.8141583701653346E-2</v>
      </c>
      <c r="D10" s="122"/>
      <c r="E10" s="148">
        <f>IFERROR(B10/SUM($B10:$C10),0)</f>
        <v>0.75555555555555565</v>
      </c>
      <c r="F10" s="148">
        <f>IFERROR(C10/SUM($B10:$C10),0)</f>
        <v>0.24444444444444446</v>
      </c>
      <c r="J10" s="122"/>
      <c r="K10" s="122"/>
      <c r="L10" s="122"/>
      <c r="M10" s="122"/>
      <c r="N10" s="122"/>
      <c r="O10" s="122"/>
      <c r="P10" s="122"/>
      <c r="Q10" s="122"/>
      <c r="R10" s="122"/>
      <c r="S10" s="122"/>
      <c r="T10" s="122"/>
      <c r="V10" s="87">
        <v>0</v>
      </c>
      <c r="W10" s="152" t="s">
        <v>222</v>
      </c>
      <c r="X10" s="153">
        <f>IF($V10=0,0,)</f>
        <v>0</v>
      </c>
      <c r="Y10" s="153">
        <f>IF($V10=0,0,)</f>
        <v>0</v>
      </c>
      <c r="Z10" s="153"/>
      <c r="AA10" s="153">
        <v>0</v>
      </c>
      <c r="AB10" s="153">
        <v>0</v>
      </c>
      <c r="AC10" s="153">
        <v>0</v>
      </c>
      <c r="AD10" s="153"/>
      <c r="AE10" s="153">
        <f>$X10*AA10</f>
        <v>0</v>
      </c>
      <c r="AF10" s="153">
        <f t="shared" ref="AF10:AG10" si="0">$X10*AB10</f>
        <v>0</v>
      </c>
      <c r="AG10" s="153">
        <f t="shared" si="0"/>
        <v>0</v>
      </c>
      <c r="AH10" s="153">
        <f t="shared" ref="AH10:AH41" si="1">Y10</f>
        <v>0</v>
      </c>
      <c r="AI10" s="91"/>
      <c r="AJ10" s="102">
        <f>SUM(AE10:AH10)-V10</f>
        <v>0</v>
      </c>
      <c r="AK10" s="92"/>
      <c r="AL10" s="92"/>
      <c r="AM10" s="92"/>
      <c r="AO10" s="93"/>
    </row>
    <row r="11" spans="1:41">
      <c r="A11" s="122" t="s">
        <v>364</v>
      </c>
      <c r="B11" s="148">
        <v>0.24893968480735748</v>
      </c>
      <c r="C11" s="148">
        <v>8.053930979061566E-2</v>
      </c>
      <c r="D11" s="122"/>
      <c r="E11" s="148">
        <f t="shared" ref="E11:E74" si="2">IFERROR(B11/SUM($B11:$C11),0)</f>
        <v>0.75555555555555554</v>
      </c>
      <c r="F11" s="148">
        <f t="shared" ref="F11:F74" si="3">IFERROR(C11/SUM($B11:$C11),0)</f>
        <v>0.24444444444444446</v>
      </c>
      <c r="J11" s="122"/>
      <c r="K11" s="122"/>
      <c r="L11" s="122"/>
      <c r="M11" s="122"/>
      <c r="N11" s="122"/>
      <c r="O11" s="122"/>
      <c r="P11" s="122"/>
      <c r="Q11" s="122"/>
      <c r="R11" s="122"/>
      <c r="S11" s="122"/>
      <c r="T11" s="122"/>
      <c r="V11" s="87">
        <v>0</v>
      </c>
      <c r="W11" s="152" t="s">
        <v>223</v>
      </c>
      <c r="X11" s="153">
        <f t="shared" ref="X11:Y42" si="4">IF($V11=0,0,)</f>
        <v>0</v>
      </c>
      <c r="Y11" s="153">
        <f t="shared" si="4"/>
        <v>0</v>
      </c>
      <c r="Z11" s="153"/>
      <c r="AA11" s="153">
        <v>0</v>
      </c>
      <c r="AB11" s="153">
        <v>0</v>
      </c>
      <c r="AC11" s="153">
        <v>0</v>
      </c>
      <c r="AD11" s="153"/>
      <c r="AE11" s="153">
        <f t="shared" ref="AE11:AE74" si="5">$X11*AA11</f>
        <v>0</v>
      </c>
      <c r="AF11" s="153">
        <f t="shared" ref="AF11:AF74" si="6">$X11*AB11</f>
        <v>0</v>
      </c>
      <c r="AG11" s="153">
        <f t="shared" ref="AG11:AG74" si="7">$X11*AC11</f>
        <v>0</v>
      </c>
      <c r="AH11" s="153">
        <f t="shared" si="1"/>
        <v>0</v>
      </c>
      <c r="AI11" s="91"/>
      <c r="AJ11" s="102">
        <f t="shared" ref="AJ11:AJ74" si="8">SUM(AE11:AH11)-V11</f>
        <v>0</v>
      </c>
      <c r="AK11" s="92"/>
      <c r="AL11" s="92"/>
      <c r="AM11" s="92"/>
      <c r="AO11" s="93"/>
    </row>
    <row r="12" spans="1:41">
      <c r="A12" s="122" t="s">
        <v>365</v>
      </c>
      <c r="B12" s="148">
        <v>8.9557569534354203E-2</v>
      </c>
      <c r="C12" s="148">
        <v>2.8974507790526363E-2</v>
      </c>
      <c r="D12" s="122"/>
      <c r="E12" s="148">
        <f t="shared" si="2"/>
        <v>0.75555555555555554</v>
      </c>
      <c r="F12" s="148">
        <f t="shared" si="3"/>
        <v>0.24444444444444446</v>
      </c>
      <c r="J12" s="122"/>
      <c r="K12" s="122"/>
      <c r="L12" s="122"/>
      <c r="M12" s="122"/>
      <c r="N12" s="122"/>
      <c r="O12" s="122"/>
      <c r="P12" s="122"/>
      <c r="Q12" s="122"/>
      <c r="R12" s="122"/>
      <c r="S12" s="122"/>
      <c r="T12" s="122"/>
      <c r="V12" s="87">
        <v>0</v>
      </c>
      <c r="W12" s="152" t="s">
        <v>224</v>
      </c>
      <c r="X12" s="153">
        <f t="shared" si="4"/>
        <v>0</v>
      </c>
      <c r="Y12" s="153">
        <f t="shared" si="4"/>
        <v>0</v>
      </c>
      <c r="Z12" s="153"/>
      <c r="AA12" s="153">
        <v>0</v>
      </c>
      <c r="AB12" s="153">
        <v>0</v>
      </c>
      <c r="AC12" s="153">
        <v>0</v>
      </c>
      <c r="AD12" s="153"/>
      <c r="AE12" s="153">
        <f t="shared" si="5"/>
        <v>0</v>
      </c>
      <c r="AF12" s="153">
        <f t="shared" si="6"/>
        <v>0</v>
      </c>
      <c r="AG12" s="153">
        <f t="shared" si="7"/>
        <v>0</v>
      </c>
      <c r="AH12" s="153">
        <f t="shared" si="1"/>
        <v>0</v>
      </c>
      <c r="AI12" s="91"/>
      <c r="AJ12" s="102">
        <f t="shared" si="8"/>
        <v>0</v>
      </c>
      <c r="AK12" s="92"/>
      <c r="AL12" s="92"/>
      <c r="AM12" s="92"/>
      <c r="AO12" s="93"/>
    </row>
    <row r="13" spans="1:41">
      <c r="A13" s="122" t="s">
        <v>366</v>
      </c>
      <c r="B13" s="148">
        <v>9.0569519472595506E-2</v>
      </c>
      <c r="C13" s="148">
        <v>2.9301903358780898E-2</v>
      </c>
      <c r="D13" s="122"/>
      <c r="E13" s="148">
        <f t="shared" si="2"/>
        <v>0.75555555555555554</v>
      </c>
      <c r="F13" s="148">
        <f t="shared" si="3"/>
        <v>0.24444444444444444</v>
      </c>
      <c r="J13" s="122"/>
      <c r="K13" s="122"/>
      <c r="L13" s="122"/>
      <c r="M13" s="122"/>
      <c r="N13" s="122"/>
      <c r="O13" s="122"/>
      <c r="P13" s="122"/>
      <c r="Q13" s="122"/>
      <c r="R13" s="122"/>
      <c r="S13" s="122"/>
      <c r="T13" s="122"/>
      <c r="V13" s="87">
        <v>0</v>
      </c>
      <c r="W13" s="152" t="s">
        <v>225</v>
      </c>
      <c r="X13" s="153">
        <f t="shared" si="4"/>
        <v>0</v>
      </c>
      <c r="Y13" s="153">
        <f t="shared" si="4"/>
        <v>0</v>
      </c>
      <c r="Z13" s="153"/>
      <c r="AA13" s="153">
        <v>0</v>
      </c>
      <c r="AB13" s="153">
        <v>0</v>
      </c>
      <c r="AC13" s="153">
        <v>0</v>
      </c>
      <c r="AD13" s="153"/>
      <c r="AE13" s="153">
        <f t="shared" si="5"/>
        <v>0</v>
      </c>
      <c r="AF13" s="153">
        <f t="shared" si="6"/>
        <v>0</v>
      </c>
      <c r="AG13" s="153">
        <f t="shared" si="7"/>
        <v>0</v>
      </c>
      <c r="AH13" s="153">
        <f t="shared" si="1"/>
        <v>0</v>
      </c>
      <c r="AI13" s="91"/>
      <c r="AJ13" s="102">
        <f t="shared" si="8"/>
        <v>0</v>
      </c>
      <c r="AK13" s="92"/>
      <c r="AL13" s="92"/>
      <c r="AM13" s="92"/>
      <c r="AO13" s="93"/>
    </row>
    <row r="14" spans="1:41">
      <c r="A14" s="122" t="s">
        <v>367</v>
      </c>
      <c r="B14" s="148">
        <v>8.9557569534354203E-2</v>
      </c>
      <c r="C14" s="148">
        <v>2.8974507790526363E-2</v>
      </c>
      <c r="D14" s="122"/>
      <c r="E14" s="148">
        <f t="shared" si="2"/>
        <v>0.75555555555555554</v>
      </c>
      <c r="F14" s="148">
        <f t="shared" si="3"/>
        <v>0.24444444444444446</v>
      </c>
      <c r="J14" s="122"/>
      <c r="K14" s="122"/>
      <c r="L14" s="122"/>
      <c r="M14" s="122"/>
      <c r="N14" s="122"/>
      <c r="O14" s="122"/>
      <c r="P14" s="122"/>
      <c r="Q14" s="122"/>
      <c r="R14" s="122"/>
      <c r="S14" s="122"/>
      <c r="T14" s="122"/>
      <c r="V14" s="87">
        <v>0</v>
      </c>
      <c r="W14" s="152" t="s">
        <v>226</v>
      </c>
      <c r="X14" s="153">
        <f t="shared" si="4"/>
        <v>0</v>
      </c>
      <c r="Y14" s="153">
        <f t="shared" si="4"/>
        <v>0</v>
      </c>
      <c r="Z14" s="153"/>
      <c r="AA14" s="153">
        <v>0</v>
      </c>
      <c r="AB14" s="153">
        <v>0</v>
      </c>
      <c r="AC14" s="153">
        <v>0</v>
      </c>
      <c r="AD14" s="153"/>
      <c r="AE14" s="153">
        <f t="shared" si="5"/>
        <v>0</v>
      </c>
      <c r="AF14" s="153">
        <f t="shared" si="6"/>
        <v>0</v>
      </c>
      <c r="AG14" s="153">
        <f t="shared" si="7"/>
        <v>0</v>
      </c>
      <c r="AH14" s="153">
        <f t="shared" si="1"/>
        <v>0</v>
      </c>
      <c r="AI14" s="91"/>
      <c r="AJ14" s="102">
        <f t="shared" si="8"/>
        <v>0</v>
      </c>
      <c r="AK14" s="92"/>
      <c r="AL14" s="92"/>
      <c r="AM14" s="92"/>
      <c r="AO14" s="93"/>
    </row>
    <row r="15" spans="1:41">
      <c r="A15" s="122" t="s">
        <v>368</v>
      </c>
      <c r="B15" s="148">
        <v>0.10220694376237034</v>
      </c>
      <c r="C15" s="148">
        <v>3.3066952393708049E-2</v>
      </c>
      <c r="D15" s="122"/>
      <c r="E15" s="148">
        <f t="shared" si="2"/>
        <v>0.75555555555555565</v>
      </c>
      <c r="F15" s="148">
        <f t="shared" si="3"/>
        <v>0.24444444444444446</v>
      </c>
      <c r="J15" s="122"/>
      <c r="K15" s="122"/>
      <c r="L15" s="122"/>
      <c r="M15" s="122"/>
      <c r="N15" s="122"/>
      <c r="O15" s="122"/>
      <c r="P15" s="122"/>
      <c r="Q15" s="122"/>
      <c r="R15" s="122"/>
      <c r="S15" s="122"/>
      <c r="T15" s="122"/>
      <c r="V15" s="87">
        <v>0</v>
      </c>
      <c r="W15" s="152" t="s">
        <v>227</v>
      </c>
      <c r="X15" s="153">
        <f t="shared" si="4"/>
        <v>0</v>
      </c>
      <c r="Y15" s="153">
        <f t="shared" si="4"/>
        <v>0</v>
      </c>
      <c r="Z15" s="153"/>
      <c r="AA15" s="153">
        <v>0</v>
      </c>
      <c r="AB15" s="153">
        <v>0</v>
      </c>
      <c r="AC15" s="153">
        <v>0</v>
      </c>
      <c r="AD15" s="153"/>
      <c r="AE15" s="153">
        <f t="shared" si="5"/>
        <v>0</v>
      </c>
      <c r="AF15" s="153">
        <f t="shared" si="6"/>
        <v>0</v>
      </c>
      <c r="AG15" s="153">
        <f t="shared" si="7"/>
        <v>0</v>
      </c>
      <c r="AH15" s="153">
        <f t="shared" si="1"/>
        <v>0</v>
      </c>
      <c r="AI15" s="91"/>
      <c r="AJ15" s="102">
        <f t="shared" si="8"/>
        <v>0</v>
      </c>
      <c r="AK15" s="92"/>
      <c r="AL15" s="92"/>
      <c r="AM15" s="92"/>
      <c r="AO15" s="93"/>
    </row>
    <row r="16" spans="1:41">
      <c r="A16" s="122" t="s">
        <v>369</v>
      </c>
      <c r="B16" s="148">
        <v>0.17253746447014004</v>
      </c>
      <c r="C16" s="148">
        <v>5.582094438739825E-2</v>
      </c>
      <c r="D16" s="122"/>
      <c r="E16" s="148">
        <f t="shared" si="2"/>
        <v>0.75555555555555565</v>
      </c>
      <c r="F16" s="148">
        <f t="shared" si="3"/>
        <v>0.24444444444444446</v>
      </c>
      <c r="J16" s="122"/>
      <c r="K16" s="122"/>
      <c r="L16" s="122"/>
      <c r="M16" s="122"/>
      <c r="N16" s="122"/>
      <c r="O16" s="122"/>
      <c r="P16" s="122"/>
      <c r="Q16" s="122"/>
      <c r="R16" s="122"/>
      <c r="S16" s="122"/>
      <c r="T16" s="122"/>
      <c r="V16" s="87">
        <v>0</v>
      </c>
      <c r="W16" s="152" t="s">
        <v>228</v>
      </c>
      <c r="X16" s="153">
        <f t="shared" si="4"/>
        <v>0</v>
      </c>
      <c r="Y16" s="153">
        <f t="shared" si="4"/>
        <v>0</v>
      </c>
      <c r="Z16" s="153"/>
      <c r="AA16" s="153">
        <v>0</v>
      </c>
      <c r="AB16" s="153">
        <v>0</v>
      </c>
      <c r="AC16" s="153">
        <v>0</v>
      </c>
      <c r="AD16" s="153"/>
      <c r="AE16" s="153">
        <f t="shared" si="5"/>
        <v>0</v>
      </c>
      <c r="AF16" s="153">
        <f t="shared" si="6"/>
        <v>0</v>
      </c>
      <c r="AG16" s="153">
        <f t="shared" si="7"/>
        <v>0</v>
      </c>
      <c r="AH16" s="153">
        <f t="shared" si="1"/>
        <v>0</v>
      </c>
      <c r="AI16" s="91"/>
      <c r="AJ16" s="102">
        <f t="shared" si="8"/>
        <v>0</v>
      </c>
      <c r="AK16" s="92"/>
      <c r="AL16" s="92"/>
      <c r="AM16" s="92"/>
      <c r="AO16" s="93"/>
    </row>
    <row r="17" spans="1:41">
      <c r="A17" s="122" t="s">
        <v>370</v>
      </c>
      <c r="B17" s="148">
        <v>0.24286798517790972</v>
      </c>
      <c r="C17" s="148">
        <v>7.8574936381088437E-2</v>
      </c>
      <c r="D17" s="122"/>
      <c r="E17" s="148">
        <f t="shared" si="2"/>
        <v>0.75555555555555554</v>
      </c>
      <c r="F17" s="148">
        <f t="shared" si="3"/>
        <v>0.24444444444444444</v>
      </c>
      <c r="J17" s="122"/>
      <c r="K17" s="122"/>
      <c r="L17" s="122"/>
      <c r="M17" s="122"/>
      <c r="N17" s="122"/>
      <c r="O17" s="122"/>
      <c r="P17" s="122"/>
      <c r="Q17" s="122"/>
      <c r="R17" s="122"/>
      <c r="S17" s="122"/>
      <c r="T17" s="122"/>
      <c r="V17" s="87">
        <v>0</v>
      </c>
      <c r="W17" s="152" t="s">
        <v>229</v>
      </c>
      <c r="X17" s="153">
        <f t="shared" si="4"/>
        <v>0</v>
      </c>
      <c r="Y17" s="153">
        <f t="shared" si="4"/>
        <v>0</v>
      </c>
      <c r="Z17" s="153"/>
      <c r="AA17" s="153">
        <v>0</v>
      </c>
      <c r="AB17" s="153">
        <v>0</v>
      </c>
      <c r="AC17" s="153">
        <v>0</v>
      </c>
      <c r="AD17" s="153"/>
      <c r="AE17" s="153">
        <f t="shared" si="5"/>
        <v>0</v>
      </c>
      <c r="AF17" s="153">
        <f t="shared" si="6"/>
        <v>0</v>
      </c>
      <c r="AG17" s="153">
        <f t="shared" si="7"/>
        <v>0</v>
      </c>
      <c r="AH17" s="153">
        <f t="shared" si="1"/>
        <v>0</v>
      </c>
      <c r="AI17" s="91"/>
      <c r="AJ17" s="102">
        <f t="shared" si="8"/>
        <v>0</v>
      </c>
      <c r="AK17" s="92"/>
      <c r="AL17" s="92"/>
      <c r="AM17" s="92"/>
      <c r="AO17" s="93"/>
    </row>
    <row r="18" spans="1:41">
      <c r="A18" s="122" t="s">
        <v>371</v>
      </c>
      <c r="B18" s="148">
        <v>0.16140601514948583</v>
      </c>
      <c r="C18" s="148">
        <v>5.2219593136598359E-2</v>
      </c>
      <c r="D18" s="122"/>
      <c r="E18" s="148">
        <f t="shared" si="2"/>
        <v>0.75555555555555554</v>
      </c>
      <c r="F18" s="148">
        <f t="shared" si="3"/>
        <v>0.24444444444444446</v>
      </c>
      <c r="J18" s="122"/>
      <c r="K18" s="122"/>
      <c r="L18" s="122"/>
      <c r="M18" s="122"/>
      <c r="N18" s="122"/>
      <c r="O18" s="122"/>
      <c r="P18" s="122"/>
      <c r="Q18" s="122"/>
      <c r="R18" s="122"/>
      <c r="S18" s="122"/>
      <c r="T18" s="122"/>
      <c r="V18" s="87">
        <v>0</v>
      </c>
      <c r="W18" s="152" t="s">
        <v>230</v>
      </c>
      <c r="X18" s="153">
        <f t="shared" si="4"/>
        <v>0</v>
      </c>
      <c r="Y18" s="153">
        <f t="shared" si="4"/>
        <v>0</v>
      </c>
      <c r="Z18" s="153"/>
      <c r="AA18" s="153">
        <v>0</v>
      </c>
      <c r="AB18" s="153">
        <v>0</v>
      </c>
      <c r="AC18" s="153">
        <v>0</v>
      </c>
      <c r="AD18" s="153"/>
      <c r="AE18" s="153">
        <f t="shared" si="5"/>
        <v>0</v>
      </c>
      <c r="AF18" s="153">
        <f t="shared" si="6"/>
        <v>0</v>
      </c>
      <c r="AG18" s="153">
        <f t="shared" si="7"/>
        <v>0</v>
      </c>
      <c r="AH18" s="153">
        <f t="shared" si="1"/>
        <v>0</v>
      </c>
      <c r="AI18" s="91"/>
      <c r="AJ18" s="102">
        <f t="shared" si="8"/>
        <v>0</v>
      </c>
      <c r="AK18" s="92"/>
      <c r="AL18" s="92"/>
      <c r="AM18" s="92"/>
      <c r="AO18" s="93"/>
    </row>
    <row r="19" spans="1:41">
      <c r="A19" s="122" t="s">
        <v>372</v>
      </c>
      <c r="B19" s="148">
        <v>9.8665118978525826E-2</v>
      </c>
      <c r="C19" s="148">
        <v>3.1921067904817177E-2</v>
      </c>
      <c r="D19" s="122"/>
      <c r="E19" s="148">
        <f t="shared" si="2"/>
        <v>0.75555555555555554</v>
      </c>
      <c r="F19" s="148">
        <f t="shared" si="3"/>
        <v>0.24444444444444444</v>
      </c>
      <c r="J19" s="122"/>
      <c r="K19" s="122"/>
      <c r="L19" s="122"/>
      <c r="M19" s="122"/>
      <c r="N19" s="122"/>
      <c r="O19" s="122"/>
      <c r="P19" s="122"/>
      <c r="Q19" s="122"/>
      <c r="R19" s="122"/>
      <c r="S19" s="122"/>
      <c r="T19" s="122"/>
      <c r="V19" s="87">
        <v>0</v>
      </c>
      <c r="W19" s="152" t="s">
        <v>231</v>
      </c>
      <c r="X19" s="153">
        <f t="shared" si="4"/>
        <v>0</v>
      </c>
      <c r="Y19" s="153">
        <f t="shared" si="4"/>
        <v>0</v>
      </c>
      <c r="Z19" s="153"/>
      <c r="AA19" s="153">
        <v>0</v>
      </c>
      <c r="AB19" s="153">
        <v>0</v>
      </c>
      <c r="AC19" s="153">
        <v>0</v>
      </c>
      <c r="AD19" s="153"/>
      <c r="AE19" s="153">
        <f t="shared" si="5"/>
        <v>0</v>
      </c>
      <c r="AF19" s="153">
        <f t="shared" si="6"/>
        <v>0</v>
      </c>
      <c r="AG19" s="153">
        <f t="shared" si="7"/>
        <v>0</v>
      </c>
      <c r="AH19" s="153">
        <f t="shared" si="1"/>
        <v>0</v>
      </c>
      <c r="AI19" s="91"/>
      <c r="AJ19" s="102">
        <f t="shared" si="8"/>
        <v>0</v>
      </c>
      <c r="AK19" s="92"/>
      <c r="AL19" s="92"/>
      <c r="AM19" s="92"/>
      <c r="AO19" s="93"/>
    </row>
    <row r="20" spans="1:41">
      <c r="A20" s="122" t="s">
        <v>373</v>
      </c>
      <c r="B20" s="148">
        <v>0</v>
      </c>
      <c r="C20" s="148">
        <v>0</v>
      </c>
      <c r="D20" s="122"/>
      <c r="E20" s="148">
        <f t="shared" si="2"/>
        <v>0</v>
      </c>
      <c r="F20" s="148">
        <f t="shared" si="3"/>
        <v>0</v>
      </c>
      <c r="J20" s="122"/>
      <c r="K20" s="122"/>
      <c r="L20" s="122"/>
      <c r="M20" s="122"/>
      <c r="N20" s="122"/>
      <c r="O20" s="122"/>
      <c r="P20" s="122"/>
      <c r="Q20" s="122"/>
      <c r="R20" s="122"/>
      <c r="S20" s="122"/>
      <c r="T20" s="122"/>
      <c r="V20" s="87">
        <v>0</v>
      </c>
      <c r="W20" s="152" t="s">
        <v>232</v>
      </c>
      <c r="X20" s="153">
        <f t="shared" si="4"/>
        <v>0</v>
      </c>
      <c r="Y20" s="153">
        <f t="shared" si="4"/>
        <v>0</v>
      </c>
      <c r="Z20" s="153"/>
      <c r="AA20" s="153">
        <v>0</v>
      </c>
      <c r="AB20" s="153">
        <v>0</v>
      </c>
      <c r="AC20" s="153">
        <v>0</v>
      </c>
      <c r="AD20" s="153"/>
      <c r="AE20" s="153">
        <f t="shared" si="5"/>
        <v>0</v>
      </c>
      <c r="AF20" s="153">
        <f t="shared" si="6"/>
        <v>0</v>
      </c>
      <c r="AG20" s="153">
        <f t="shared" si="7"/>
        <v>0</v>
      </c>
      <c r="AH20" s="153">
        <f t="shared" si="1"/>
        <v>0</v>
      </c>
      <c r="AI20" s="91"/>
      <c r="AJ20" s="102">
        <f t="shared" si="8"/>
        <v>0</v>
      </c>
      <c r="AK20" s="92"/>
      <c r="AL20" s="92"/>
      <c r="AM20" s="92"/>
      <c r="AO20" s="93"/>
    </row>
    <row r="21" spans="1:41">
      <c r="A21" s="122" t="s">
        <v>374</v>
      </c>
      <c r="B21" s="148">
        <v>0</v>
      </c>
      <c r="C21" s="148">
        <v>0</v>
      </c>
      <c r="D21" s="122"/>
      <c r="E21" s="148">
        <f t="shared" si="2"/>
        <v>0</v>
      </c>
      <c r="F21" s="148">
        <f t="shared" si="3"/>
        <v>0</v>
      </c>
      <c r="J21" s="122"/>
      <c r="K21" s="122"/>
      <c r="L21" s="122"/>
      <c r="M21" s="122"/>
      <c r="N21" s="122"/>
      <c r="O21" s="122"/>
      <c r="P21" s="122"/>
      <c r="Q21" s="122"/>
      <c r="R21" s="122"/>
      <c r="S21" s="122"/>
      <c r="T21" s="122"/>
      <c r="V21" s="87">
        <v>0</v>
      </c>
      <c r="W21" s="152" t="s">
        <v>233</v>
      </c>
      <c r="X21" s="153">
        <f t="shared" si="4"/>
        <v>0</v>
      </c>
      <c r="Y21" s="153">
        <f t="shared" si="4"/>
        <v>0</v>
      </c>
      <c r="Z21" s="153"/>
      <c r="AA21" s="153">
        <v>0</v>
      </c>
      <c r="AB21" s="153">
        <v>0</v>
      </c>
      <c r="AC21" s="153">
        <v>0</v>
      </c>
      <c r="AD21" s="153"/>
      <c r="AE21" s="153">
        <f t="shared" si="5"/>
        <v>0</v>
      </c>
      <c r="AF21" s="153">
        <f t="shared" si="6"/>
        <v>0</v>
      </c>
      <c r="AG21" s="153">
        <f t="shared" si="7"/>
        <v>0</v>
      </c>
      <c r="AH21" s="153">
        <f t="shared" si="1"/>
        <v>0</v>
      </c>
      <c r="AI21" s="91"/>
      <c r="AJ21" s="102">
        <f t="shared" si="8"/>
        <v>0</v>
      </c>
      <c r="AK21" s="92"/>
      <c r="AL21" s="92"/>
      <c r="AM21" s="92"/>
      <c r="AO21" s="93"/>
    </row>
    <row r="22" spans="1:41">
      <c r="A22" s="122" t="s">
        <v>375</v>
      </c>
      <c r="B22" s="148">
        <v>0</v>
      </c>
      <c r="C22" s="148">
        <v>0</v>
      </c>
      <c r="D22" s="122"/>
      <c r="E22" s="148">
        <f t="shared" si="2"/>
        <v>0</v>
      </c>
      <c r="F22" s="148">
        <f t="shared" si="3"/>
        <v>0</v>
      </c>
      <c r="J22" s="122"/>
      <c r="K22" s="122"/>
      <c r="L22" s="122"/>
      <c r="M22" s="122"/>
      <c r="N22" s="122"/>
      <c r="O22" s="122"/>
      <c r="P22" s="122"/>
      <c r="Q22" s="122"/>
      <c r="R22" s="122"/>
      <c r="S22" s="122"/>
      <c r="T22" s="122"/>
      <c r="V22" s="87">
        <v>0</v>
      </c>
      <c r="W22" s="152" t="s">
        <v>234</v>
      </c>
      <c r="X22" s="153">
        <f t="shared" si="4"/>
        <v>0</v>
      </c>
      <c r="Y22" s="153">
        <f t="shared" si="4"/>
        <v>0</v>
      </c>
      <c r="Z22" s="153"/>
      <c r="AA22" s="153">
        <v>0</v>
      </c>
      <c r="AB22" s="153">
        <v>0</v>
      </c>
      <c r="AC22" s="153">
        <v>0</v>
      </c>
      <c r="AD22" s="153"/>
      <c r="AE22" s="153">
        <f t="shared" si="5"/>
        <v>0</v>
      </c>
      <c r="AF22" s="153">
        <f t="shared" si="6"/>
        <v>0</v>
      </c>
      <c r="AG22" s="153">
        <f t="shared" si="7"/>
        <v>0</v>
      </c>
      <c r="AH22" s="153">
        <f t="shared" si="1"/>
        <v>0</v>
      </c>
      <c r="AI22" s="91"/>
      <c r="AJ22" s="102">
        <f t="shared" si="8"/>
        <v>0</v>
      </c>
      <c r="AK22" s="92"/>
      <c r="AL22" s="92"/>
      <c r="AM22" s="92"/>
      <c r="AO22" s="93"/>
    </row>
    <row r="23" spans="1:41">
      <c r="A23" s="122" t="s">
        <v>376</v>
      </c>
      <c r="B23" s="148">
        <v>13700.026630883565</v>
      </c>
      <c r="C23" s="148">
        <v>18021.327826417462</v>
      </c>
      <c r="D23" s="122"/>
      <c r="E23" s="148">
        <f t="shared" si="2"/>
        <v>0.43188655923644992</v>
      </c>
      <c r="F23" s="148">
        <f t="shared" si="3"/>
        <v>0.56811344076355008</v>
      </c>
      <c r="J23" s="122"/>
      <c r="K23" s="122"/>
      <c r="L23" s="122"/>
      <c r="M23" s="122"/>
      <c r="N23" s="122"/>
      <c r="O23" s="122"/>
      <c r="P23" s="122"/>
      <c r="Q23" s="122"/>
      <c r="R23" s="122"/>
      <c r="S23" s="122"/>
      <c r="T23" s="122"/>
      <c r="V23" s="87">
        <v>0</v>
      </c>
      <c r="W23" s="152" t="s">
        <v>235</v>
      </c>
      <c r="X23" s="153">
        <f t="shared" si="4"/>
        <v>0</v>
      </c>
      <c r="Y23" s="153">
        <f t="shared" si="4"/>
        <v>0</v>
      </c>
      <c r="Z23" s="153"/>
      <c r="AA23" s="153">
        <v>0</v>
      </c>
      <c r="AB23" s="153">
        <v>0</v>
      </c>
      <c r="AC23" s="153">
        <v>0</v>
      </c>
      <c r="AD23" s="153"/>
      <c r="AE23" s="153">
        <f t="shared" si="5"/>
        <v>0</v>
      </c>
      <c r="AF23" s="153">
        <f t="shared" si="6"/>
        <v>0</v>
      </c>
      <c r="AG23" s="153">
        <f t="shared" si="7"/>
        <v>0</v>
      </c>
      <c r="AH23" s="153">
        <f t="shared" si="1"/>
        <v>0</v>
      </c>
      <c r="AI23" s="91"/>
      <c r="AJ23" s="102">
        <f t="shared" si="8"/>
        <v>0</v>
      </c>
      <c r="AK23" s="92"/>
      <c r="AL23" s="92"/>
      <c r="AM23" s="92"/>
      <c r="AO23" s="93"/>
    </row>
    <row r="24" spans="1:41">
      <c r="A24" s="122" t="s">
        <v>377</v>
      </c>
      <c r="B24" s="148">
        <v>14850.010521463961</v>
      </c>
      <c r="C24" s="148">
        <v>8.4072293765408872E-4</v>
      </c>
      <c r="D24" s="122"/>
      <c r="E24" s="148">
        <f t="shared" si="2"/>
        <v>0.99999994338570408</v>
      </c>
      <c r="F24" s="148">
        <f t="shared" si="3"/>
        <v>5.6614295918644942E-8</v>
      </c>
      <c r="J24" s="122"/>
      <c r="K24" s="122"/>
      <c r="L24" s="122"/>
      <c r="M24" s="122"/>
      <c r="N24" s="122"/>
      <c r="O24" s="122"/>
      <c r="P24" s="122"/>
      <c r="Q24" s="122"/>
      <c r="R24" s="122"/>
      <c r="S24" s="122"/>
      <c r="T24" s="122"/>
      <c r="V24" s="87">
        <v>0</v>
      </c>
      <c r="W24" s="152" t="s">
        <v>236</v>
      </c>
      <c r="X24" s="153">
        <f t="shared" si="4"/>
        <v>0</v>
      </c>
      <c r="Y24" s="153">
        <f t="shared" si="4"/>
        <v>0</v>
      </c>
      <c r="Z24" s="153"/>
      <c r="AA24" s="153">
        <v>0</v>
      </c>
      <c r="AB24" s="153">
        <v>0</v>
      </c>
      <c r="AC24" s="153">
        <v>0</v>
      </c>
      <c r="AD24" s="153"/>
      <c r="AE24" s="153">
        <f t="shared" si="5"/>
        <v>0</v>
      </c>
      <c r="AF24" s="153">
        <f t="shared" si="6"/>
        <v>0</v>
      </c>
      <c r="AG24" s="153">
        <f t="shared" si="7"/>
        <v>0</v>
      </c>
      <c r="AH24" s="153">
        <f t="shared" si="1"/>
        <v>0</v>
      </c>
      <c r="AI24" s="91"/>
      <c r="AJ24" s="102">
        <f t="shared" si="8"/>
        <v>0</v>
      </c>
      <c r="AK24" s="92"/>
      <c r="AL24" s="92"/>
      <c r="AM24" s="92"/>
      <c r="AO24" s="93"/>
    </row>
    <row r="25" spans="1:41">
      <c r="A25" s="122" t="s">
        <v>378</v>
      </c>
      <c r="B25" s="148">
        <v>1.5517643621750342E-2</v>
      </c>
      <c r="C25" s="148">
        <v>2.417078445755505E-3</v>
      </c>
      <c r="D25" s="122"/>
      <c r="E25" s="148">
        <f t="shared" si="2"/>
        <v>0.86522911051212925</v>
      </c>
      <c r="F25" s="148">
        <f t="shared" si="3"/>
        <v>0.13477088948787061</v>
      </c>
      <c r="J25" s="122"/>
      <c r="K25" s="122"/>
      <c r="L25" s="122"/>
      <c r="M25" s="122"/>
      <c r="N25" s="122"/>
      <c r="O25" s="122"/>
      <c r="P25" s="122"/>
      <c r="Q25" s="122"/>
      <c r="R25" s="122"/>
      <c r="S25" s="122"/>
      <c r="T25" s="122"/>
      <c r="V25" s="87">
        <v>1</v>
      </c>
      <c r="W25" s="152" t="s">
        <v>237</v>
      </c>
      <c r="X25" s="153">
        <v>0.99999990000000005</v>
      </c>
      <c r="Y25" s="153">
        <f>1-X25</f>
        <v>9.9999999947364415E-8</v>
      </c>
      <c r="Z25" s="153"/>
      <c r="AA25" s="153">
        <v>0.98</v>
      </c>
      <c r="AB25" s="153">
        <v>0.02</v>
      </c>
      <c r="AC25" s="153">
        <v>0</v>
      </c>
      <c r="AD25" s="153"/>
      <c r="AE25" s="153">
        <f t="shared" si="5"/>
        <v>0.97999990200000009</v>
      </c>
      <c r="AF25" s="153">
        <f t="shared" si="6"/>
        <v>1.9999998000000001E-2</v>
      </c>
      <c r="AG25" s="153">
        <f t="shared" si="7"/>
        <v>0</v>
      </c>
      <c r="AH25" s="153">
        <f t="shared" si="1"/>
        <v>9.9999999947364415E-8</v>
      </c>
      <c r="AI25" s="91"/>
      <c r="AJ25" s="102">
        <f t="shared" si="8"/>
        <v>0</v>
      </c>
      <c r="AK25" s="92"/>
      <c r="AL25" s="92"/>
      <c r="AM25" s="92"/>
      <c r="AO25" s="93"/>
    </row>
    <row r="26" spans="1:41">
      <c r="A26" s="122" t="s">
        <v>379</v>
      </c>
      <c r="B26" s="148">
        <v>2.9045338247586473E-2</v>
      </c>
      <c r="C26" s="148">
        <v>4.0985243210636827E-3</v>
      </c>
      <c r="D26" s="122"/>
      <c r="E26" s="148">
        <f t="shared" si="2"/>
        <v>0.87634137956689562</v>
      </c>
      <c r="F26" s="148">
        <f t="shared" si="3"/>
        <v>0.12365862043310429</v>
      </c>
      <c r="J26" s="122"/>
      <c r="K26" s="122"/>
      <c r="L26" s="122"/>
      <c r="M26" s="122"/>
      <c r="N26" s="122"/>
      <c r="O26" s="122"/>
      <c r="P26" s="122"/>
      <c r="Q26" s="122"/>
      <c r="R26" s="122"/>
      <c r="S26" s="122"/>
      <c r="T26" s="122"/>
      <c r="V26" s="87">
        <v>0</v>
      </c>
      <c r="W26" s="152" t="s">
        <v>238</v>
      </c>
      <c r="X26" s="153">
        <f t="shared" si="4"/>
        <v>0</v>
      </c>
      <c r="Y26" s="153">
        <f t="shared" si="4"/>
        <v>0</v>
      </c>
      <c r="Z26" s="153"/>
      <c r="AA26" s="153">
        <v>0</v>
      </c>
      <c r="AB26" s="153">
        <v>0</v>
      </c>
      <c r="AC26" s="153">
        <v>0</v>
      </c>
      <c r="AD26" s="153"/>
      <c r="AE26" s="153">
        <f t="shared" si="5"/>
        <v>0</v>
      </c>
      <c r="AF26" s="153">
        <f t="shared" si="6"/>
        <v>0</v>
      </c>
      <c r="AG26" s="153">
        <f t="shared" si="7"/>
        <v>0</v>
      </c>
      <c r="AH26" s="153">
        <f t="shared" si="1"/>
        <v>0</v>
      </c>
      <c r="AI26" s="91"/>
      <c r="AJ26" s="102">
        <f t="shared" si="8"/>
        <v>0</v>
      </c>
      <c r="AK26" s="92"/>
      <c r="AL26" s="92"/>
      <c r="AM26" s="92"/>
      <c r="AO26" s="93"/>
    </row>
    <row r="27" spans="1:41">
      <c r="A27" s="122" t="s">
        <v>380</v>
      </c>
      <c r="B27" s="148">
        <v>94.886088512880434</v>
      </c>
      <c r="C27" s="148">
        <v>1.9404544322092945E-2</v>
      </c>
      <c r="D27" s="122"/>
      <c r="E27" s="148">
        <f t="shared" si="2"/>
        <v>0.99979553823812495</v>
      </c>
      <c r="F27" s="148">
        <f t="shared" si="3"/>
        <v>2.0446176187501828E-4</v>
      </c>
      <c r="J27" s="122"/>
      <c r="K27" s="122"/>
      <c r="L27" s="122"/>
      <c r="M27" s="122"/>
      <c r="N27" s="122"/>
      <c r="O27" s="122"/>
      <c r="P27" s="122"/>
      <c r="Q27" s="122"/>
      <c r="R27" s="122"/>
      <c r="S27" s="122"/>
      <c r="T27" s="122"/>
      <c r="V27" s="87">
        <v>1</v>
      </c>
      <c r="W27" s="152" t="s">
        <v>239</v>
      </c>
      <c r="X27" s="153">
        <v>0.43188655923644992</v>
      </c>
      <c r="Y27" s="153">
        <v>0.56811344076355008</v>
      </c>
      <c r="Z27" s="153"/>
      <c r="AA27" s="153">
        <v>1</v>
      </c>
      <c r="AB27" s="153">
        <v>0</v>
      </c>
      <c r="AC27" s="153">
        <v>0</v>
      </c>
      <c r="AD27" s="153"/>
      <c r="AE27" s="153">
        <f t="shared" si="5"/>
        <v>0.43188655923644992</v>
      </c>
      <c r="AF27" s="153">
        <f t="shared" si="6"/>
        <v>0</v>
      </c>
      <c r="AG27" s="153">
        <f t="shared" si="7"/>
        <v>0</v>
      </c>
      <c r="AH27" s="153">
        <f t="shared" si="1"/>
        <v>0.56811344076355008</v>
      </c>
      <c r="AI27" s="91"/>
      <c r="AJ27" s="102">
        <f t="shared" si="8"/>
        <v>0</v>
      </c>
      <c r="AK27" s="92"/>
      <c r="AL27" s="92"/>
      <c r="AM27" s="92"/>
      <c r="AO27" s="93"/>
    </row>
    <row r="28" spans="1:41">
      <c r="A28" s="122" t="s">
        <v>381</v>
      </c>
      <c r="B28" s="148">
        <v>359.13813076282526</v>
      </c>
      <c r="C28" s="148">
        <v>1.7048776826366012</v>
      </c>
      <c r="D28" s="122"/>
      <c r="E28" s="148">
        <f t="shared" si="2"/>
        <v>0.99527529246033797</v>
      </c>
      <c r="F28" s="148">
        <f t="shared" si="3"/>
        <v>4.7247075396620241E-3</v>
      </c>
      <c r="J28" s="122"/>
      <c r="K28" s="122"/>
      <c r="L28" s="122"/>
      <c r="M28" s="122"/>
      <c r="N28" s="122"/>
      <c r="O28" s="122"/>
      <c r="P28" s="122"/>
      <c r="Q28" s="122"/>
      <c r="R28" s="122"/>
      <c r="S28" s="122"/>
      <c r="T28" s="122"/>
      <c r="V28" s="87">
        <v>0</v>
      </c>
      <c r="W28" s="152" t="s">
        <v>240</v>
      </c>
      <c r="X28" s="153">
        <f t="shared" si="4"/>
        <v>0</v>
      </c>
      <c r="Y28" s="153">
        <f t="shared" si="4"/>
        <v>0</v>
      </c>
      <c r="Z28" s="153"/>
      <c r="AA28" s="153">
        <v>0</v>
      </c>
      <c r="AB28" s="153">
        <v>0</v>
      </c>
      <c r="AC28" s="153">
        <v>0</v>
      </c>
      <c r="AD28" s="153"/>
      <c r="AE28" s="153">
        <f t="shared" si="5"/>
        <v>0</v>
      </c>
      <c r="AF28" s="153">
        <f t="shared" si="6"/>
        <v>0</v>
      </c>
      <c r="AG28" s="153">
        <f t="shared" si="7"/>
        <v>0</v>
      </c>
      <c r="AH28" s="153">
        <f t="shared" si="1"/>
        <v>0</v>
      </c>
      <c r="AI28" s="91"/>
      <c r="AJ28" s="102">
        <f t="shared" si="8"/>
        <v>0</v>
      </c>
      <c r="AK28" s="92"/>
      <c r="AL28" s="92"/>
      <c r="AM28" s="92"/>
      <c r="AO28" s="93"/>
    </row>
    <row r="29" spans="1:41">
      <c r="A29" s="122" t="s">
        <v>382</v>
      </c>
      <c r="B29" s="148">
        <v>1.1388942464776064</v>
      </c>
      <c r="C29" s="148">
        <v>1.4480942442247371</v>
      </c>
      <c r="D29" s="122"/>
      <c r="E29" s="148">
        <f t="shared" si="2"/>
        <v>0.44023939440426624</v>
      </c>
      <c r="F29" s="148">
        <f t="shared" si="3"/>
        <v>0.55976060559573382</v>
      </c>
      <c r="J29" s="122"/>
      <c r="K29" s="122"/>
      <c r="L29" s="122"/>
      <c r="M29" s="122"/>
      <c r="N29" s="122"/>
      <c r="O29" s="122"/>
      <c r="P29" s="122"/>
      <c r="Q29" s="122"/>
      <c r="R29" s="122"/>
      <c r="S29" s="122"/>
      <c r="T29" s="122"/>
      <c r="V29" s="87">
        <v>0</v>
      </c>
      <c r="W29" s="152" t="s">
        <v>241</v>
      </c>
      <c r="X29" s="153">
        <f t="shared" si="4"/>
        <v>0</v>
      </c>
      <c r="Y29" s="153">
        <f t="shared" si="4"/>
        <v>0</v>
      </c>
      <c r="Z29" s="153"/>
      <c r="AA29" s="153">
        <v>0</v>
      </c>
      <c r="AB29" s="153">
        <v>0</v>
      </c>
      <c r="AC29" s="153">
        <v>0</v>
      </c>
      <c r="AD29" s="153"/>
      <c r="AE29" s="153">
        <f t="shared" si="5"/>
        <v>0</v>
      </c>
      <c r="AF29" s="153">
        <f t="shared" si="6"/>
        <v>0</v>
      </c>
      <c r="AG29" s="153">
        <f t="shared" si="7"/>
        <v>0</v>
      </c>
      <c r="AH29" s="153">
        <f t="shared" si="1"/>
        <v>0</v>
      </c>
      <c r="AI29" s="91"/>
      <c r="AJ29" s="102">
        <f t="shared" si="8"/>
        <v>0</v>
      </c>
      <c r="AK29" s="92"/>
      <c r="AL29" s="92"/>
      <c r="AM29" s="92"/>
      <c r="AO29" s="93"/>
    </row>
    <row r="30" spans="1:41">
      <c r="A30" s="122" t="s">
        <v>383</v>
      </c>
      <c r="B30" s="148">
        <v>5.1100853804272042</v>
      </c>
      <c r="C30" s="148">
        <v>3.8635764832133734</v>
      </c>
      <c r="D30" s="122"/>
      <c r="E30" s="148">
        <f t="shared" si="2"/>
        <v>0.56945374787657355</v>
      </c>
      <c r="F30" s="148">
        <f t="shared" si="3"/>
        <v>0.43054625212342651</v>
      </c>
      <c r="J30" s="122"/>
      <c r="K30" s="122"/>
      <c r="L30" s="122"/>
      <c r="M30" s="122"/>
      <c r="N30" s="122"/>
      <c r="O30" s="122"/>
      <c r="P30" s="122"/>
      <c r="Q30" s="122"/>
      <c r="R30" s="122"/>
      <c r="S30" s="122"/>
      <c r="T30" s="122"/>
      <c r="V30" s="87">
        <v>0</v>
      </c>
      <c r="W30" s="152" t="s">
        <v>242</v>
      </c>
      <c r="X30" s="153">
        <f t="shared" si="4"/>
        <v>0</v>
      </c>
      <c r="Y30" s="153">
        <f t="shared" si="4"/>
        <v>0</v>
      </c>
      <c r="Z30" s="153"/>
      <c r="AA30" s="153">
        <v>0</v>
      </c>
      <c r="AB30" s="153">
        <v>0</v>
      </c>
      <c r="AC30" s="153">
        <v>0</v>
      </c>
      <c r="AD30" s="153"/>
      <c r="AE30" s="153">
        <f t="shared" si="5"/>
        <v>0</v>
      </c>
      <c r="AF30" s="153">
        <f t="shared" si="6"/>
        <v>0</v>
      </c>
      <c r="AG30" s="153">
        <f t="shared" si="7"/>
        <v>0</v>
      </c>
      <c r="AH30" s="153">
        <f t="shared" si="1"/>
        <v>0</v>
      </c>
      <c r="AI30" s="91"/>
      <c r="AJ30" s="102">
        <f t="shared" si="8"/>
        <v>0</v>
      </c>
      <c r="AK30" s="92"/>
      <c r="AL30" s="92"/>
      <c r="AM30" s="92"/>
      <c r="AO30" s="93"/>
    </row>
    <row r="31" spans="1:41">
      <c r="A31" s="122" t="s">
        <v>360</v>
      </c>
      <c r="B31" s="148">
        <v>12475.229725834261</v>
      </c>
      <c r="C31" s="148">
        <v>784.76379490208831</v>
      </c>
      <c r="D31" s="122"/>
      <c r="E31" s="148">
        <f t="shared" si="2"/>
        <v>0.94081718111891588</v>
      </c>
      <c r="F31" s="148">
        <f t="shared" si="3"/>
        <v>5.918281888108412E-2</v>
      </c>
      <c r="J31" s="122"/>
      <c r="K31" s="122"/>
      <c r="L31" s="122"/>
      <c r="M31" s="122"/>
      <c r="N31" s="122"/>
      <c r="O31" s="122"/>
      <c r="P31" s="122"/>
      <c r="Q31" s="122"/>
      <c r="R31" s="122"/>
      <c r="S31" s="122"/>
      <c r="T31" s="122"/>
      <c r="V31" s="87">
        <v>0</v>
      </c>
      <c r="W31" s="152" t="s">
        <v>243</v>
      </c>
      <c r="X31" s="153">
        <f t="shared" si="4"/>
        <v>0</v>
      </c>
      <c r="Y31" s="153">
        <f t="shared" si="4"/>
        <v>0</v>
      </c>
      <c r="Z31" s="153"/>
      <c r="AA31" s="153">
        <v>0</v>
      </c>
      <c r="AB31" s="153">
        <v>0</v>
      </c>
      <c r="AC31" s="153">
        <v>0</v>
      </c>
      <c r="AD31" s="153"/>
      <c r="AE31" s="153">
        <f t="shared" si="5"/>
        <v>0</v>
      </c>
      <c r="AF31" s="153">
        <f t="shared" si="6"/>
        <v>0</v>
      </c>
      <c r="AG31" s="153">
        <f t="shared" si="7"/>
        <v>0</v>
      </c>
      <c r="AH31" s="153">
        <f t="shared" si="1"/>
        <v>0</v>
      </c>
      <c r="AI31" s="91"/>
      <c r="AJ31" s="102">
        <f t="shared" si="8"/>
        <v>0</v>
      </c>
      <c r="AK31" s="92"/>
      <c r="AL31" s="92"/>
      <c r="AM31" s="92"/>
      <c r="AO31" s="93"/>
    </row>
    <row r="32" spans="1:41">
      <c r="A32" s="122" t="s">
        <v>361</v>
      </c>
      <c r="B32" s="148">
        <v>138.74348499531843</v>
      </c>
      <c r="C32" s="148">
        <v>13.282211197230355</v>
      </c>
      <c r="D32" s="122"/>
      <c r="E32" s="148">
        <f t="shared" si="2"/>
        <v>0.91263180153171131</v>
      </c>
      <c r="F32" s="148">
        <f t="shared" si="3"/>
        <v>8.7368198468288638E-2</v>
      </c>
      <c r="J32" s="122"/>
      <c r="K32" s="122"/>
      <c r="L32" s="122"/>
      <c r="M32" s="122"/>
      <c r="N32" s="122"/>
      <c r="O32" s="122"/>
      <c r="P32" s="122"/>
      <c r="Q32" s="122"/>
      <c r="R32" s="122"/>
      <c r="S32" s="122"/>
      <c r="T32" s="122"/>
      <c r="V32" s="87">
        <v>0</v>
      </c>
      <c r="W32" s="152" t="s">
        <v>244</v>
      </c>
      <c r="X32" s="153">
        <f t="shared" si="4"/>
        <v>0</v>
      </c>
      <c r="Y32" s="153">
        <f t="shared" si="4"/>
        <v>0</v>
      </c>
      <c r="Z32" s="153"/>
      <c r="AA32" s="153">
        <v>0</v>
      </c>
      <c r="AB32" s="153">
        <v>0</v>
      </c>
      <c r="AC32" s="153">
        <v>0</v>
      </c>
      <c r="AD32" s="153"/>
      <c r="AE32" s="153">
        <f t="shared" si="5"/>
        <v>0</v>
      </c>
      <c r="AF32" s="153">
        <f t="shared" si="6"/>
        <v>0</v>
      </c>
      <c r="AG32" s="153">
        <f t="shared" si="7"/>
        <v>0</v>
      </c>
      <c r="AH32" s="153">
        <f t="shared" si="1"/>
        <v>0</v>
      </c>
      <c r="AI32" s="91"/>
      <c r="AJ32" s="102">
        <f t="shared" si="8"/>
        <v>0</v>
      </c>
      <c r="AK32" s="92"/>
      <c r="AL32" s="92"/>
      <c r="AM32" s="92"/>
      <c r="AO32" s="93"/>
    </row>
    <row r="33" spans="1:41">
      <c r="A33" s="122" t="s">
        <v>384</v>
      </c>
      <c r="B33" s="148">
        <v>1684.6759938782473</v>
      </c>
      <c r="C33" s="148">
        <v>10.953842310741164</v>
      </c>
      <c r="D33" s="122"/>
      <c r="E33" s="148">
        <f t="shared" si="2"/>
        <v>0.99353995661260563</v>
      </c>
      <c r="F33" s="148">
        <f t="shared" si="3"/>
        <v>6.4600433873943054E-3</v>
      </c>
      <c r="J33" s="122"/>
      <c r="K33" s="122"/>
      <c r="L33" s="122"/>
      <c r="M33" s="122"/>
      <c r="N33" s="122"/>
      <c r="O33" s="122"/>
      <c r="P33" s="122"/>
      <c r="Q33" s="122"/>
      <c r="R33" s="122"/>
      <c r="S33" s="122"/>
      <c r="T33" s="122"/>
      <c r="V33" s="87">
        <v>0</v>
      </c>
      <c r="W33" s="152" t="s">
        <v>245</v>
      </c>
      <c r="X33" s="153">
        <f t="shared" si="4"/>
        <v>0</v>
      </c>
      <c r="Y33" s="153">
        <f t="shared" si="4"/>
        <v>0</v>
      </c>
      <c r="Z33" s="153"/>
      <c r="AA33" s="153">
        <v>0</v>
      </c>
      <c r="AB33" s="153">
        <v>0</v>
      </c>
      <c r="AC33" s="153">
        <v>0</v>
      </c>
      <c r="AD33" s="153"/>
      <c r="AE33" s="153">
        <f t="shared" si="5"/>
        <v>0</v>
      </c>
      <c r="AF33" s="153">
        <f t="shared" si="6"/>
        <v>0</v>
      </c>
      <c r="AG33" s="153">
        <f t="shared" si="7"/>
        <v>0</v>
      </c>
      <c r="AH33" s="153">
        <f t="shared" si="1"/>
        <v>0</v>
      </c>
      <c r="AI33" s="91"/>
      <c r="AJ33" s="102">
        <f t="shared" si="8"/>
        <v>0</v>
      </c>
      <c r="AK33" s="92"/>
      <c r="AL33" s="92"/>
      <c r="AM33" s="92"/>
      <c r="AO33" s="93"/>
    </row>
    <row r="34" spans="1:41">
      <c r="A34" s="122" t="s">
        <v>385</v>
      </c>
      <c r="B34" s="148">
        <v>0</v>
      </c>
      <c r="C34" s="148">
        <v>0</v>
      </c>
      <c r="D34" s="122"/>
      <c r="E34" s="148">
        <f t="shared" si="2"/>
        <v>0</v>
      </c>
      <c r="F34" s="148">
        <f t="shared" si="3"/>
        <v>0</v>
      </c>
      <c r="J34" s="122"/>
      <c r="K34" s="122"/>
      <c r="L34" s="122"/>
      <c r="M34" s="122"/>
      <c r="N34" s="122"/>
      <c r="O34" s="122"/>
      <c r="P34" s="122"/>
      <c r="Q34" s="122"/>
      <c r="R34" s="122"/>
      <c r="S34" s="122"/>
      <c r="T34" s="122"/>
      <c r="V34" s="87">
        <v>0</v>
      </c>
      <c r="W34" s="152" t="s">
        <v>246</v>
      </c>
      <c r="X34" s="153">
        <f t="shared" si="4"/>
        <v>0</v>
      </c>
      <c r="Y34" s="153">
        <f t="shared" si="4"/>
        <v>0</v>
      </c>
      <c r="Z34" s="153"/>
      <c r="AA34" s="153">
        <v>0</v>
      </c>
      <c r="AB34" s="153">
        <v>0</v>
      </c>
      <c r="AC34" s="153">
        <v>0</v>
      </c>
      <c r="AD34" s="153"/>
      <c r="AE34" s="153">
        <f t="shared" si="5"/>
        <v>0</v>
      </c>
      <c r="AF34" s="153">
        <f t="shared" si="6"/>
        <v>0</v>
      </c>
      <c r="AG34" s="153">
        <f t="shared" si="7"/>
        <v>0</v>
      </c>
      <c r="AH34" s="153">
        <f t="shared" si="1"/>
        <v>0</v>
      </c>
      <c r="AI34" s="91"/>
      <c r="AJ34" s="102">
        <f t="shared" si="8"/>
        <v>0</v>
      </c>
      <c r="AK34" s="92"/>
      <c r="AL34" s="92"/>
      <c r="AM34" s="92"/>
      <c r="AO34" s="93"/>
    </row>
    <row r="35" spans="1:41">
      <c r="A35" s="122" t="s">
        <v>386</v>
      </c>
      <c r="B35" s="148">
        <v>0</v>
      </c>
      <c r="C35" s="148">
        <v>0</v>
      </c>
      <c r="D35" s="122"/>
      <c r="E35" s="148">
        <f t="shared" si="2"/>
        <v>0</v>
      </c>
      <c r="F35" s="148">
        <f t="shared" si="3"/>
        <v>0</v>
      </c>
      <c r="J35" s="122"/>
      <c r="K35" s="122"/>
      <c r="L35" s="122"/>
      <c r="M35" s="122"/>
      <c r="N35" s="122"/>
      <c r="O35" s="122"/>
      <c r="P35" s="122"/>
      <c r="Q35" s="122"/>
      <c r="R35" s="122"/>
      <c r="S35" s="122"/>
      <c r="T35" s="122"/>
      <c r="V35" s="87">
        <v>0</v>
      </c>
      <c r="W35" s="152" t="s">
        <v>247</v>
      </c>
      <c r="X35" s="153">
        <f t="shared" si="4"/>
        <v>0</v>
      </c>
      <c r="Y35" s="153">
        <f t="shared" si="4"/>
        <v>0</v>
      </c>
      <c r="Z35" s="153"/>
      <c r="AA35" s="153">
        <v>0</v>
      </c>
      <c r="AB35" s="153">
        <v>0</v>
      </c>
      <c r="AC35" s="153">
        <v>0</v>
      </c>
      <c r="AD35" s="153"/>
      <c r="AE35" s="153">
        <f t="shared" si="5"/>
        <v>0</v>
      </c>
      <c r="AF35" s="153">
        <f t="shared" si="6"/>
        <v>0</v>
      </c>
      <c r="AG35" s="153">
        <f t="shared" si="7"/>
        <v>0</v>
      </c>
      <c r="AH35" s="153">
        <f t="shared" si="1"/>
        <v>0</v>
      </c>
      <c r="AI35" s="91"/>
      <c r="AJ35" s="102">
        <f t="shared" si="8"/>
        <v>0</v>
      </c>
      <c r="AK35" s="92"/>
      <c r="AL35" s="92"/>
      <c r="AM35" s="92"/>
      <c r="AO35" s="93"/>
    </row>
    <row r="36" spans="1:41">
      <c r="A36" s="122" t="s">
        <v>387</v>
      </c>
      <c r="B36" s="148">
        <v>6834.5650389302737</v>
      </c>
      <c r="C36" s="148">
        <v>339.65986173692454</v>
      </c>
      <c r="D36" s="122"/>
      <c r="E36" s="148">
        <f t="shared" si="2"/>
        <v>0.95265553192995989</v>
      </c>
      <c r="F36" s="148">
        <f t="shared" si="3"/>
        <v>4.7344468070040065E-2</v>
      </c>
      <c r="J36" s="122"/>
      <c r="K36" s="122"/>
      <c r="L36" s="122"/>
      <c r="M36" s="122"/>
      <c r="N36" s="122"/>
      <c r="O36" s="122"/>
      <c r="P36" s="122"/>
      <c r="Q36" s="122"/>
      <c r="R36" s="122"/>
      <c r="S36" s="122"/>
      <c r="T36" s="122"/>
      <c r="V36" s="87">
        <v>0</v>
      </c>
      <c r="W36" s="152" t="s">
        <v>248</v>
      </c>
      <c r="X36" s="153">
        <f t="shared" si="4"/>
        <v>0</v>
      </c>
      <c r="Y36" s="153">
        <f t="shared" si="4"/>
        <v>0</v>
      </c>
      <c r="Z36" s="153"/>
      <c r="AA36" s="153">
        <v>0</v>
      </c>
      <c r="AB36" s="153">
        <v>0</v>
      </c>
      <c r="AC36" s="153">
        <v>0</v>
      </c>
      <c r="AD36" s="153"/>
      <c r="AE36" s="153">
        <f t="shared" si="5"/>
        <v>0</v>
      </c>
      <c r="AF36" s="153">
        <f t="shared" si="6"/>
        <v>0</v>
      </c>
      <c r="AG36" s="153">
        <f t="shared" si="7"/>
        <v>0</v>
      </c>
      <c r="AH36" s="153">
        <f t="shared" si="1"/>
        <v>0</v>
      </c>
      <c r="AI36" s="91"/>
      <c r="AJ36" s="102">
        <f t="shared" si="8"/>
        <v>0</v>
      </c>
      <c r="AK36" s="92"/>
      <c r="AL36" s="92"/>
      <c r="AM36" s="92"/>
      <c r="AO36" s="93"/>
    </row>
    <row r="37" spans="1:41">
      <c r="A37" s="122" t="s">
        <v>388</v>
      </c>
      <c r="B37" s="148">
        <v>0</v>
      </c>
      <c r="C37" s="148">
        <v>0</v>
      </c>
      <c r="D37" s="122"/>
      <c r="E37" s="148">
        <f t="shared" si="2"/>
        <v>0</v>
      </c>
      <c r="F37" s="148">
        <f t="shared" si="3"/>
        <v>0</v>
      </c>
      <c r="J37" s="122"/>
      <c r="K37" s="122"/>
      <c r="L37" s="122"/>
      <c r="M37" s="122"/>
      <c r="N37" s="122"/>
      <c r="O37" s="122"/>
      <c r="P37" s="122"/>
      <c r="Q37" s="122"/>
      <c r="R37" s="122"/>
      <c r="S37" s="122"/>
      <c r="T37" s="122"/>
      <c r="V37" s="87">
        <v>0</v>
      </c>
      <c r="W37" s="152" t="s">
        <v>249</v>
      </c>
      <c r="X37" s="153">
        <f t="shared" si="4"/>
        <v>0</v>
      </c>
      <c r="Y37" s="153">
        <f t="shared" si="4"/>
        <v>0</v>
      </c>
      <c r="Z37" s="153"/>
      <c r="AA37" s="153">
        <v>0</v>
      </c>
      <c r="AB37" s="153">
        <v>0</v>
      </c>
      <c r="AC37" s="153">
        <v>0</v>
      </c>
      <c r="AD37" s="153"/>
      <c r="AE37" s="153">
        <f t="shared" si="5"/>
        <v>0</v>
      </c>
      <c r="AF37" s="153">
        <f t="shared" si="6"/>
        <v>0</v>
      </c>
      <c r="AG37" s="153">
        <f t="shared" si="7"/>
        <v>0</v>
      </c>
      <c r="AH37" s="153">
        <f t="shared" si="1"/>
        <v>0</v>
      </c>
      <c r="AI37" s="91"/>
      <c r="AJ37" s="102">
        <f t="shared" si="8"/>
        <v>0</v>
      </c>
      <c r="AK37" s="92"/>
      <c r="AL37" s="92"/>
      <c r="AM37" s="92"/>
      <c r="AO37" s="93"/>
    </row>
    <row r="38" spans="1:41">
      <c r="A38" s="122" t="s">
        <v>389</v>
      </c>
      <c r="B38" s="148">
        <v>0</v>
      </c>
      <c r="C38" s="148">
        <v>0</v>
      </c>
      <c r="D38" s="122"/>
      <c r="E38" s="148">
        <f t="shared" si="2"/>
        <v>0</v>
      </c>
      <c r="F38" s="148">
        <f t="shared" si="3"/>
        <v>0</v>
      </c>
      <c r="J38" s="122"/>
      <c r="K38" s="122"/>
      <c r="L38" s="122"/>
      <c r="M38" s="122"/>
      <c r="N38" s="122"/>
      <c r="O38" s="122"/>
      <c r="P38" s="122"/>
      <c r="Q38" s="122"/>
      <c r="R38" s="122"/>
      <c r="S38" s="122"/>
      <c r="T38" s="122"/>
      <c r="V38" s="87">
        <v>0</v>
      </c>
      <c r="W38" s="152" t="s">
        <v>250</v>
      </c>
      <c r="X38" s="153">
        <f t="shared" si="4"/>
        <v>0</v>
      </c>
      <c r="Y38" s="153">
        <f t="shared" si="4"/>
        <v>0</v>
      </c>
      <c r="Z38" s="153"/>
      <c r="AA38" s="153">
        <v>0</v>
      </c>
      <c r="AB38" s="153">
        <v>0</v>
      </c>
      <c r="AC38" s="153">
        <v>0</v>
      </c>
      <c r="AD38" s="153"/>
      <c r="AE38" s="153">
        <f t="shared" si="5"/>
        <v>0</v>
      </c>
      <c r="AF38" s="153">
        <f t="shared" si="6"/>
        <v>0</v>
      </c>
      <c r="AG38" s="153">
        <f t="shared" si="7"/>
        <v>0</v>
      </c>
      <c r="AH38" s="153">
        <f t="shared" si="1"/>
        <v>0</v>
      </c>
      <c r="AI38" s="91"/>
      <c r="AJ38" s="102">
        <f t="shared" si="8"/>
        <v>0</v>
      </c>
      <c r="AK38" s="92"/>
      <c r="AL38" s="92"/>
      <c r="AM38" s="92"/>
      <c r="AO38" s="93"/>
    </row>
    <row r="39" spans="1:41">
      <c r="A39" s="122" t="s">
        <v>390</v>
      </c>
      <c r="B39" s="148">
        <v>0</v>
      </c>
      <c r="C39" s="148">
        <v>0</v>
      </c>
      <c r="D39" s="122"/>
      <c r="E39" s="148">
        <f t="shared" si="2"/>
        <v>0</v>
      </c>
      <c r="F39" s="148">
        <f t="shared" si="3"/>
        <v>0</v>
      </c>
      <c r="J39" s="122"/>
      <c r="K39" s="122"/>
      <c r="L39" s="122"/>
      <c r="M39" s="122"/>
      <c r="N39" s="122"/>
      <c r="O39" s="122"/>
      <c r="P39" s="122"/>
      <c r="Q39" s="122"/>
      <c r="R39" s="122"/>
      <c r="S39" s="122"/>
      <c r="T39" s="122"/>
      <c r="V39" s="87">
        <v>0</v>
      </c>
      <c r="W39" s="152" t="s">
        <v>251</v>
      </c>
      <c r="X39" s="153">
        <f t="shared" si="4"/>
        <v>0</v>
      </c>
      <c r="Y39" s="153">
        <f t="shared" si="4"/>
        <v>0</v>
      </c>
      <c r="Z39" s="153"/>
      <c r="AA39" s="153">
        <v>0</v>
      </c>
      <c r="AB39" s="153">
        <v>0</v>
      </c>
      <c r="AC39" s="153">
        <v>0</v>
      </c>
      <c r="AD39" s="153"/>
      <c r="AE39" s="153">
        <f t="shared" si="5"/>
        <v>0</v>
      </c>
      <c r="AF39" s="153">
        <f t="shared" si="6"/>
        <v>0</v>
      </c>
      <c r="AG39" s="153">
        <f t="shared" si="7"/>
        <v>0</v>
      </c>
      <c r="AH39" s="153">
        <f t="shared" si="1"/>
        <v>0</v>
      </c>
      <c r="AI39" s="91"/>
      <c r="AJ39" s="102">
        <f t="shared" si="8"/>
        <v>0</v>
      </c>
      <c r="AK39" s="92"/>
      <c r="AL39" s="92"/>
      <c r="AM39" s="92"/>
      <c r="AO39" s="93"/>
    </row>
    <row r="40" spans="1:41">
      <c r="A40" s="122" t="s">
        <v>391</v>
      </c>
      <c r="B40" s="148">
        <v>0</v>
      </c>
      <c r="C40" s="148">
        <v>0</v>
      </c>
      <c r="D40" s="122"/>
      <c r="E40" s="148">
        <f t="shared" si="2"/>
        <v>0</v>
      </c>
      <c r="F40" s="148">
        <f t="shared" si="3"/>
        <v>0</v>
      </c>
      <c r="J40" s="122"/>
      <c r="K40" s="122"/>
      <c r="L40" s="122"/>
      <c r="M40" s="122"/>
      <c r="N40" s="122"/>
      <c r="O40" s="122"/>
      <c r="P40" s="122"/>
      <c r="Q40" s="122"/>
      <c r="R40" s="122"/>
      <c r="S40" s="122"/>
      <c r="T40" s="122"/>
      <c r="V40" s="87">
        <v>0</v>
      </c>
      <c r="W40" s="152" t="s">
        <v>252</v>
      </c>
      <c r="X40" s="153">
        <f t="shared" si="4"/>
        <v>0</v>
      </c>
      <c r="Y40" s="153">
        <f t="shared" si="4"/>
        <v>0</v>
      </c>
      <c r="Z40" s="153"/>
      <c r="AA40" s="153">
        <v>0</v>
      </c>
      <c r="AB40" s="153">
        <v>0</v>
      </c>
      <c r="AC40" s="153">
        <v>0</v>
      </c>
      <c r="AD40" s="153"/>
      <c r="AE40" s="153">
        <f t="shared" si="5"/>
        <v>0</v>
      </c>
      <c r="AF40" s="153">
        <f t="shared" si="6"/>
        <v>0</v>
      </c>
      <c r="AG40" s="153">
        <f t="shared" si="7"/>
        <v>0</v>
      </c>
      <c r="AH40" s="153">
        <f t="shared" si="1"/>
        <v>0</v>
      </c>
      <c r="AI40" s="91"/>
      <c r="AJ40" s="102">
        <f t="shared" si="8"/>
        <v>0</v>
      </c>
      <c r="AK40" s="92"/>
      <c r="AL40" s="92"/>
      <c r="AM40" s="92"/>
      <c r="AO40" s="93"/>
    </row>
    <row r="41" spans="1:41">
      <c r="A41" s="122" t="s">
        <v>392</v>
      </c>
      <c r="B41" s="148">
        <v>0</v>
      </c>
      <c r="C41" s="148">
        <v>0</v>
      </c>
      <c r="D41" s="122"/>
      <c r="E41" s="148">
        <f t="shared" si="2"/>
        <v>0</v>
      </c>
      <c r="F41" s="148">
        <f t="shared" si="3"/>
        <v>0</v>
      </c>
      <c r="J41" s="122"/>
      <c r="K41" s="122"/>
      <c r="L41" s="122"/>
      <c r="M41" s="122"/>
      <c r="N41" s="122"/>
      <c r="O41" s="122"/>
      <c r="P41" s="122"/>
      <c r="Q41" s="122"/>
      <c r="R41" s="122"/>
      <c r="S41" s="122"/>
      <c r="T41" s="122"/>
      <c r="V41" s="87">
        <v>0</v>
      </c>
      <c r="W41" s="152" t="s">
        <v>253</v>
      </c>
      <c r="X41" s="153">
        <f t="shared" si="4"/>
        <v>0</v>
      </c>
      <c r="Y41" s="153">
        <f t="shared" si="4"/>
        <v>0</v>
      </c>
      <c r="Z41" s="153"/>
      <c r="AA41" s="153">
        <v>0</v>
      </c>
      <c r="AB41" s="153">
        <v>0</v>
      </c>
      <c r="AC41" s="153">
        <v>0</v>
      </c>
      <c r="AD41" s="153"/>
      <c r="AE41" s="153">
        <f t="shared" si="5"/>
        <v>0</v>
      </c>
      <c r="AF41" s="153">
        <f t="shared" si="6"/>
        <v>0</v>
      </c>
      <c r="AG41" s="153">
        <f t="shared" si="7"/>
        <v>0</v>
      </c>
      <c r="AH41" s="153">
        <f t="shared" si="1"/>
        <v>0</v>
      </c>
      <c r="AI41" s="91"/>
      <c r="AJ41" s="102">
        <f t="shared" si="8"/>
        <v>0</v>
      </c>
      <c r="AK41" s="92"/>
      <c r="AL41" s="92"/>
      <c r="AM41" s="92"/>
      <c r="AO41" s="93"/>
    </row>
    <row r="42" spans="1:41">
      <c r="A42" s="122" t="s">
        <v>393</v>
      </c>
      <c r="B42" s="148">
        <v>0</v>
      </c>
      <c r="C42" s="148">
        <v>0</v>
      </c>
      <c r="D42" s="122"/>
      <c r="E42" s="148">
        <f t="shared" si="2"/>
        <v>0</v>
      </c>
      <c r="F42" s="148">
        <f t="shared" si="3"/>
        <v>0</v>
      </c>
      <c r="J42" s="122"/>
      <c r="K42" s="122"/>
      <c r="L42" s="122"/>
      <c r="M42" s="122"/>
      <c r="N42" s="122"/>
      <c r="O42" s="122"/>
      <c r="P42" s="122"/>
      <c r="Q42" s="122"/>
      <c r="R42" s="122"/>
      <c r="S42" s="122"/>
      <c r="T42" s="122"/>
      <c r="V42" s="87">
        <v>0</v>
      </c>
      <c r="W42" s="152" t="s">
        <v>254</v>
      </c>
      <c r="X42" s="153">
        <f t="shared" si="4"/>
        <v>0</v>
      </c>
      <c r="Y42" s="153">
        <f t="shared" si="4"/>
        <v>0</v>
      </c>
      <c r="Z42" s="153"/>
      <c r="AA42" s="153">
        <v>0</v>
      </c>
      <c r="AB42" s="153">
        <v>0</v>
      </c>
      <c r="AC42" s="153">
        <v>0</v>
      </c>
      <c r="AD42" s="153"/>
      <c r="AE42" s="153">
        <f t="shared" si="5"/>
        <v>0</v>
      </c>
      <c r="AF42" s="153">
        <f t="shared" si="6"/>
        <v>0</v>
      </c>
      <c r="AG42" s="153">
        <f t="shared" si="7"/>
        <v>0</v>
      </c>
      <c r="AH42" s="153">
        <f t="shared" ref="AH42:AH73" si="9">Y42</f>
        <v>0</v>
      </c>
      <c r="AI42" s="91"/>
      <c r="AJ42" s="102">
        <f t="shared" si="8"/>
        <v>0</v>
      </c>
      <c r="AK42" s="92"/>
      <c r="AL42" s="92"/>
      <c r="AM42" s="92"/>
      <c r="AO42" s="93"/>
    </row>
    <row r="43" spans="1:41">
      <c r="A43" s="122" t="s">
        <v>394</v>
      </c>
      <c r="B43" s="148">
        <v>0</v>
      </c>
      <c r="C43" s="148">
        <v>0</v>
      </c>
      <c r="D43" s="122"/>
      <c r="E43" s="148">
        <f t="shared" si="2"/>
        <v>0</v>
      </c>
      <c r="F43" s="148">
        <f t="shared" si="3"/>
        <v>0</v>
      </c>
      <c r="J43" s="122"/>
      <c r="K43" s="122"/>
      <c r="L43" s="122"/>
      <c r="M43" s="122"/>
      <c r="N43" s="122"/>
      <c r="O43" s="122"/>
      <c r="P43" s="122"/>
      <c r="Q43" s="122"/>
      <c r="R43" s="122"/>
      <c r="S43" s="122"/>
      <c r="T43" s="122"/>
      <c r="V43" s="87">
        <v>0</v>
      </c>
      <c r="W43" s="152" t="s">
        <v>59</v>
      </c>
      <c r="X43" s="153">
        <f t="shared" ref="X43:Y73" si="10">IF($V43=0,0,)</f>
        <v>0</v>
      </c>
      <c r="Y43" s="153">
        <f t="shared" si="10"/>
        <v>0</v>
      </c>
      <c r="Z43" s="153"/>
      <c r="AA43" s="153">
        <v>0</v>
      </c>
      <c r="AB43" s="153">
        <v>0</v>
      </c>
      <c r="AC43" s="153">
        <v>0</v>
      </c>
      <c r="AD43" s="153"/>
      <c r="AE43" s="153">
        <f t="shared" si="5"/>
        <v>0</v>
      </c>
      <c r="AF43" s="153">
        <f t="shared" si="6"/>
        <v>0</v>
      </c>
      <c r="AG43" s="153">
        <f t="shared" si="7"/>
        <v>0</v>
      </c>
      <c r="AH43" s="153">
        <f t="shared" si="9"/>
        <v>0</v>
      </c>
      <c r="AI43" s="91"/>
      <c r="AJ43" s="102">
        <f t="shared" si="8"/>
        <v>0</v>
      </c>
      <c r="AK43" s="92"/>
      <c r="AL43" s="92"/>
      <c r="AM43" s="92"/>
      <c r="AO43" s="93"/>
    </row>
    <row r="44" spans="1:41">
      <c r="A44" s="122" t="s">
        <v>395</v>
      </c>
      <c r="B44" s="148">
        <v>0</v>
      </c>
      <c r="C44" s="148">
        <v>0</v>
      </c>
      <c r="D44" s="122"/>
      <c r="E44" s="148">
        <f t="shared" si="2"/>
        <v>0</v>
      </c>
      <c r="F44" s="148">
        <f t="shared" si="3"/>
        <v>0</v>
      </c>
      <c r="J44" s="122"/>
      <c r="K44" s="122"/>
      <c r="L44" s="122"/>
      <c r="M44" s="122"/>
      <c r="N44" s="122"/>
      <c r="O44" s="122"/>
      <c r="P44" s="122"/>
      <c r="Q44" s="122"/>
      <c r="R44" s="122"/>
      <c r="S44" s="122"/>
      <c r="T44" s="122"/>
      <c r="V44" s="87">
        <v>0</v>
      </c>
      <c r="W44" s="152" t="s">
        <v>255</v>
      </c>
      <c r="X44" s="153">
        <f t="shared" si="10"/>
        <v>0</v>
      </c>
      <c r="Y44" s="153">
        <f t="shared" si="10"/>
        <v>0</v>
      </c>
      <c r="Z44" s="153"/>
      <c r="AA44" s="153">
        <v>0</v>
      </c>
      <c r="AB44" s="153">
        <v>0</v>
      </c>
      <c r="AC44" s="153">
        <v>0</v>
      </c>
      <c r="AD44" s="153"/>
      <c r="AE44" s="153">
        <f t="shared" si="5"/>
        <v>0</v>
      </c>
      <c r="AF44" s="153">
        <f t="shared" si="6"/>
        <v>0</v>
      </c>
      <c r="AG44" s="153">
        <f t="shared" si="7"/>
        <v>0</v>
      </c>
      <c r="AH44" s="153">
        <f t="shared" si="9"/>
        <v>0</v>
      </c>
      <c r="AI44" s="91"/>
      <c r="AJ44" s="102">
        <f t="shared" si="8"/>
        <v>0</v>
      </c>
      <c r="AK44" s="92"/>
      <c r="AL44" s="92"/>
      <c r="AM44" s="92"/>
      <c r="AO44" s="93"/>
    </row>
    <row r="45" spans="1:41">
      <c r="A45" s="122" t="s">
        <v>396</v>
      </c>
      <c r="B45" s="148">
        <v>0</v>
      </c>
      <c r="C45" s="148">
        <v>0</v>
      </c>
      <c r="D45" s="122"/>
      <c r="E45" s="148">
        <f t="shared" si="2"/>
        <v>0</v>
      </c>
      <c r="F45" s="148">
        <f t="shared" si="3"/>
        <v>0</v>
      </c>
      <c r="J45" s="122"/>
      <c r="K45" s="122"/>
      <c r="L45" s="122"/>
      <c r="M45" s="122"/>
      <c r="N45" s="122"/>
      <c r="O45" s="122"/>
      <c r="P45" s="122"/>
      <c r="Q45" s="122"/>
      <c r="R45" s="122"/>
      <c r="S45" s="122"/>
      <c r="T45" s="122"/>
      <c r="V45" s="87">
        <v>0</v>
      </c>
      <c r="W45" s="152" t="s">
        <v>256</v>
      </c>
      <c r="X45" s="153">
        <f t="shared" si="10"/>
        <v>0</v>
      </c>
      <c r="Y45" s="153">
        <f t="shared" si="10"/>
        <v>0</v>
      </c>
      <c r="Z45" s="153"/>
      <c r="AA45" s="153">
        <v>0</v>
      </c>
      <c r="AB45" s="153">
        <v>0</v>
      </c>
      <c r="AC45" s="153">
        <v>0</v>
      </c>
      <c r="AD45" s="153"/>
      <c r="AE45" s="153">
        <f t="shared" si="5"/>
        <v>0</v>
      </c>
      <c r="AF45" s="153">
        <f t="shared" si="6"/>
        <v>0</v>
      </c>
      <c r="AG45" s="153">
        <f t="shared" si="7"/>
        <v>0</v>
      </c>
      <c r="AH45" s="153">
        <f t="shared" si="9"/>
        <v>0</v>
      </c>
      <c r="AI45" s="91"/>
      <c r="AJ45" s="102">
        <f t="shared" si="8"/>
        <v>0</v>
      </c>
      <c r="AK45" s="92"/>
      <c r="AL45" s="92"/>
      <c r="AM45" s="92"/>
      <c r="AO45" s="93"/>
    </row>
    <row r="46" spans="1:41">
      <c r="A46" s="122" t="s">
        <v>397</v>
      </c>
      <c r="B46" s="148">
        <v>0.10401989273058493</v>
      </c>
      <c r="C46" s="148">
        <v>1.3661747736878942E-2</v>
      </c>
      <c r="D46" s="122"/>
      <c r="E46" s="148">
        <f t="shared" si="2"/>
        <v>0.8839092684074531</v>
      </c>
      <c r="F46" s="148">
        <f t="shared" si="3"/>
        <v>0.11609073159254679</v>
      </c>
      <c r="J46" s="122"/>
      <c r="K46" s="122"/>
      <c r="L46" s="122"/>
      <c r="M46" s="122"/>
      <c r="N46" s="122"/>
      <c r="O46" s="122"/>
      <c r="P46" s="122"/>
      <c r="Q46" s="122"/>
      <c r="R46" s="122"/>
      <c r="S46" s="122"/>
      <c r="T46" s="122"/>
      <c r="V46" s="87">
        <v>0</v>
      </c>
      <c r="W46" s="152" t="s">
        <v>257</v>
      </c>
      <c r="X46" s="153">
        <f t="shared" si="10"/>
        <v>0</v>
      </c>
      <c r="Y46" s="153">
        <f t="shared" si="10"/>
        <v>0</v>
      </c>
      <c r="Z46" s="153"/>
      <c r="AA46" s="153">
        <v>0</v>
      </c>
      <c r="AB46" s="153">
        <v>0</v>
      </c>
      <c r="AC46" s="153">
        <v>0</v>
      </c>
      <c r="AD46" s="153"/>
      <c r="AE46" s="153">
        <f t="shared" si="5"/>
        <v>0</v>
      </c>
      <c r="AF46" s="153">
        <f t="shared" si="6"/>
        <v>0</v>
      </c>
      <c r="AG46" s="153">
        <f t="shared" si="7"/>
        <v>0</v>
      </c>
      <c r="AH46" s="153">
        <f t="shared" si="9"/>
        <v>0</v>
      </c>
      <c r="AI46" s="91"/>
      <c r="AJ46" s="102">
        <f t="shared" si="8"/>
        <v>0</v>
      </c>
      <c r="AK46" s="92"/>
      <c r="AL46" s="92"/>
      <c r="AM46" s="92"/>
      <c r="AO46" s="93"/>
    </row>
    <row r="47" spans="1:41">
      <c r="A47" s="122" t="s">
        <v>398</v>
      </c>
      <c r="B47" s="148">
        <v>3.2067306329578389E-2</v>
      </c>
      <c r="C47" s="148">
        <v>3.4679821178231159E-3</v>
      </c>
      <c r="D47" s="122"/>
      <c r="E47" s="148">
        <f t="shared" si="2"/>
        <v>0.90240737392757231</v>
      </c>
      <c r="F47" s="148">
        <f t="shared" si="3"/>
        <v>9.7592626072427732E-2</v>
      </c>
      <c r="J47" s="122"/>
      <c r="K47" s="122"/>
      <c r="L47" s="122"/>
      <c r="M47" s="122"/>
      <c r="N47" s="122"/>
      <c r="O47" s="122"/>
      <c r="P47" s="122"/>
      <c r="Q47" s="122"/>
      <c r="R47" s="122"/>
      <c r="S47" s="122"/>
      <c r="T47" s="122"/>
      <c r="V47" s="87">
        <v>0</v>
      </c>
      <c r="W47" s="152" t="s">
        <v>258</v>
      </c>
      <c r="X47" s="153">
        <f t="shared" si="10"/>
        <v>0</v>
      </c>
      <c r="Y47" s="153">
        <f t="shared" si="10"/>
        <v>0</v>
      </c>
      <c r="Z47" s="153"/>
      <c r="AA47" s="153">
        <v>0</v>
      </c>
      <c r="AB47" s="153">
        <v>0</v>
      </c>
      <c r="AC47" s="153">
        <v>0</v>
      </c>
      <c r="AD47" s="153"/>
      <c r="AE47" s="153">
        <f t="shared" si="5"/>
        <v>0</v>
      </c>
      <c r="AF47" s="153">
        <f t="shared" si="6"/>
        <v>0</v>
      </c>
      <c r="AG47" s="153">
        <f t="shared" si="7"/>
        <v>0</v>
      </c>
      <c r="AH47" s="153">
        <f t="shared" si="9"/>
        <v>0</v>
      </c>
      <c r="AI47" s="91"/>
      <c r="AJ47" s="102">
        <f t="shared" si="8"/>
        <v>0</v>
      </c>
      <c r="AK47" s="92"/>
      <c r="AL47" s="92"/>
      <c r="AM47" s="92"/>
      <c r="AO47" s="93"/>
    </row>
    <row r="48" spans="1:41">
      <c r="A48" s="122" t="s">
        <v>399</v>
      </c>
      <c r="B48" s="148">
        <v>7.8382838628794999E-2</v>
      </c>
      <c r="C48" s="148">
        <v>6.2003316651989045E-3</v>
      </c>
      <c r="D48" s="122"/>
      <c r="E48" s="148">
        <f t="shared" si="2"/>
        <v>0.92669544492541711</v>
      </c>
      <c r="F48" s="148">
        <f t="shared" si="3"/>
        <v>7.3304555074582958E-2</v>
      </c>
      <c r="J48" s="122"/>
      <c r="K48" s="122"/>
      <c r="L48" s="122"/>
      <c r="M48" s="122"/>
      <c r="N48" s="122"/>
      <c r="O48" s="122"/>
      <c r="P48" s="122"/>
      <c r="Q48" s="122"/>
      <c r="R48" s="122"/>
      <c r="S48" s="122"/>
      <c r="T48" s="122"/>
      <c r="V48" s="87">
        <v>1</v>
      </c>
      <c r="W48" s="152" t="s">
        <v>259</v>
      </c>
      <c r="X48" s="153">
        <v>0.49276046662304962</v>
      </c>
      <c r="Y48" s="153">
        <v>0.50723953337695038</v>
      </c>
      <c r="Z48" s="153"/>
      <c r="AA48" s="153">
        <v>0.78101463474373889</v>
      </c>
      <c r="AB48" s="153">
        <v>0.12757945012552813</v>
      </c>
      <c r="AC48" s="153">
        <v>9.1405915130732956E-2</v>
      </c>
      <c r="AD48" s="153"/>
      <c r="AE48" s="153">
        <f t="shared" si="5"/>
        <v>0.38485313585575542</v>
      </c>
      <c r="AF48" s="153">
        <f t="shared" si="6"/>
        <v>6.2866109375367324E-2</v>
      </c>
      <c r="AG48" s="153">
        <f t="shared" si="7"/>
        <v>4.5041221391926844E-2</v>
      </c>
      <c r="AH48" s="153">
        <f t="shared" si="9"/>
        <v>0.50723953337695038</v>
      </c>
      <c r="AI48" s="91"/>
      <c r="AJ48" s="102">
        <f t="shared" si="8"/>
        <v>0</v>
      </c>
      <c r="AK48" s="92"/>
      <c r="AL48" s="92"/>
      <c r="AM48" s="92"/>
      <c r="AO48" s="93"/>
    </row>
    <row r="49" spans="1:41">
      <c r="A49" s="122" t="s">
        <v>400</v>
      </c>
      <c r="B49" s="148">
        <v>0.10235546352120091</v>
      </c>
      <c r="C49" s="148">
        <v>7.461416071680038E-3</v>
      </c>
      <c r="D49" s="122"/>
      <c r="E49" s="148">
        <f t="shared" si="2"/>
        <v>0.93205583604868947</v>
      </c>
      <c r="F49" s="148">
        <f t="shared" si="3"/>
        <v>6.7944163951310602E-2</v>
      </c>
      <c r="J49" s="122"/>
      <c r="K49" s="122"/>
      <c r="L49" s="122"/>
      <c r="M49" s="122"/>
      <c r="N49" s="122"/>
      <c r="O49" s="122"/>
      <c r="P49" s="122"/>
      <c r="Q49" s="122"/>
      <c r="R49" s="122"/>
      <c r="S49" s="122"/>
      <c r="T49" s="122"/>
      <c r="V49" s="87">
        <v>1</v>
      </c>
      <c r="W49" s="152" t="s">
        <v>260</v>
      </c>
      <c r="X49" s="153">
        <v>0.49276046662304962</v>
      </c>
      <c r="Y49" s="153">
        <v>0.50723953337695038</v>
      </c>
      <c r="Z49" s="153"/>
      <c r="AA49" s="153">
        <v>0.78101463474373889</v>
      </c>
      <c r="AB49" s="153">
        <v>0.12757945012552813</v>
      </c>
      <c r="AC49" s="153">
        <v>9.1405915130732956E-2</v>
      </c>
      <c r="AD49" s="153"/>
      <c r="AE49" s="153">
        <f t="shared" si="5"/>
        <v>0.38485313585575542</v>
      </c>
      <c r="AF49" s="153">
        <f t="shared" si="6"/>
        <v>6.2866109375367324E-2</v>
      </c>
      <c r="AG49" s="153">
        <f t="shared" si="7"/>
        <v>4.5041221391926844E-2</v>
      </c>
      <c r="AH49" s="153">
        <f t="shared" si="9"/>
        <v>0.50723953337695038</v>
      </c>
      <c r="AI49" s="91"/>
      <c r="AJ49" s="102">
        <f t="shared" si="8"/>
        <v>0</v>
      </c>
      <c r="AK49" s="92"/>
      <c r="AL49" s="92"/>
      <c r="AM49" s="92"/>
      <c r="AO49" s="93"/>
    </row>
    <row r="50" spans="1:41">
      <c r="A50" s="122" t="s">
        <v>401</v>
      </c>
      <c r="B50" s="148">
        <v>0.15222478405454679</v>
      </c>
      <c r="C50" s="148">
        <v>6.0831140715323202E-2</v>
      </c>
      <c r="D50" s="122"/>
      <c r="E50" s="148">
        <f t="shared" si="2"/>
        <v>0.71448275479299961</v>
      </c>
      <c r="F50" s="148">
        <f t="shared" si="3"/>
        <v>0.28551724520700045</v>
      </c>
      <c r="J50" s="122"/>
      <c r="K50" s="122"/>
      <c r="L50" s="122"/>
      <c r="M50" s="122"/>
      <c r="N50" s="122"/>
      <c r="O50" s="122"/>
      <c r="P50" s="122"/>
      <c r="Q50" s="122"/>
      <c r="R50" s="122"/>
      <c r="S50" s="122"/>
      <c r="T50" s="122"/>
      <c r="V50" s="87">
        <v>1</v>
      </c>
      <c r="W50" s="152" t="s">
        <v>261</v>
      </c>
      <c r="X50" s="153">
        <v>0.49276046662304962</v>
      </c>
      <c r="Y50" s="153">
        <v>0.50723953337695038</v>
      </c>
      <c r="Z50" s="153"/>
      <c r="AA50" s="153">
        <v>0.78101463474373889</v>
      </c>
      <c r="AB50" s="153">
        <v>0.12757945012552813</v>
      </c>
      <c r="AC50" s="153">
        <v>9.1405915130732956E-2</v>
      </c>
      <c r="AD50" s="153"/>
      <c r="AE50" s="153">
        <f t="shared" si="5"/>
        <v>0.38485313585575542</v>
      </c>
      <c r="AF50" s="153">
        <f t="shared" si="6"/>
        <v>6.2866109375367324E-2</v>
      </c>
      <c r="AG50" s="153">
        <f t="shared" si="7"/>
        <v>4.5041221391926844E-2</v>
      </c>
      <c r="AH50" s="153">
        <f t="shared" si="9"/>
        <v>0.50723953337695038</v>
      </c>
      <c r="AI50" s="91"/>
      <c r="AJ50" s="102">
        <f t="shared" si="8"/>
        <v>0</v>
      </c>
      <c r="AK50" s="92"/>
      <c r="AL50" s="92"/>
      <c r="AM50" s="92"/>
      <c r="AO50" s="93"/>
    </row>
    <row r="51" spans="1:41">
      <c r="A51" s="122" t="s">
        <v>402</v>
      </c>
      <c r="B51" s="148">
        <v>0.23901078447305571</v>
      </c>
      <c r="C51" s="148">
        <v>2.4591145926382094E-2</v>
      </c>
      <c r="D51" s="122"/>
      <c r="E51" s="148">
        <f t="shared" si="2"/>
        <v>0.90671105522968298</v>
      </c>
      <c r="F51" s="148">
        <f t="shared" si="3"/>
        <v>9.3288944770316989E-2</v>
      </c>
      <c r="J51" s="122"/>
      <c r="K51" s="122"/>
      <c r="L51" s="122"/>
      <c r="M51" s="122"/>
      <c r="N51" s="122"/>
      <c r="O51" s="122"/>
      <c r="P51" s="122"/>
      <c r="Q51" s="122"/>
      <c r="R51" s="122"/>
      <c r="S51" s="122"/>
      <c r="T51" s="122"/>
      <c r="V51" s="87">
        <v>1</v>
      </c>
      <c r="W51" s="152" t="s">
        <v>262</v>
      </c>
      <c r="X51" s="153">
        <v>0.93205583604868947</v>
      </c>
      <c r="Y51" s="153">
        <v>6.7944163951310602E-2</v>
      </c>
      <c r="Z51" s="153"/>
      <c r="AA51" s="153">
        <v>0.78101463474373889</v>
      </c>
      <c r="AB51" s="153">
        <v>0.12757945012552813</v>
      </c>
      <c r="AC51" s="153">
        <v>9.1405915130732956E-2</v>
      </c>
      <c r="AD51" s="153"/>
      <c r="AE51" s="153">
        <f t="shared" si="5"/>
        <v>0.72794924835233743</v>
      </c>
      <c r="AF51" s="153">
        <f t="shared" si="6"/>
        <v>0.1189111710493812</v>
      </c>
      <c r="AG51" s="153">
        <f t="shared" si="7"/>
        <v>8.5195416646970862E-2</v>
      </c>
      <c r="AH51" s="153">
        <f t="shared" si="9"/>
        <v>6.7944163951310602E-2</v>
      </c>
      <c r="AI51" s="91"/>
      <c r="AJ51" s="102">
        <f t="shared" si="8"/>
        <v>0</v>
      </c>
      <c r="AK51" s="92"/>
      <c r="AL51" s="92"/>
      <c r="AM51" s="92"/>
      <c r="AO51" s="93"/>
    </row>
    <row r="52" spans="1:41">
      <c r="A52" s="122" t="s">
        <v>403</v>
      </c>
      <c r="B52" s="148">
        <v>6.237823424084811E-2</v>
      </c>
      <c r="C52" s="148">
        <v>1.6814458753081774E-3</v>
      </c>
      <c r="D52" s="122"/>
      <c r="E52" s="148">
        <f t="shared" si="2"/>
        <v>0.97375188461354645</v>
      </c>
      <c r="F52" s="148">
        <f t="shared" si="3"/>
        <v>2.6248115386453597E-2</v>
      </c>
      <c r="J52" s="122"/>
      <c r="K52" s="122"/>
      <c r="L52" s="122"/>
      <c r="M52" s="122"/>
      <c r="N52" s="122"/>
      <c r="O52" s="122"/>
      <c r="P52" s="122"/>
      <c r="Q52" s="122"/>
      <c r="R52" s="122"/>
      <c r="S52" s="122"/>
      <c r="T52" s="122"/>
      <c r="V52" s="87">
        <v>0</v>
      </c>
      <c r="W52" s="152" t="s">
        <v>263</v>
      </c>
      <c r="X52" s="153">
        <f t="shared" si="10"/>
        <v>0</v>
      </c>
      <c r="Y52" s="153">
        <f t="shared" si="10"/>
        <v>0</v>
      </c>
      <c r="Z52" s="153"/>
      <c r="AA52" s="153">
        <v>0</v>
      </c>
      <c r="AB52" s="153">
        <v>0</v>
      </c>
      <c r="AC52" s="153">
        <v>0</v>
      </c>
      <c r="AD52" s="153"/>
      <c r="AE52" s="153">
        <f t="shared" si="5"/>
        <v>0</v>
      </c>
      <c r="AF52" s="153">
        <f t="shared" si="6"/>
        <v>0</v>
      </c>
      <c r="AG52" s="153">
        <f t="shared" si="7"/>
        <v>0</v>
      </c>
      <c r="AH52" s="153">
        <f t="shared" si="9"/>
        <v>0</v>
      </c>
      <c r="AI52" s="91"/>
      <c r="AJ52" s="102">
        <f t="shared" si="8"/>
        <v>0</v>
      </c>
      <c r="AK52" s="92"/>
      <c r="AL52" s="92"/>
      <c r="AM52" s="92"/>
      <c r="AO52" s="93"/>
    </row>
    <row r="53" spans="1:41">
      <c r="A53" s="122" t="s">
        <v>404</v>
      </c>
      <c r="B53" s="148">
        <v>7.9565294808480518</v>
      </c>
      <c r="C53" s="148">
        <v>0.22129028695027744</v>
      </c>
      <c r="D53" s="122"/>
      <c r="E53" s="148">
        <f t="shared" si="2"/>
        <v>0.97294018537536753</v>
      </c>
      <c r="F53" s="148">
        <f t="shared" si="3"/>
        <v>2.7059814624632434E-2</v>
      </c>
      <c r="J53" s="122"/>
      <c r="K53" s="122"/>
      <c r="L53" s="122"/>
      <c r="M53" s="122"/>
      <c r="N53" s="122"/>
      <c r="O53" s="122"/>
      <c r="P53" s="122"/>
      <c r="Q53" s="122"/>
      <c r="R53" s="122"/>
      <c r="S53" s="122"/>
      <c r="T53" s="122"/>
      <c r="V53" s="87">
        <v>1</v>
      </c>
      <c r="W53" s="152" t="s">
        <v>264</v>
      </c>
      <c r="X53" s="153">
        <v>0.95262554822040379</v>
      </c>
      <c r="Y53" s="153">
        <v>4.7374451779596288E-2</v>
      </c>
      <c r="Z53" s="153"/>
      <c r="AA53" s="153">
        <v>0.78101463474373889</v>
      </c>
      <c r="AB53" s="153">
        <v>0.12757945012552813</v>
      </c>
      <c r="AC53" s="153">
        <v>9.1405915130732956E-2</v>
      </c>
      <c r="AD53" s="153"/>
      <c r="AE53" s="153">
        <f t="shared" si="5"/>
        <v>0.74401449459091273</v>
      </c>
      <c r="AF53" s="153">
        <f t="shared" si="6"/>
        <v>0.1215354436174889</v>
      </c>
      <c r="AG53" s="153">
        <f t="shared" si="7"/>
        <v>8.7075610012002189E-2</v>
      </c>
      <c r="AH53" s="153">
        <f t="shared" si="9"/>
        <v>4.7374451779596288E-2</v>
      </c>
      <c r="AI53" s="91"/>
      <c r="AJ53" s="102">
        <f t="shared" si="8"/>
        <v>0</v>
      </c>
      <c r="AK53" s="92"/>
      <c r="AL53" s="92"/>
      <c r="AM53" s="92"/>
      <c r="AO53" s="93"/>
    </row>
    <row r="54" spans="1:41">
      <c r="A54" s="122" t="s">
        <v>405</v>
      </c>
      <c r="B54" s="148">
        <v>1.5432403674970592</v>
      </c>
      <c r="C54" s="148">
        <v>6.8095323945431985E-3</v>
      </c>
      <c r="D54" s="122"/>
      <c r="E54" s="148">
        <f t="shared" si="2"/>
        <v>0.9956068947231832</v>
      </c>
      <c r="F54" s="148">
        <f t="shared" si="3"/>
        <v>4.3931052768168303E-3</v>
      </c>
      <c r="J54" s="122"/>
      <c r="K54" s="122"/>
      <c r="L54" s="122"/>
      <c r="M54" s="122"/>
      <c r="N54" s="122"/>
      <c r="O54" s="122"/>
      <c r="P54" s="122"/>
      <c r="Q54" s="122"/>
      <c r="R54" s="122"/>
      <c r="S54" s="122"/>
      <c r="T54" s="122"/>
      <c r="V54" s="87">
        <v>1</v>
      </c>
      <c r="W54" s="152" t="s">
        <v>265</v>
      </c>
      <c r="X54" s="153">
        <v>0.80117673968261038</v>
      </c>
      <c r="Y54" s="153">
        <v>0.1988232603173897</v>
      </c>
      <c r="Z54" s="153"/>
      <c r="AA54" s="153">
        <v>0.78101463474373889</v>
      </c>
      <c r="AB54" s="153">
        <v>0.12757945012552813</v>
      </c>
      <c r="AC54" s="153">
        <v>9.1405915130732956E-2</v>
      </c>
      <c r="AD54" s="153"/>
      <c r="AE54" s="153">
        <f t="shared" si="5"/>
        <v>0.62573075870839356</v>
      </c>
      <c r="AF54" s="153">
        <f t="shared" si="6"/>
        <v>0.10221368790207082</v>
      </c>
      <c r="AG54" s="153">
        <f t="shared" si="7"/>
        <v>7.3232293072146015E-2</v>
      </c>
      <c r="AH54" s="153">
        <f t="shared" si="9"/>
        <v>0.1988232603173897</v>
      </c>
      <c r="AI54" s="91"/>
      <c r="AJ54" s="102">
        <f t="shared" si="8"/>
        <v>0</v>
      </c>
      <c r="AK54" s="92"/>
      <c r="AL54" s="92"/>
      <c r="AM54" s="92"/>
      <c r="AO54" s="93"/>
    </row>
    <row r="55" spans="1:41">
      <c r="A55" s="122" t="s">
        <v>406</v>
      </c>
      <c r="B55" s="148">
        <v>52.848841768646871</v>
      </c>
      <c r="C55" s="148">
        <v>7.0086569128557357E-3</v>
      </c>
      <c r="D55" s="122"/>
      <c r="E55" s="148">
        <f t="shared" si="2"/>
        <v>0.99986740054589174</v>
      </c>
      <c r="F55" s="148">
        <f t="shared" si="3"/>
        <v>1.3259945410823491E-4</v>
      </c>
      <c r="J55" s="122"/>
      <c r="K55" s="122"/>
      <c r="L55" s="122"/>
      <c r="M55" s="122"/>
      <c r="N55" s="122"/>
      <c r="O55" s="122"/>
      <c r="P55" s="122"/>
      <c r="Q55" s="122"/>
      <c r="R55" s="122"/>
      <c r="S55" s="122"/>
      <c r="T55" s="122"/>
      <c r="V55" s="87">
        <v>0</v>
      </c>
      <c r="W55" s="152" t="s">
        <v>266</v>
      </c>
      <c r="X55" s="153">
        <f t="shared" si="10"/>
        <v>0</v>
      </c>
      <c r="Y55" s="153">
        <f t="shared" si="10"/>
        <v>0</v>
      </c>
      <c r="Z55" s="153"/>
      <c r="AA55" s="153">
        <v>0</v>
      </c>
      <c r="AB55" s="153">
        <v>0</v>
      </c>
      <c r="AC55" s="153">
        <v>0</v>
      </c>
      <c r="AD55" s="153"/>
      <c r="AE55" s="153">
        <f t="shared" si="5"/>
        <v>0</v>
      </c>
      <c r="AF55" s="153">
        <f t="shared" si="6"/>
        <v>0</v>
      </c>
      <c r="AG55" s="153">
        <f t="shared" si="7"/>
        <v>0</v>
      </c>
      <c r="AH55" s="153">
        <f t="shared" si="9"/>
        <v>0</v>
      </c>
      <c r="AI55" s="91"/>
      <c r="AJ55" s="102">
        <f t="shared" si="8"/>
        <v>0</v>
      </c>
      <c r="AK55" s="92"/>
      <c r="AL55" s="92"/>
      <c r="AM55" s="92"/>
      <c r="AO55" s="93"/>
    </row>
    <row r="56" spans="1:41">
      <c r="A56" s="122" t="s">
        <v>407</v>
      </c>
      <c r="B56" s="148">
        <v>0.17299320236703625</v>
      </c>
      <c r="C56" s="148">
        <v>2.5577254218455189E-3</v>
      </c>
      <c r="D56" s="122"/>
      <c r="E56" s="148">
        <f t="shared" si="2"/>
        <v>0.98543029390923276</v>
      </c>
      <c r="F56" s="148">
        <f t="shared" si="3"/>
        <v>1.4569706090767288E-2</v>
      </c>
      <c r="J56" s="122"/>
      <c r="K56" s="122"/>
      <c r="L56" s="122"/>
      <c r="M56" s="122"/>
      <c r="N56" s="122"/>
      <c r="O56" s="122"/>
      <c r="P56" s="122"/>
      <c r="Q56" s="122"/>
      <c r="R56" s="122"/>
      <c r="S56" s="122"/>
      <c r="T56" s="122"/>
      <c r="V56" s="87">
        <v>1</v>
      </c>
      <c r="W56" s="152" t="s">
        <v>267</v>
      </c>
      <c r="X56" s="153">
        <v>0.9875777010047716</v>
      </c>
      <c r="Y56" s="153">
        <v>1.2422298995228315E-2</v>
      </c>
      <c r="Z56" s="153"/>
      <c r="AA56" s="153">
        <v>0.78101463474373889</v>
      </c>
      <c r="AB56" s="153">
        <v>0.12757945012552813</v>
      </c>
      <c r="AC56" s="153">
        <v>9.1405915130732956E-2</v>
      </c>
      <c r="AD56" s="153"/>
      <c r="AE56" s="153">
        <f t="shared" si="5"/>
        <v>0.77131263743130307</v>
      </c>
      <c r="AF56" s="153">
        <f t="shared" si="6"/>
        <v>0.12599462005042197</v>
      </c>
      <c r="AG56" s="153">
        <f t="shared" si="7"/>
        <v>9.0270443523046515E-2</v>
      </c>
      <c r="AH56" s="153">
        <f t="shared" si="9"/>
        <v>1.2422298995228315E-2</v>
      </c>
      <c r="AI56" s="91"/>
      <c r="AJ56" s="102">
        <f t="shared" si="8"/>
        <v>0</v>
      </c>
      <c r="AK56" s="92"/>
      <c r="AL56" s="92"/>
      <c r="AM56" s="92"/>
      <c r="AO56" s="93"/>
    </row>
    <row r="57" spans="1:41">
      <c r="A57" s="122" t="s">
        <v>408</v>
      </c>
      <c r="B57" s="148">
        <v>5.1199463354887245E-2</v>
      </c>
      <c r="C57" s="148">
        <v>3.1527110162028328E-3</v>
      </c>
      <c r="D57" s="122"/>
      <c r="E57" s="148">
        <f t="shared" si="2"/>
        <v>0.94199475821008261</v>
      </c>
      <c r="F57" s="148">
        <f t="shared" si="3"/>
        <v>5.8005241789917422E-2</v>
      </c>
      <c r="J57" s="122"/>
      <c r="K57" s="122"/>
      <c r="L57" s="122"/>
      <c r="M57" s="122"/>
      <c r="N57" s="122"/>
      <c r="O57" s="122"/>
      <c r="P57" s="122"/>
      <c r="Q57" s="122"/>
      <c r="R57" s="122"/>
      <c r="S57" s="122"/>
      <c r="T57" s="122"/>
      <c r="V57" s="87">
        <v>0</v>
      </c>
      <c r="W57" s="152" t="s">
        <v>268</v>
      </c>
      <c r="X57" s="153">
        <f t="shared" si="10"/>
        <v>0</v>
      </c>
      <c r="Y57" s="153">
        <f t="shared" si="10"/>
        <v>0</v>
      </c>
      <c r="Z57" s="153"/>
      <c r="AA57" s="153">
        <v>0</v>
      </c>
      <c r="AB57" s="153">
        <v>0</v>
      </c>
      <c r="AC57" s="153">
        <v>0</v>
      </c>
      <c r="AD57" s="153"/>
      <c r="AE57" s="153">
        <f t="shared" si="5"/>
        <v>0</v>
      </c>
      <c r="AF57" s="153">
        <f t="shared" si="6"/>
        <v>0</v>
      </c>
      <c r="AG57" s="153">
        <f t="shared" si="7"/>
        <v>0</v>
      </c>
      <c r="AH57" s="153">
        <f t="shared" si="9"/>
        <v>0</v>
      </c>
      <c r="AI57" s="91"/>
      <c r="AJ57" s="102">
        <f t="shared" si="8"/>
        <v>0</v>
      </c>
      <c r="AK57" s="92"/>
      <c r="AL57" s="92"/>
      <c r="AM57" s="92"/>
      <c r="AO57" s="93"/>
    </row>
    <row r="58" spans="1:41">
      <c r="A58" s="122" t="s">
        <v>409</v>
      </c>
      <c r="B58" s="148">
        <v>0.46514480877074493</v>
      </c>
      <c r="C58" s="148">
        <v>7.461416071680038E-3</v>
      </c>
      <c r="D58" s="122"/>
      <c r="E58" s="148">
        <f t="shared" si="2"/>
        <v>0.98421219256227988</v>
      </c>
      <c r="F58" s="148">
        <f t="shared" si="3"/>
        <v>1.5787807437720063E-2</v>
      </c>
      <c r="J58" s="122"/>
      <c r="K58" s="122"/>
      <c r="L58" s="122"/>
      <c r="M58" s="122"/>
      <c r="N58" s="122"/>
      <c r="O58" s="122"/>
      <c r="P58" s="122"/>
      <c r="Q58" s="122"/>
      <c r="R58" s="122"/>
      <c r="S58" s="122"/>
      <c r="T58" s="122"/>
      <c r="V58" s="87">
        <v>1</v>
      </c>
      <c r="W58" s="152" t="s">
        <v>269</v>
      </c>
      <c r="X58" s="153">
        <v>0.9875777010047716</v>
      </c>
      <c r="Y58" s="153">
        <v>1.2422298995228315E-2</v>
      </c>
      <c r="Z58" s="153"/>
      <c r="AA58" s="153">
        <v>0.78101463474373889</v>
      </c>
      <c r="AB58" s="153">
        <v>0.12757945012552813</v>
      </c>
      <c r="AC58" s="153">
        <v>9.1405915130732956E-2</v>
      </c>
      <c r="AD58" s="153"/>
      <c r="AE58" s="153">
        <f t="shared" si="5"/>
        <v>0.77131263743130307</v>
      </c>
      <c r="AF58" s="153">
        <f t="shared" si="6"/>
        <v>0.12599462005042197</v>
      </c>
      <c r="AG58" s="153">
        <f t="shared" si="7"/>
        <v>9.0270443523046515E-2</v>
      </c>
      <c r="AH58" s="153">
        <f t="shared" si="9"/>
        <v>1.2422298995228315E-2</v>
      </c>
      <c r="AI58" s="91"/>
      <c r="AJ58" s="102">
        <f t="shared" si="8"/>
        <v>0</v>
      </c>
      <c r="AK58" s="92"/>
      <c r="AL58" s="92"/>
      <c r="AM58" s="92"/>
      <c r="AO58" s="93"/>
    </row>
    <row r="59" spans="1:41">
      <c r="A59" s="122" t="s">
        <v>410</v>
      </c>
      <c r="B59" s="148">
        <v>0.7840564585906149</v>
      </c>
      <c r="C59" s="148">
        <v>5.9688094568891101E-3</v>
      </c>
      <c r="D59" s="122"/>
      <c r="E59" s="148">
        <f t="shared" si="2"/>
        <v>0.99244478664379854</v>
      </c>
      <c r="F59" s="148">
        <f t="shared" si="3"/>
        <v>7.5552133562014206E-3</v>
      </c>
      <c r="J59" s="122"/>
      <c r="K59" s="122"/>
      <c r="L59" s="122"/>
      <c r="M59" s="122"/>
      <c r="N59" s="122"/>
      <c r="O59" s="122"/>
      <c r="P59" s="122"/>
      <c r="Q59" s="122"/>
      <c r="R59" s="122"/>
      <c r="S59" s="122"/>
      <c r="T59" s="122"/>
      <c r="V59" s="87">
        <v>1</v>
      </c>
      <c r="W59" s="152" t="s">
        <v>42</v>
      </c>
      <c r="X59" s="153">
        <v>0.9875777010047716</v>
      </c>
      <c r="Y59" s="153">
        <v>1.2422298995228315E-2</v>
      </c>
      <c r="Z59" s="153"/>
      <c r="AA59" s="153">
        <v>0.78101463474373889</v>
      </c>
      <c r="AB59" s="153">
        <v>0.12757945012552813</v>
      </c>
      <c r="AC59" s="153">
        <v>9.1405915130732956E-2</v>
      </c>
      <c r="AD59" s="153"/>
      <c r="AE59" s="153">
        <f t="shared" si="5"/>
        <v>0.77131263743130307</v>
      </c>
      <c r="AF59" s="153">
        <f t="shared" si="6"/>
        <v>0.12599462005042197</v>
      </c>
      <c r="AG59" s="153">
        <f t="shared" si="7"/>
        <v>9.0270443523046515E-2</v>
      </c>
      <c r="AH59" s="153">
        <f t="shared" si="9"/>
        <v>1.2422298995228315E-2</v>
      </c>
      <c r="AI59" s="91"/>
      <c r="AJ59" s="102">
        <f t="shared" si="8"/>
        <v>0</v>
      </c>
      <c r="AK59" s="92"/>
      <c r="AL59" s="92"/>
      <c r="AM59" s="92"/>
      <c r="AO59" s="93"/>
    </row>
    <row r="60" spans="1:41">
      <c r="A60" s="122" t="s">
        <v>411</v>
      </c>
      <c r="B60" s="148">
        <v>3.4869781398944102E-2</v>
      </c>
      <c r="C60" s="148">
        <v>4.9392472587177719E-3</v>
      </c>
      <c r="D60" s="122"/>
      <c r="E60" s="148">
        <f t="shared" si="2"/>
        <v>0.87592645625210108</v>
      </c>
      <c r="F60" s="148">
        <f t="shared" si="3"/>
        <v>0.12407354374789892</v>
      </c>
      <c r="J60" s="122"/>
      <c r="K60" s="122"/>
      <c r="L60" s="122"/>
      <c r="M60" s="122"/>
      <c r="N60" s="122"/>
      <c r="O60" s="122"/>
      <c r="P60" s="122"/>
      <c r="Q60" s="122"/>
      <c r="R60" s="122"/>
      <c r="S60" s="122"/>
      <c r="T60" s="122"/>
      <c r="V60" s="87">
        <v>0</v>
      </c>
      <c r="W60" s="152" t="s">
        <v>43</v>
      </c>
      <c r="X60" s="153">
        <f t="shared" si="10"/>
        <v>0</v>
      </c>
      <c r="Y60" s="153">
        <f t="shared" si="10"/>
        <v>0</v>
      </c>
      <c r="Z60" s="153"/>
      <c r="AA60" s="153">
        <v>0</v>
      </c>
      <c r="AB60" s="153">
        <v>0</v>
      </c>
      <c r="AC60" s="153">
        <v>0</v>
      </c>
      <c r="AD60" s="153"/>
      <c r="AE60" s="153">
        <f t="shared" si="5"/>
        <v>0</v>
      </c>
      <c r="AF60" s="153">
        <f t="shared" si="6"/>
        <v>0</v>
      </c>
      <c r="AG60" s="153">
        <f t="shared" si="7"/>
        <v>0</v>
      </c>
      <c r="AH60" s="153">
        <f t="shared" si="9"/>
        <v>0</v>
      </c>
      <c r="AI60" s="91"/>
      <c r="AJ60" s="102">
        <f t="shared" si="8"/>
        <v>0</v>
      </c>
      <c r="AK60" s="92"/>
      <c r="AL60" s="92"/>
      <c r="AM60" s="92"/>
      <c r="AO60" s="93"/>
    </row>
    <row r="61" spans="1:41">
      <c r="A61" s="122" t="s">
        <v>412</v>
      </c>
      <c r="B61" s="148">
        <v>2.841057048864764</v>
      </c>
      <c r="C61" s="148">
        <v>1.5599178670447579E-2</v>
      </c>
      <c r="D61" s="122"/>
      <c r="E61" s="148">
        <f t="shared" si="2"/>
        <v>0.9945393574067164</v>
      </c>
      <c r="F61" s="148">
        <f t="shared" si="3"/>
        <v>5.4606425932835845E-3</v>
      </c>
      <c r="J61" s="122"/>
      <c r="K61" s="122"/>
      <c r="L61" s="122"/>
      <c r="M61" s="122"/>
      <c r="N61" s="122"/>
      <c r="O61" s="122"/>
      <c r="P61" s="122"/>
      <c r="Q61" s="122"/>
      <c r="R61" s="122"/>
      <c r="S61" s="122"/>
      <c r="T61" s="122"/>
      <c r="V61" s="87">
        <v>1</v>
      </c>
      <c r="W61" s="152" t="s">
        <v>133</v>
      </c>
      <c r="X61" s="153">
        <v>0.9875777010047716</v>
      </c>
      <c r="Y61" s="153">
        <v>1.2422298995228315E-2</v>
      </c>
      <c r="Z61" s="153"/>
      <c r="AA61" s="153">
        <v>0.78101463474373889</v>
      </c>
      <c r="AB61" s="153">
        <v>0.12757945012552813</v>
      </c>
      <c r="AC61" s="153">
        <v>9.1405915130732956E-2</v>
      </c>
      <c r="AD61" s="153"/>
      <c r="AE61" s="153">
        <f t="shared" si="5"/>
        <v>0.77131263743130307</v>
      </c>
      <c r="AF61" s="153">
        <f t="shared" si="6"/>
        <v>0.12599462005042197</v>
      </c>
      <c r="AG61" s="153">
        <f t="shared" si="7"/>
        <v>9.0270443523046515E-2</v>
      </c>
      <c r="AH61" s="153">
        <f t="shared" si="9"/>
        <v>1.2422298995228315E-2</v>
      </c>
      <c r="AI61" s="91"/>
      <c r="AJ61" s="102">
        <f t="shared" si="8"/>
        <v>0</v>
      </c>
      <c r="AK61" s="92"/>
      <c r="AL61" s="92"/>
      <c r="AM61" s="92"/>
      <c r="AO61" s="93"/>
    </row>
    <row r="62" spans="1:41">
      <c r="A62" s="122" t="s">
        <v>413</v>
      </c>
      <c r="B62" s="148">
        <v>0.45228783354886887</v>
      </c>
      <c r="C62" s="148">
        <v>1.5441127213205629E-2</v>
      </c>
      <c r="D62" s="122"/>
      <c r="E62" s="148">
        <f t="shared" si="2"/>
        <v>0.96698701917442254</v>
      </c>
      <c r="F62" s="148">
        <f t="shared" si="3"/>
        <v>3.3012980825577444E-2</v>
      </c>
      <c r="J62" s="122"/>
      <c r="K62" s="122"/>
      <c r="L62" s="122"/>
      <c r="M62" s="122"/>
      <c r="N62" s="122"/>
      <c r="O62" s="122"/>
      <c r="P62" s="122"/>
      <c r="Q62" s="122"/>
      <c r="R62" s="122"/>
      <c r="S62" s="122"/>
      <c r="T62" s="122"/>
      <c r="V62" s="87">
        <v>1</v>
      </c>
      <c r="W62" s="152" t="s">
        <v>134</v>
      </c>
      <c r="X62" s="153">
        <v>0.9875777010047716</v>
      </c>
      <c r="Y62" s="153">
        <v>1.2422298995228315E-2</v>
      </c>
      <c r="Z62" s="153"/>
      <c r="AA62" s="153">
        <v>0.78101463474373889</v>
      </c>
      <c r="AB62" s="153">
        <v>0.12757945012552813</v>
      </c>
      <c r="AC62" s="153">
        <v>9.1405915130732956E-2</v>
      </c>
      <c r="AD62" s="153"/>
      <c r="AE62" s="153">
        <f t="shared" si="5"/>
        <v>0.77131263743130307</v>
      </c>
      <c r="AF62" s="153">
        <f t="shared" si="6"/>
        <v>0.12599462005042197</v>
      </c>
      <c r="AG62" s="153">
        <f t="shared" si="7"/>
        <v>9.0270443523046515E-2</v>
      </c>
      <c r="AH62" s="153">
        <f t="shared" si="9"/>
        <v>1.2422298995228315E-2</v>
      </c>
      <c r="AI62" s="91"/>
      <c r="AJ62" s="102">
        <f t="shared" si="8"/>
        <v>0</v>
      </c>
      <c r="AK62" s="92"/>
      <c r="AL62" s="92"/>
      <c r="AM62" s="92"/>
      <c r="AO62" s="93"/>
    </row>
    <row r="63" spans="1:41">
      <c r="A63" s="122" t="s">
        <v>414</v>
      </c>
      <c r="B63" s="148">
        <v>8.9555013314189469E-2</v>
      </c>
      <c r="C63" s="148">
        <v>0.59662257858876544</v>
      </c>
      <c r="D63" s="122"/>
      <c r="E63" s="148">
        <f t="shared" si="2"/>
        <v>0.13051287942211773</v>
      </c>
      <c r="F63" s="148">
        <f t="shared" si="3"/>
        <v>0.86948712057788224</v>
      </c>
      <c r="J63" s="122"/>
      <c r="K63" s="122"/>
      <c r="L63" s="122"/>
      <c r="M63" s="122"/>
      <c r="N63" s="122"/>
      <c r="O63" s="122"/>
      <c r="P63" s="122"/>
      <c r="Q63" s="122"/>
      <c r="R63" s="122"/>
      <c r="S63" s="122"/>
      <c r="T63" s="122"/>
      <c r="V63" s="87">
        <v>1</v>
      </c>
      <c r="W63" s="152" t="s">
        <v>270</v>
      </c>
      <c r="X63" s="153">
        <v>0.9875777010047716</v>
      </c>
      <c r="Y63" s="153">
        <v>1.2422298995228315E-2</v>
      </c>
      <c r="Z63" s="153"/>
      <c r="AA63" s="153">
        <v>0.78101463474373889</v>
      </c>
      <c r="AB63" s="153">
        <v>0.12757945012552813</v>
      </c>
      <c r="AC63" s="153">
        <v>9.1405915130732956E-2</v>
      </c>
      <c r="AD63" s="153"/>
      <c r="AE63" s="153">
        <f t="shared" si="5"/>
        <v>0.77131263743130307</v>
      </c>
      <c r="AF63" s="153">
        <f t="shared" si="6"/>
        <v>0.12599462005042197</v>
      </c>
      <c r="AG63" s="153">
        <f t="shared" si="7"/>
        <v>9.0270443523046515E-2</v>
      </c>
      <c r="AH63" s="153">
        <f t="shared" si="9"/>
        <v>1.2422298995228315E-2</v>
      </c>
      <c r="AI63" s="91"/>
      <c r="AJ63" s="102">
        <f t="shared" si="8"/>
        <v>0</v>
      </c>
      <c r="AK63" s="92"/>
      <c r="AL63" s="92"/>
      <c r="AM63" s="92"/>
      <c r="AO63" s="93"/>
    </row>
    <row r="64" spans="1:41">
      <c r="A64" s="122" t="s">
        <v>415</v>
      </c>
      <c r="B64" s="148">
        <v>8.3184534553208019E-3</v>
      </c>
      <c r="C64" s="148">
        <v>6.3054220324056652E-4</v>
      </c>
      <c r="D64" s="122"/>
      <c r="E64" s="148">
        <f t="shared" si="2"/>
        <v>0.92954045042615074</v>
      </c>
      <c r="F64" s="148">
        <f t="shared" si="3"/>
        <v>7.0459549573849256E-2</v>
      </c>
      <c r="J64" s="122"/>
      <c r="K64" s="122"/>
      <c r="L64" s="122"/>
      <c r="M64" s="122"/>
      <c r="N64" s="122"/>
      <c r="O64" s="122"/>
      <c r="P64" s="122"/>
      <c r="Q64" s="122"/>
      <c r="R64" s="122"/>
      <c r="S64" s="122"/>
      <c r="T64" s="122"/>
      <c r="V64" s="87">
        <v>1</v>
      </c>
      <c r="W64" s="152" t="s">
        <v>271</v>
      </c>
      <c r="X64" s="153">
        <v>0.99525594685175667</v>
      </c>
      <c r="Y64" s="153">
        <v>4.7440531482433393E-3</v>
      </c>
      <c r="Z64" s="153"/>
      <c r="AA64" s="153">
        <v>0.78101463474373889</v>
      </c>
      <c r="AB64" s="153">
        <v>0.12757945012552813</v>
      </c>
      <c r="AC64" s="153">
        <v>9.1405915130732956E-2</v>
      </c>
      <c r="AD64" s="153"/>
      <c r="AE64" s="153">
        <f t="shared" si="5"/>
        <v>0.77730945980695876</v>
      </c>
      <c r="AF64" s="153">
        <f t="shared" si="6"/>
        <v>0.12697420643350896</v>
      </c>
      <c r="AG64" s="153">
        <f t="shared" si="7"/>
        <v>9.0972280611288939E-2</v>
      </c>
      <c r="AH64" s="153">
        <f t="shared" si="9"/>
        <v>4.7440531482433393E-3</v>
      </c>
      <c r="AI64" s="91"/>
      <c r="AJ64" s="102">
        <f t="shared" si="8"/>
        <v>0</v>
      </c>
      <c r="AK64" s="92"/>
      <c r="AL64" s="92"/>
      <c r="AM64" s="92"/>
      <c r="AO64" s="93"/>
    </row>
    <row r="65" spans="1:41">
      <c r="A65" s="122" t="s">
        <v>416</v>
      </c>
      <c r="B65" s="148">
        <v>0.17831004430089714</v>
      </c>
      <c r="C65" s="148">
        <v>2.2388264134583099E-3</v>
      </c>
      <c r="D65" s="122"/>
      <c r="E65" s="148">
        <f t="shared" si="2"/>
        <v>0.98759988691925771</v>
      </c>
      <c r="F65" s="148">
        <f t="shared" si="3"/>
        <v>1.2400113080742192E-2</v>
      </c>
      <c r="J65" s="122"/>
      <c r="K65" s="122"/>
      <c r="L65" s="122"/>
      <c r="M65" s="122"/>
      <c r="N65" s="122"/>
      <c r="O65" s="122"/>
      <c r="P65" s="122"/>
      <c r="Q65" s="122"/>
      <c r="R65" s="122"/>
      <c r="S65" s="122"/>
      <c r="T65" s="122"/>
      <c r="V65" s="87">
        <v>0</v>
      </c>
      <c r="W65" s="152" t="s">
        <v>272</v>
      </c>
      <c r="X65" s="153">
        <f t="shared" si="10"/>
        <v>0</v>
      </c>
      <c r="Y65" s="153">
        <f t="shared" si="10"/>
        <v>0</v>
      </c>
      <c r="Z65" s="153"/>
      <c r="AA65" s="153">
        <v>0</v>
      </c>
      <c r="AB65" s="153">
        <v>0</v>
      </c>
      <c r="AC65" s="153">
        <v>0</v>
      </c>
      <c r="AD65" s="153"/>
      <c r="AE65" s="153">
        <f t="shared" si="5"/>
        <v>0</v>
      </c>
      <c r="AF65" s="153">
        <f t="shared" si="6"/>
        <v>0</v>
      </c>
      <c r="AG65" s="153">
        <f t="shared" si="7"/>
        <v>0</v>
      </c>
      <c r="AH65" s="153">
        <f t="shared" si="9"/>
        <v>0</v>
      </c>
      <c r="AI65" s="91"/>
      <c r="AJ65" s="102">
        <f t="shared" si="8"/>
        <v>0</v>
      </c>
      <c r="AK65" s="92"/>
      <c r="AL65" s="92"/>
      <c r="AM65" s="92"/>
      <c r="AO65" s="93"/>
    </row>
    <row r="66" spans="1:41">
      <c r="A66" s="122" t="s">
        <v>417</v>
      </c>
      <c r="B66" s="148">
        <v>0.36751338743714851</v>
      </c>
      <c r="C66" s="148">
        <v>1.9912611425400628E-2</v>
      </c>
      <c r="D66" s="122"/>
      <c r="E66" s="148">
        <f t="shared" si="2"/>
        <v>0.94860280031835131</v>
      </c>
      <c r="F66" s="148">
        <f t="shared" si="3"/>
        <v>5.1397199681648666E-2</v>
      </c>
      <c r="J66" s="122"/>
      <c r="K66" s="122"/>
      <c r="L66" s="122"/>
      <c r="M66" s="122"/>
      <c r="N66" s="122"/>
      <c r="O66" s="122"/>
      <c r="P66" s="122"/>
      <c r="Q66" s="122"/>
      <c r="R66" s="122"/>
      <c r="S66" s="122"/>
      <c r="T66" s="122"/>
      <c r="V66" s="87">
        <v>1</v>
      </c>
      <c r="W66" s="152" t="s">
        <v>273</v>
      </c>
      <c r="X66" s="153">
        <v>0.99525594685175667</v>
      </c>
      <c r="Y66" s="153">
        <v>4.7440531482433393E-3</v>
      </c>
      <c r="Z66" s="153"/>
      <c r="AA66" s="153">
        <v>0.78101463474373889</v>
      </c>
      <c r="AB66" s="153">
        <v>0.12757945012552813</v>
      </c>
      <c r="AC66" s="153">
        <v>9.1405915130732956E-2</v>
      </c>
      <c r="AD66" s="153"/>
      <c r="AE66" s="153">
        <f t="shared" si="5"/>
        <v>0.77730945980695876</v>
      </c>
      <c r="AF66" s="153">
        <f t="shared" si="6"/>
        <v>0.12697420643350896</v>
      </c>
      <c r="AG66" s="153">
        <f t="shared" si="7"/>
        <v>9.0972280611288939E-2</v>
      </c>
      <c r="AH66" s="153">
        <f t="shared" si="9"/>
        <v>4.7440531482433393E-3</v>
      </c>
      <c r="AI66" s="91"/>
      <c r="AJ66" s="102">
        <f t="shared" si="8"/>
        <v>0</v>
      </c>
      <c r="AK66" s="92"/>
      <c r="AL66" s="92"/>
      <c r="AM66" s="92"/>
      <c r="AO66" s="93"/>
    </row>
    <row r="67" spans="1:41">
      <c r="A67" s="122" t="s">
        <v>418</v>
      </c>
      <c r="B67" s="148">
        <v>0.17890899996951448</v>
      </c>
      <c r="C67" s="148">
        <v>2.737030466256867E-3</v>
      </c>
      <c r="D67" s="122"/>
      <c r="E67" s="148">
        <f t="shared" si="2"/>
        <v>0.98493206562405633</v>
      </c>
      <c r="F67" s="148">
        <f t="shared" si="3"/>
        <v>1.5067934375943658E-2</v>
      </c>
      <c r="J67" s="122"/>
      <c r="K67" s="122"/>
      <c r="L67" s="122"/>
      <c r="M67" s="122"/>
      <c r="N67" s="122"/>
      <c r="O67" s="122"/>
      <c r="P67" s="122"/>
      <c r="Q67" s="122"/>
      <c r="R67" s="122"/>
      <c r="S67" s="122"/>
      <c r="T67" s="122"/>
      <c r="V67" s="87">
        <v>0</v>
      </c>
      <c r="W67" s="152" t="s">
        <v>274</v>
      </c>
      <c r="X67" s="153">
        <f t="shared" si="10"/>
        <v>0</v>
      </c>
      <c r="Y67" s="153">
        <f t="shared" si="10"/>
        <v>0</v>
      </c>
      <c r="Z67" s="153"/>
      <c r="AA67" s="153">
        <v>0</v>
      </c>
      <c r="AB67" s="153">
        <v>0</v>
      </c>
      <c r="AC67" s="153">
        <v>0</v>
      </c>
      <c r="AD67" s="153"/>
      <c r="AE67" s="153">
        <f t="shared" si="5"/>
        <v>0</v>
      </c>
      <c r="AF67" s="153">
        <f t="shared" si="6"/>
        <v>0</v>
      </c>
      <c r="AG67" s="153">
        <f t="shared" si="7"/>
        <v>0</v>
      </c>
      <c r="AH67" s="153">
        <f t="shared" si="9"/>
        <v>0</v>
      </c>
      <c r="AI67" s="91"/>
      <c r="AJ67" s="102">
        <f t="shared" si="8"/>
        <v>0</v>
      </c>
      <c r="AK67" s="92"/>
      <c r="AL67" s="92"/>
      <c r="AM67" s="92"/>
      <c r="AO67" s="93"/>
    </row>
    <row r="68" spans="1:41">
      <c r="A68" s="122" t="s">
        <v>419</v>
      </c>
      <c r="B68" s="148">
        <v>1.2291402137647938</v>
      </c>
      <c r="C68" s="148">
        <v>0.63241344872779692</v>
      </c>
      <c r="D68" s="122"/>
      <c r="E68" s="148">
        <f t="shared" si="2"/>
        <v>0.66027654132677249</v>
      </c>
      <c r="F68" s="148">
        <f t="shared" si="3"/>
        <v>0.33972345867322745</v>
      </c>
      <c r="J68" s="122"/>
      <c r="K68" s="122"/>
      <c r="L68" s="122"/>
      <c r="M68" s="122"/>
      <c r="N68" s="122"/>
      <c r="O68" s="122"/>
      <c r="P68" s="122"/>
      <c r="Q68" s="122"/>
      <c r="R68" s="122"/>
      <c r="S68" s="122"/>
      <c r="T68" s="122"/>
      <c r="V68" s="87">
        <v>0</v>
      </c>
      <c r="W68" s="152" t="s">
        <v>275</v>
      </c>
      <c r="X68" s="153">
        <f t="shared" si="10"/>
        <v>0</v>
      </c>
      <c r="Y68" s="153">
        <f t="shared" si="10"/>
        <v>0</v>
      </c>
      <c r="Z68" s="153"/>
      <c r="AA68" s="153">
        <v>0</v>
      </c>
      <c r="AB68" s="153">
        <v>0</v>
      </c>
      <c r="AC68" s="153">
        <v>0</v>
      </c>
      <c r="AD68" s="153"/>
      <c r="AE68" s="153">
        <f t="shared" si="5"/>
        <v>0</v>
      </c>
      <c r="AF68" s="153">
        <f t="shared" si="6"/>
        <v>0</v>
      </c>
      <c r="AG68" s="153">
        <f t="shared" si="7"/>
        <v>0</v>
      </c>
      <c r="AH68" s="153">
        <f t="shared" si="9"/>
        <v>0</v>
      </c>
      <c r="AI68" s="91"/>
      <c r="AJ68" s="102">
        <f t="shared" si="8"/>
        <v>0</v>
      </c>
      <c r="AK68" s="92"/>
      <c r="AL68" s="92"/>
      <c r="AM68" s="92"/>
      <c r="AO68" s="93"/>
    </row>
    <row r="69" spans="1:41">
      <c r="A69" s="122" t="s">
        <v>420</v>
      </c>
      <c r="B69" s="148">
        <v>2.0078976206201</v>
      </c>
      <c r="C69" s="148">
        <v>5.4935071842805187E-3</v>
      </c>
      <c r="D69" s="122"/>
      <c r="E69" s="148">
        <f t="shared" si="2"/>
        <v>0.99727151515251233</v>
      </c>
      <c r="F69" s="148">
        <f t="shared" si="3"/>
        <v>2.7284848474877477E-3</v>
      </c>
      <c r="J69" s="122"/>
      <c r="K69" s="122"/>
      <c r="L69" s="122"/>
      <c r="M69" s="122"/>
      <c r="N69" s="122"/>
      <c r="O69" s="122"/>
      <c r="P69" s="122"/>
      <c r="Q69" s="122"/>
      <c r="R69" s="122"/>
      <c r="S69" s="122"/>
      <c r="T69" s="122"/>
      <c r="V69" s="87">
        <v>1</v>
      </c>
      <c r="W69" s="152" t="s">
        <v>276</v>
      </c>
      <c r="X69" s="153">
        <v>0.99525594685175667</v>
      </c>
      <c r="Y69" s="153">
        <v>4.7440531482433393E-3</v>
      </c>
      <c r="Z69" s="153"/>
      <c r="AA69" s="153">
        <v>0.78101463474373889</v>
      </c>
      <c r="AB69" s="153">
        <v>0.12757945012552813</v>
      </c>
      <c r="AC69" s="153">
        <v>9.1405915130732956E-2</v>
      </c>
      <c r="AD69" s="153"/>
      <c r="AE69" s="153">
        <f t="shared" si="5"/>
        <v>0.77730945980695876</v>
      </c>
      <c r="AF69" s="153">
        <f t="shared" si="6"/>
        <v>0.12697420643350896</v>
      </c>
      <c r="AG69" s="153">
        <f t="shared" si="7"/>
        <v>9.0972280611288939E-2</v>
      </c>
      <c r="AH69" s="153">
        <f t="shared" si="9"/>
        <v>4.7440531482433393E-3</v>
      </c>
      <c r="AI69" s="91"/>
      <c r="AJ69" s="102">
        <f t="shared" si="8"/>
        <v>0</v>
      </c>
      <c r="AK69" s="92"/>
      <c r="AL69" s="92"/>
      <c r="AM69" s="92"/>
      <c r="AO69" s="93"/>
    </row>
    <row r="70" spans="1:41">
      <c r="A70" s="122" t="s">
        <v>421</v>
      </c>
      <c r="B70" s="148">
        <v>0.12476177018703898</v>
      </c>
      <c r="C70" s="148">
        <v>5.2157688251344092E-2</v>
      </c>
      <c r="D70" s="122"/>
      <c r="E70" s="148">
        <f t="shared" si="2"/>
        <v>0.70518964554987373</v>
      </c>
      <c r="F70" s="148">
        <f t="shared" si="3"/>
        <v>0.29481035445012621</v>
      </c>
      <c r="J70" s="122"/>
      <c r="K70" s="122"/>
      <c r="L70" s="122"/>
      <c r="M70" s="122"/>
      <c r="N70" s="122"/>
      <c r="O70" s="122"/>
      <c r="P70" s="122"/>
      <c r="Q70" s="122"/>
      <c r="R70" s="122"/>
      <c r="S70" s="122"/>
      <c r="T70" s="122"/>
      <c r="V70" s="87">
        <v>1</v>
      </c>
      <c r="W70" s="152" t="s">
        <v>277</v>
      </c>
      <c r="X70" s="153">
        <v>0.99525594685175667</v>
      </c>
      <c r="Y70" s="153">
        <v>4.7440531482433393E-3</v>
      </c>
      <c r="Z70" s="153"/>
      <c r="AA70" s="153">
        <v>0.78101463474373889</v>
      </c>
      <c r="AB70" s="153">
        <v>0.12757945012552813</v>
      </c>
      <c r="AC70" s="153">
        <v>9.1405915130732956E-2</v>
      </c>
      <c r="AD70" s="153"/>
      <c r="AE70" s="153">
        <f t="shared" si="5"/>
        <v>0.77730945980695876</v>
      </c>
      <c r="AF70" s="153">
        <f t="shared" si="6"/>
        <v>0.12697420643350896</v>
      </c>
      <c r="AG70" s="153">
        <f t="shared" si="7"/>
        <v>9.0972280611288939E-2</v>
      </c>
      <c r="AH70" s="153">
        <f t="shared" si="9"/>
        <v>4.7440531482433393E-3</v>
      </c>
      <c r="AI70" s="91"/>
      <c r="AJ70" s="102">
        <f t="shared" si="8"/>
        <v>0</v>
      </c>
      <c r="AK70" s="92"/>
      <c r="AL70" s="92"/>
      <c r="AM70" s="92"/>
      <c r="AO70" s="93"/>
    </row>
    <row r="71" spans="1:41">
      <c r="A71" s="122" t="s">
        <v>422</v>
      </c>
      <c r="B71" s="148">
        <v>9.2586793481915647E-2</v>
      </c>
      <c r="C71" s="148">
        <v>1.4146280814999763E-2</v>
      </c>
      <c r="D71" s="122"/>
      <c r="E71" s="148">
        <f t="shared" si="2"/>
        <v>0.86746113228550947</v>
      </c>
      <c r="F71" s="148">
        <f t="shared" si="3"/>
        <v>0.13253886771449055</v>
      </c>
      <c r="J71" s="122"/>
      <c r="K71" s="122"/>
      <c r="L71" s="122"/>
      <c r="M71" s="122"/>
      <c r="N71" s="122"/>
      <c r="O71" s="122"/>
      <c r="P71" s="122"/>
      <c r="Q71" s="122"/>
      <c r="R71" s="122"/>
      <c r="S71" s="122"/>
      <c r="T71" s="122"/>
      <c r="V71" s="87">
        <v>1</v>
      </c>
      <c r="W71" s="152" t="s">
        <v>278</v>
      </c>
      <c r="X71" s="153">
        <v>0.99525594685175667</v>
      </c>
      <c r="Y71" s="153">
        <v>4.7440531482433393E-3</v>
      </c>
      <c r="Z71" s="153"/>
      <c r="AA71" s="153">
        <v>0.78101463474373889</v>
      </c>
      <c r="AB71" s="153">
        <v>0.12757945012552813</v>
      </c>
      <c r="AC71" s="153">
        <v>9.1405915130732956E-2</v>
      </c>
      <c r="AD71" s="153"/>
      <c r="AE71" s="153">
        <f t="shared" si="5"/>
        <v>0.77730945980695876</v>
      </c>
      <c r="AF71" s="153">
        <f t="shared" si="6"/>
        <v>0.12697420643350896</v>
      </c>
      <c r="AG71" s="153">
        <f t="shared" si="7"/>
        <v>9.0972280611288939E-2</v>
      </c>
      <c r="AH71" s="153">
        <f t="shared" si="9"/>
        <v>4.7440531482433393E-3</v>
      </c>
      <c r="AI71" s="91"/>
      <c r="AJ71" s="102">
        <f t="shared" si="8"/>
        <v>0</v>
      </c>
      <c r="AK71" s="92"/>
      <c r="AL71" s="92"/>
      <c r="AM71" s="92"/>
      <c r="AO71" s="93"/>
    </row>
    <row r="72" spans="1:41">
      <c r="A72" s="122" t="s">
        <v>423</v>
      </c>
      <c r="B72" s="148">
        <v>1.6347415471673538E-2</v>
      </c>
      <c r="C72" s="148">
        <v>4.2036146882704436E-4</v>
      </c>
      <c r="D72" s="122"/>
      <c r="E72" s="148">
        <f t="shared" si="2"/>
        <v>0.9749303995205405</v>
      </c>
      <c r="F72" s="148">
        <f t="shared" si="3"/>
        <v>2.506960047945956E-2</v>
      </c>
      <c r="J72" s="122"/>
      <c r="K72" s="122"/>
      <c r="L72" s="122"/>
      <c r="M72" s="122"/>
      <c r="N72" s="122"/>
      <c r="O72" s="122"/>
      <c r="P72" s="122"/>
      <c r="Q72" s="122"/>
      <c r="R72" s="122"/>
      <c r="S72" s="122"/>
      <c r="T72" s="122"/>
      <c r="V72" s="87">
        <v>0</v>
      </c>
      <c r="W72" s="152" t="s">
        <v>279</v>
      </c>
      <c r="X72" s="153">
        <f t="shared" si="10"/>
        <v>0</v>
      </c>
      <c r="Y72" s="153">
        <f t="shared" si="10"/>
        <v>0</v>
      </c>
      <c r="Z72" s="153"/>
      <c r="AA72" s="153">
        <v>0</v>
      </c>
      <c r="AB72" s="153">
        <v>0</v>
      </c>
      <c r="AC72" s="153">
        <v>0</v>
      </c>
      <c r="AD72" s="153"/>
      <c r="AE72" s="153">
        <f t="shared" si="5"/>
        <v>0</v>
      </c>
      <c r="AF72" s="153">
        <f t="shared" si="6"/>
        <v>0</v>
      </c>
      <c r="AG72" s="153">
        <f t="shared" si="7"/>
        <v>0</v>
      </c>
      <c r="AH72" s="153">
        <f t="shared" si="9"/>
        <v>0</v>
      </c>
      <c r="AI72" s="91"/>
      <c r="AJ72" s="102">
        <f t="shared" si="8"/>
        <v>0</v>
      </c>
      <c r="AK72" s="92"/>
      <c r="AL72" s="92"/>
      <c r="AM72" s="92"/>
      <c r="AO72" s="93"/>
    </row>
    <row r="73" spans="1:41">
      <c r="A73" s="122" t="s">
        <v>424</v>
      </c>
      <c r="B73" s="148">
        <v>2.841957475810105E-2</v>
      </c>
      <c r="C73" s="148">
        <v>0.32908510097943156</v>
      </c>
      <c r="D73" s="122"/>
      <c r="E73" s="148">
        <f t="shared" si="2"/>
        <v>7.9494274304165211E-2</v>
      </c>
      <c r="F73" s="148">
        <f t="shared" si="3"/>
        <v>0.92050572569583489</v>
      </c>
      <c r="J73" s="122"/>
      <c r="K73" s="122"/>
      <c r="L73" s="122"/>
      <c r="M73" s="122"/>
      <c r="N73" s="122"/>
      <c r="O73" s="122"/>
      <c r="P73" s="122"/>
      <c r="Q73" s="122"/>
      <c r="R73" s="122"/>
      <c r="S73" s="122"/>
      <c r="T73" s="122"/>
      <c r="V73" s="87">
        <v>0</v>
      </c>
      <c r="W73" s="152" t="s">
        <v>280</v>
      </c>
      <c r="X73" s="153">
        <f t="shared" si="10"/>
        <v>0</v>
      </c>
      <c r="Y73" s="153">
        <f t="shared" si="10"/>
        <v>0</v>
      </c>
      <c r="Z73" s="153"/>
      <c r="AA73" s="153">
        <v>0</v>
      </c>
      <c r="AB73" s="153">
        <v>0</v>
      </c>
      <c r="AC73" s="153">
        <v>0</v>
      </c>
      <c r="AD73" s="153"/>
      <c r="AE73" s="153">
        <f t="shared" si="5"/>
        <v>0</v>
      </c>
      <c r="AF73" s="153">
        <f t="shared" si="6"/>
        <v>0</v>
      </c>
      <c r="AG73" s="153">
        <f t="shared" si="7"/>
        <v>0</v>
      </c>
      <c r="AH73" s="153">
        <f t="shared" si="9"/>
        <v>0</v>
      </c>
      <c r="AI73" s="91"/>
      <c r="AJ73" s="102">
        <f t="shared" si="8"/>
        <v>0</v>
      </c>
      <c r="AK73" s="92"/>
      <c r="AL73" s="92"/>
      <c r="AM73" s="92"/>
      <c r="AO73" s="93"/>
    </row>
    <row r="74" spans="1:41">
      <c r="A74" s="122" t="s">
        <v>425</v>
      </c>
      <c r="B74" s="148">
        <v>0.18747833547556714</v>
      </c>
      <c r="C74" s="148">
        <v>0.11015951830835383</v>
      </c>
      <c r="D74" s="122"/>
      <c r="E74" s="148">
        <f t="shared" si="2"/>
        <v>0.6298874054228083</v>
      </c>
      <c r="F74" s="148">
        <f t="shared" si="3"/>
        <v>0.37011259457719181</v>
      </c>
      <c r="J74" s="122"/>
      <c r="K74" s="122"/>
      <c r="L74" s="122"/>
      <c r="M74" s="122"/>
      <c r="N74" s="122"/>
      <c r="O74" s="122"/>
      <c r="P74" s="122"/>
      <c r="Q74" s="122"/>
      <c r="R74" s="122"/>
      <c r="S74" s="122"/>
      <c r="T74" s="122"/>
      <c r="V74" s="87">
        <v>1</v>
      </c>
      <c r="W74" s="152" t="s">
        <v>281</v>
      </c>
      <c r="X74" s="153">
        <v>0.99640039899872634</v>
      </c>
      <c r="Y74" s="153">
        <v>3.5996010012736765E-3</v>
      </c>
      <c r="Z74" s="153"/>
      <c r="AA74" s="153">
        <v>0.78101463474373889</v>
      </c>
      <c r="AB74" s="153">
        <v>0.12757945012552813</v>
      </c>
      <c r="AC74" s="153">
        <v>9.1405915130732956E-2</v>
      </c>
      <c r="AD74" s="153"/>
      <c r="AE74" s="153">
        <f t="shared" si="5"/>
        <v>0.77820329368250596</v>
      </c>
      <c r="AF74" s="153">
        <f t="shared" si="6"/>
        <v>0.12712021500911433</v>
      </c>
      <c r="AG74" s="153">
        <f t="shared" si="7"/>
        <v>9.1076890307106029E-2</v>
      </c>
      <c r="AH74" s="153">
        <f t="shared" ref="AH74:AH105" si="11">Y74</f>
        <v>3.5996010012736765E-3</v>
      </c>
      <c r="AI74" s="91"/>
      <c r="AJ74" s="102">
        <f t="shared" si="8"/>
        <v>0</v>
      </c>
      <c r="AK74" s="92"/>
      <c r="AL74" s="92"/>
      <c r="AM74" s="92"/>
      <c r="AO74" s="93"/>
    </row>
    <row r="75" spans="1:41">
      <c r="A75" s="122" t="s">
        <v>426</v>
      </c>
      <c r="B75" s="148">
        <v>2.0623167595534011</v>
      </c>
      <c r="C75" s="148">
        <v>1.71885604992136E-2</v>
      </c>
      <c r="D75" s="122"/>
      <c r="E75" s="148">
        <f t="shared" ref="E75:E138" si="12">IFERROR(B75/SUM($B75:$C75),0)</f>
        <v>0.9917343031857313</v>
      </c>
      <c r="F75" s="148">
        <f t="shared" ref="F75:F138" si="13">IFERROR(C75/SUM($B75:$C75),0)</f>
        <v>8.2656968142686468E-3</v>
      </c>
      <c r="J75" s="122"/>
      <c r="K75" s="122"/>
      <c r="L75" s="122"/>
      <c r="M75" s="122"/>
      <c r="N75" s="122"/>
      <c r="O75" s="122"/>
      <c r="P75" s="122"/>
      <c r="Q75" s="122"/>
      <c r="R75" s="122"/>
      <c r="S75" s="122"/>
      <c r="T75" s="122"/>
      <c r="V75" s="87">
        <v>1</v>
      </c>
      <c r="W75" s="152" t="s">
        <v>29</v>
      </c>
      <c r="X75" s="153">
        <v>0.97375188461354645</v>
      </c>
      <c r="Y75" s="153">
        <v>2.6248115386453597E-2</v>
      </c>
      <c r="Z75" s="153"/>
      <c r="AA75" s="153">
        <v>0.97</v>
      </c>
      <c r="AB75" s="153">
        <v>0.02</v>
      </c>
      <c r="AC75" s="153">
        <v>0.01</v>
      </c>
      <c r="AD75" s="153"/>
      <c r="AE75" s="153">
        <f t="shared" ref="AE75:AE138" si="14">$X75*AA75</f>
        <v>0.94453932807514007</v>
      </c>
      <c r="AF75" s="153">
        <f t="shared" ref="AF75:AF138" si="15">$X75*AB75</f>
        <v>1.9475037692270929E-2</v>
      </c>
      <c r="AG75" s="153">
        <f t="shared" ref="AG75:AG138" si="16">$X75*AC75</f>
        <v>9.7375188461354643E-3</v>
      </c>
      <c r="AH75" s="153">
        <f t="shared" si="11"/>
        <v>2.6248115386453597E-2</v>
      </c>
      <c r="AI75" s="91"/>
      <c r="AJ75" s="102">
        <f t="shared" ref="AJ75:AJ138" si="17">SUM(AE75:AH75)-V75</f>
        <v>0</v>
      </c>
      <c r="AK75" s="92"/>
      <c r="AL75" s="92"/>
      <c r="AM75" s="92"/>
      <c r="AO75" s="93"/>
    </row>
    <row r="76" spans="1:41">
      <c r="A76" s="122" t="s">
        <v>427</v>
      </c>
      <c r="B76" s="148">
        <v>0.48905792236322176</v>
      </c>
      <c r="C76" s="148">
        <v>0.25818427829315554</v>
      </c>
      <c r="D76" s="122"/>
      <c r="E76" s="148">
        <f t="shared" si="12"/>
        <v>0.65448380984590204</v>
      </c>
      <c r="F76" s="148">
        <f t="shared" si="13"/>
        <v>0.34551619015409807</v>
      </c>
      <c r="J76" s="122"/>
      <c r="K76" s="122"/>
      <c r="L76" s="122"/>
      <c r="M76" s="122"/>
      <c r="N76" s="122"/>
      <c r="O76" s="122"/>
      <c r="P76" s="122"/>
      <c r="Q76" s="122"/>
      <c r="R76" s="122"/>
      <c r="S76" s="122"/>
      <c r="T76" s="122"/>
      <c r="V76" s="87">
        <v>1</v>
      </c>
      <c r="W76" s="152" t="s">
        <v>282</v>
      </c>
      <c r="X76" s="153">
        <v>0.9956068947231832</v>
      </c>
      <c r="Y76" s="153">
        <v>4.3931052768168303E-3</v>
      </c>
      <c r="Z76" s="153"/>
      <c r="AA76" s="153">
        <v>0.78101463474373889</v>
      </c>
      <c r="AB76" s="153">
        <v>0.12757945012552813</v>
      </c>
      <c r="AC76" s="153">
        <v>9.1405915130732956E-2</v>
      </c>
      <c r="AD76" s="153"/>
      <c r="AE76" s="153">
        <f t="shared" si="14"/>
        <v>0.77758355523057499</v>
      </c>
      <c r="AF76" s="153">
        <f t="shared" si="15"/>
        <v>0.12701898016996829</v>
      </c>
      <c r="AG76" s="153">
        <f t="shared" si="16"/>
        <v>9.1004359322639866E-2</v>
      </c>
      <c r="AH76" s="153">
        <f t="shared" si="11"/>
        <v>4.3931052768168303E-3</v>
      </c>
      <c r="AI76" s="91"/>
      <c r="AJ76" s="102">
        <f t="shared" si="17"/>
        <v>0</v>
      </c>
      <c r="AK76" s="92"/>
      <c r="AL76" s="92"/>
      <c r="AM76" s="92"/>
      <c r="AO76" s="93"/>
    </row>
    <row r="77" spans="1:41">
      <c r="A77" s="122" t="s">
        <v>428</v>
      </c>
      <c r="B77" s="148">
        <v>0.45342959402781124</v>
      </c>
      <c r="C77" s="148">
        <v>1.0624013937123855</v>
      </c>
      <c r="D77" s="122"/>
      <c r="E77" s="148">
        <f t="shared" si="12"/>
        <v>0.29912938691389651</v>
      </c>
      <c r="F77" s="148">
        <f t="shared" si="13"/>
        <v>0.70087061308610343</v>
      </c>
      <c r="J77" s="122"/>
      <c r="K77" s="122"/>
      <c r="L77" s="122"/>
      <c r="M77" s="122"/>
      <c r="N77" s="122"/>
      <c r="O77" s="122"/>
      <c r="P77" s="122"/>
      <c r="Q77" s="122"/>
      <c r="R77" s="122"/>
      <c r="S77" s="122"/>
      <c r="T77" s="122"/>
      <c r="V77" s="87">
        <v>1</v>
      </c>
      <c r="W77" s="152" t="s">
        <v>283</v>
      </c>
      <c r="X77" s="153">
        <v>0.90671105522968298</v>
      </c>
      <c r="Y77" s="153">
        <v>9.3288944770316989E-2</v>
      </c>
      <c r="Z77" s="153"/>
      <c r="AA77" s="153">
        <v>0.78101463474373889</v>
      </c>
      <c r="AB77" s="153">
        <v>0.12757945012552813</v>
      </c>
      <c r="AC77" s="153">
        <v>9.1405915130732956E-2</v>
      </c>
      <c r="AD77" s="153"/>
      <c r="AE77" s="153">
        <f t="shared" si="14"/>
        <v>0.70815460361832094</v>
      </c>
      <c r="AF77" s="153">
        <f t="shared" si="15"/>
        <v>0.11567769784894032</v>
      </c>
      <c r="AG77" s="153">
        <f t="shared" si="16"/>
        <v>8.2878753762421722E-2</v>
      </c>
      <c r="AH77" s="153">
        <f t="shared" si="11"/>
        <v>9.3288944770316989E-2</v>
      </c>
      <c r="AI77" s="91"/>
      <c r="AJ77" s="102">
        <f t="shared" si="17"/>
        <v>0</v>
      </c>
      <c r="AK77" s="92"/>
      <c r="AL77" s="92"/>
      <c r="AM77" s="92"/>
      <c r="AO77" s="93"/>
    </row>
    <row r="78" spans="1:41">
      <c r="A78" s="122" t="s">
        <v>429</v>
      </c>
      <c r="B78" s="148">
        <v>9.6574687865184927</v>
      </c>
      <c r="C78" s="148">
        <v>2.712292800475416E-2</v>
      </c>
      <c r="D78" s="122"/>
      <c r="E78" s="148">
        <f t="shared" si="12"/>
        <v>0.99719937310686213</v>
      </c>
      <c r="F78" s="148">
        <f t="shared" si="13"/>
        <v>2.8006268931378866E-3</v>
      </c>
      <c r="J78" s="122"/>
      <c r="K78" s="122"/>
      <c r="L78" s="122"/>
      <c r="M78" s="122"/>
      <c r="N78" s="122"/>
      <c r="O78" s="122"/>
      <c r="P78" s="122"/>
      <c r="Q78" s="122"/>
      <c r="R78" s="122"/>
      <c r="S78" s="122"/>
      <c r="T78" s="122"/>
      <c r="V78" s="87">
        <v>0</v>
      </c>
      <c r="W78" s="152" t="s">
        <v>284</v>
      </c>
      <c r="X78" s="153">
        <f t="shared" ref="X78:Y106" si="18">IF($V78=0,0,)</f>
        <v>0</v>
      </c>
      <c r="Y78" s="153">
        <f t="shared" si="18"/>
        <v>0</v>
      </c>
      <c r="Z78" s="153"/>
      <c r="AA78" s="153">
        <v>0</v>
      </c>
      <c r="AB78" s="153">
        <v>0</v>
      </c>
      <c r="AC78" s="153">
        <v>0</v>
      </c>
      <c r="AD78" s="153"/>
      <c r="AE78" s="153">
        <f t="shared" si="14"/>
        <v>0</v>
      </c>
      <c r="AF78" s="153">
        <f t="shared" si="15"/>
        <v>0</v>
      </c>
      <c r="AG78" s="153">
        <f t="shared" si="16"/>
        <v>0</v>
      </c>
      <c r="AH78" s="153">
        <f t="shared" si="11"/>
        <v>0</v>
      </c>
      <c r="AI78" s="91"/>
      <c r="AJ78" s="102">
        <f t="shared" si="17"/>
        <v>0</v>
      </c>
      <c r="AK78" s="92"/>
      <c r="AL78" s="92"/>
      <c r="AM78" s="92"/>
      <c r="AO78" s="93"/>
    </row>
    <row r="79" spans="1:41">
      <c r="A79" s="122" t="s">
        <v>430</v>
      </c>
      <c r="B79" s="148">
        <v>0.31136897590861523</v>
      </c>
      <c r="C79" s="148">
        <v>0.34843633217526704</v>
      </c>
      <c r="D79" s="122"/>
      <c r="E79" s="148">
        <f t="shared" si="12"/>
        <v>0.47191038340211461</v>
      </c>
      <c r="F79" s="148">
        <f t="shared" si="13"/>
        <v>0.52808961659788534</v>
      </c>
      <c r="J79" s="122"/>
      <c r="K79" s="122"/>
      <c r="L79" s="122"/>
      <c r="M79" s="122"/>
      <c r="N79" s="122"/>
      <c r="O79" s="122"/>
      <c r="P79" s="122"/>
      <c r="Q79" s="122"/>
      <c r="R79" s="122"/>
      <c r="S79" s="122"/>
      <c r="T79" s="122"/>
      <c r="V79" s="87">
        <v>1</v>
      </c>
      <c r="W79" s="118" t="s">
        <v>285</v>
      </c>
      <c r="X79" s="153">
        <v>0.95</v>
      </c>
      <c r="Y79" s="153">
        <v>0.05</v>
      </c>
      <c r="Z79" s="153"/>
      <c r="AA79" s="153">
        <v>0.78101463474373889</v>
      </c>
      <c r="AB79" s="153">
        <v>0.12757945012552813</v>
      </c>
      <c r="AC79" s="153">
        <v>9.1405915130732956E-2</v>
      </c>
      <c r="AD79" s="153"/>
      <c r="AE79" s="153">
        <f t="shared" si="14"/>
        <v>0.74196390300655191</v>
      </c>
      <c r="AF79" s="153">
        <f t="shared" si="15"/>
        <v>0.12120047761925172</v>
      </c>
      <c r="AG79" s="153">
        <f t="shared" si="16"/>
        <v>8.6835619374196302E-2</v>
      </c>
      <c r="AH79" s="153">
        <f t="shared" si="11"/>
        <v>0.05</v>
      </c>
      <c r="AI79" s="91"/>
      <c r="AJ79" s="102">
        <f t="shared" si="17"/>
        <v>0</v>
      </c>
      <c r="AK79" s="92"/>
      <c r="AL79" s="92"/>
      <c r="AM79" s="92"/>
      <c r="AO79" s="93"/>
    </row>
    <row r="80" spans="1:41">
      <c r="A80" s="122" t="s">
        <v>431</v>
      </c>
      <c r="B80" s="148">
        <v>3.4924228646389062E-2</v>
      </c>
      <c r="C80" s="148">
        <v>7.911291055918461E-2</v>
      </c>
      <c r="D80" s="122"/>
      <c r="E80" s="148">
        <f t="shared" si="12"/>
        <v>0.30625311095740032</v>
      </c>
      <c r="F80" s="148">
        <f t="shared" si="13"/>
        <v>0.69374688904259962</v>
      </c>
      <c r="J80" s="122"/>
      <c r="K80" s="122"/>
      <c r="L80" s="122"/>
      <c r="M80" s="122"/>
      <c r="N80" s="122"/>
      <c r="O80" s="122"/>
      <c r="P80" s="122"/>
      <c r="Q80" s="122"/>
      <c r="R80" s="122"/>
      <c r="S80" s="122"/>
      <c r="T80" s="122"/>
      <c r="V80" s="87">
        <v>1</v>
      </c>
      <c r="W80" s="118" t="s">
        <v>286</v>
      </c>
      <c r="X80" s="153">
        <v>0.99727151515251233</v>
      </c>
      <c r="Y80" s="153">
        <v>2.7284848474877477E-3</v>
      </c>
      <c r="Z80" s="153"/>
      <c r="AA80" s="153">
        <v>0.78101463474373889</v>
      </c>
      <c r="AB80" s="153">
        <v>0.12757945012552813</v>
      </c>
      <c r="AC80" s="153">
        <v>9.1405915130732956E-2</v>
      </c>
      <c r="AD80" s="153"/>
      <c r="AE80" s="153">
        <f t="shared" si="14"/>
        <v>0.77888364814717448</v>
      </c>
      <c r="AF80" s="153">
        <f t="shared" si="15"/>
        <v>0.12723135152900983</v>
      </c>
      <c r="AG80" s="153">
        <f t="shared" si="16"/>
        <v>9.1156515476328012E-2</v>
      </c>
      <c r="AH80" s="153">
        <f t="shared" si="11"/>
        <v>2.7284848474877477E-3</v>
      </c>
      <c r="AI80" s="91"/>
      <c r="AJ80" s="102">
        <f t="shared" si="17"/>
        <v>0</v>
      </c>
      <c r="AK80" s="92"/>
      <c r="AL80" s="92"/>
      <c r="AM80" s="92"/>
      <c r="AO80" s="93"/>
    </row>
    <row r="81" spans="1:41">
      <c r="A81" s="122" t="s">
        <v>432</v>
      </c>
      <c r="B81" s="148">
        <v>0.32518037757570301</v>
      </c>
      <c r="C81" s="148">
        <v>2.9933361317754356E-2</v>
      </c>
      <c r="D81" s="122"/>
      <c r="E81" s="148">
        <f t="shared" si="12"/>
        <v>0.9157076788664178</v>
      </c>
      <c r="F81" s="148">
        <f t="shared" si="13"/>
        <v>8.4292321133582163E-2</v>
      </c>
      <c r="J81" s="122"/>
      <c r="K81" s="122"/>
      <c r="L81" s="122"/>
      <c r="M81" s="122"/>
      <c r="N81" s="122"/>
      <c r="O81" s="122"/>
      <c r="P81" s="122"/>
      <c r="Q81" s="122"/>
      <c r="R81" s="122"/>
      <c r="S81" s="122"/>
      <c r="T81" s="122"/>
      <c r="V81" s="87">
        <v>0</v>
      </c>
      <c r="W81" s="152" t="s">
        <v>287</v>
      </c>
      <c r="X81" s="153">
        <f t="shared" si="18"/>
        <v>0</v>
      </c>
      <c r="Y81" s="153">
        <f t="shared" si="18"/>
        <v>0</v>
      </c>
      <c r="Z81" s="153"/>
      <c r="AA81" s="153">
        <v>0</v>
      </c>
      <c r="AB81" s="153">
        <v>0</v>
      </c>
      <c r="AC81" s="153">
        <v>0</v>
      </c>
      <c r="AD81" s="153"/>
      <c r="AE81" s="153">
        <f t="shared" si="14"/>
        <v>0</v>
      </c>
      <c r="AF81" s="153">
        <f t="shared" si="15"/>
        <v>0</v>
      </c>
      <c r="AG81" s="153">
        <f t="shared" si="16"/>
        <v>0</v>
      </c>
      <c r="AH81" s="153">
        <f t="shared" si="11"/>
        <v>0</v>
      </c>
      <c r="AI81" s="91"/>
      <c r="AJ81" s="102">
        <f t="shared" si="17"/>
        <v>0</v>
      </c>
      <c r="AK81" s="92"/>
      <c r="AL81" s="92"/>
      <c r="AM81" s="92"/>
      <c r="AO81" s="93"/>
    </row>
    <row r="82" spans="1:41">
      <c r="A82" s="122" t="s">
        <v>433</v>
      </c>
      <c r="B82" s="148">
        <v>3.6332133609440861E-2</v>
      </c>
      <c r="C82" s="148">
        <v>0.13057030239784626</v>
      </c>
      <c r="D82" s="122"/>
      <c r="E82" s="148">
        <f t="shared" si="12"/>
        <v>0.21768486115957331</v>
      </c>
      <c r="F82" s="148">
        <f t="shared" si="13"/>
        <v>0.7823151388404268</v>
      </c>
      <c r="J82" s="122"/>
      <c r="K82" s="122"/>
      <c r="L82" s="122"/>
      <c r="M82" s="122"/>
      <c r="N82" s="122"/>
      <c r="O82" s="122"/>
      <c r="P82" s="122"/>
      <c r="Q82" s="122"/>
      <c r="R82" s="122"/>
      <c r="S82" s="122"/>
      <c r="T82" s="122"/>
      <c r="V82" s="87">
        <v>1</v>
      </c>
      <c r="W82" s="152" t="s">
        <v>288</v>
      </c>
      <c r="X82" s="153">
        <v>0.96698701917442254</v>
      </c>
      <c r="Y82" s="153">
        <v>3.3012980825577444E-2</v>
      </c>
      <c r="Z82" s="153"/>
      <c r="AA82" s="153">
        <v>0.78101463474373889</v>
      </c>
      <c r="AB82" s="153">
        <v>0.12757945012552813</v>
      </c>
      <c r="AC82" s="153">
        <v>9.1405915130732956E-2</v>
      </c>
      <c r="AD82" s="153"/>
      <c r="AE82" s="153">
        <f t="shared" si="14"/>
        <v>0.75523101358244848</v>
      </c>
      <c r="AF82" s="153">
        <f t="shared" si="15"/>
        <v>0.12336767218479636</v>
      </c>
      <c r="AG82" s="153">
        <f t="shared" si="16"/>
        <v>8.8388333407177708E-2</v>
      </c>
      <c r="AH82" s="153">
        <f t="shared" si="11"/>
        <v>3.3012980825577444E-2</v>
      </c>
      <c r="AI82" s="91"/>
      <c r="AJ82" s="102">
        <f t="shared" si="17"/>
        <v>0</v>
      </c>
      <c r="AK82" s="92"/>
      <c r="AL82" s="92"/>
      <c r="AM82" s="92"/>
      <c r="AO82" s="93"/>
    </row>
    <row r="83" spans="1:41">
      <c r="A83" s="122" t="s">
        <v>434</v>
      </c>
      <c r="B83" s="148">
        <v>35.997538656907011</v>
      </c>
      <c r="C83" s="148">
        <v>0.72614888285553914</v>
      </c>
      <c r="D83" s="122"/>
      <c r="E83" s="148">
        <f t="shared" si="12"/>
        <v>0.9802266893249949</v>
      </c>
      <c r="F83" s="148">
        <f t="shared" si="13"/>
        <v>1.9773310675005113E-2</v>
      </c>
      <c r="V83" s="87">
        <v>1</v>
      </c>
      <c r="W83" s="152" t="s">
        <v>289</v>
      </c>
      <c r="X83" s="153">
        <v>0.87025801488794752</v>
      </c>
      <c r="Y83" s="153">
        <v>0.12974198511205257</v>
      </c>
      <c r="Z83" s="153"/>
      <c r="AA83" s="153">
        <v>0.78101463474373889</v>
      </c>
      <c r="AB83" s="153">
        <v>0.12757945012552813</v>
      </c>
      <c r="AC83" s="153">
        <v>9.1405915130732956E-2</v>
      </c>
      <c r="AD83" s="153"/>
      <c r="AE83" s="153">
        <f t="shared" si="14"/>
        <v>0.67968424563052166</v>
      </c>
      <c r="AF83" s="153">
        <f t="shared" si="15"/>
        <v>0.11102703900673802</v>
      </c>
      <c r="AG83" s="153">
        <f t="shared" si="16"/>
        <v>7.9546730250687869E-2</v>
      </c>
      <c r="AH83" s="153">
        <f t="shared" si="11"/>
        <v>0.12974198511205257</v>
      </c>
      <c r="AI83" s="91"/>
      <c r="AJ83" s="102">
        <f t="shared" si="17"/>
        <v>0</v>
      </c>
      <c r="AK83" s="92"/>
      <c r="AL83" s="92"/>
      <c r="AM83" s="92"/>
      <c r="AO83" s="93"/>
    </row>
    <row r="84" spans="1:41">
      <c r="A84" s="122" t="s">
        <v>435</v>
      </c>
      <c r="B84" s="148">
        <v>16.752133353715358</v>
      </c>
      <c r="C84" s="148">
        <v>0.67352942576788999</v>
      </c>
      <c r="D84" s="122"/>
      <c r="E84" s="148">
        <f t="shared" si="12"/>
        <v>0.96134841846240171</v>
      </c>
      <c r="F84" s="148">
        <f t="shared" si="13"/>
        <v>3.865158153759838E-2</v>
      </c>
      <c r="V84" s="87">
        <v>1</v>
      </c>
      <c r="W84" s="152" t="s">
        <v>290</v>
      </c>
      <c r="X84" s="153">
        <v>0.87025801488794752</v>
      </c>
      <c r="Y84" s="153">
        <v>0.12974198511205257</v>
      </c>
      <c r="Z84" s="153"/>
      <c r="AA84" s="153">
        <v>0.78101463474373889</v>
      </c>
      <c r="AB84" s="153">
        <v>0.12757945012552813</v>
      </c>
      <c r="AC84" s="153">
        <v>9.1405915130732956E-2</v>
      </c>
      <c r="AD84" s="153"/>
      <c r="AE84" s="153">
        <f t="shared" si="14"/>
        <v>0.67968424563052166</v>
      </c>
      <c r="AF84" s="153">
        <f t="shared" si="15"/>
        <v>0.11102703900673802</v>
      </c>
      <c r="AG84" s="153">
        <f t="shared" si="16"/>
        <v>7.9546730250687869E-2</v>
      </c>
      <c r="AH84" s="153">
        <f t="shared" si="11"/>
        <v>0.12974198511205257</v>
      </c>
      <c r="AI84" s="91"/>
      <c r="AJ84" s="102">
        <f t="shared" si="17"/>
        <v>0</v>
      </c>
      <c r="AK84" s="92"/>
      <c r="AL84" s="92"/>
      <c r="AM84" s="92"/>
      <c r="AO84" s="93"/>
    </row>
    <row r="85" spans="1:41">
      <c r="A85" s="122" t="s">
        <v>436</v>
      </c>
      <c r="B85" s="148">
        <v>41.205383103874503</v>
      </c>
      <c r="C85" s="148">
        <v>1.256985961097418E-2</v>
      </c>
      <c r="D85" s="122"/>
      <c r="E85" s="148">
        <f t="shared" si="12"/>
        <v>0.99969503920725722</v>
      </c>
      <c r="F85" s="148">
        <f t="shared" si="13"/>
        <v>3.0496079274265939E-4</v>
      </c>
      <c r="V85" s="87">
        <v>0</v>
      </c>
      <c r="W85" s="152" t="s">
        <v>291</v>
      </c>
      <c r="X85" s="153">
        <f t="shared" si="18"/>
        <v>0</v>
      </c>
      <c r="Y85" s="153">
        <f t="shared" si="18"/>
        <v>0</v>
      </c>
      <c r="Z85" s="153"/>
      <c r="AA85" s="153">
        <v>0</v>
      </c>
      <c r="AB85" s="153">
        <v>0</v>
      </c>
      <c r="AC85" s="153">
        <v>0</v>
      </c>
      <c r="AD85" s="153"/>
      <c r="AE85" s="153">
        <f t="shared" si="14"/>
        <v>0</v>
      </c>
      <c r="AF85" s="153">
        <f t="shared" si="15"/>
        <v>0</v>
      </c>
      <c r="AG85" s="153">
        <f t="shared" si="16"/>
        <v>0</v>
      </c>
      <c r="AH85" s="153">
        <f t="shared" si="11"/>
        <v>0</v>
      </c>
      <c r="AI85" s="91"/>
      <c r="AJ85" s="102">
        <f t="shared" si="17"/>
        <v>0</v>
      </c>
      <c r="AK85" s="92"/>
      <c r="AL85" s="92"/>
      <c r="AM85" s="92"/>
      <c r="AO85" s="93"/>
    </row>
    <row r="86" spans="1:41">
      <c r="A86" s="122" t="s">
        <v>437</v>
      </c>
      <c r="B86" s="148">
        <v>5.6910168508642292E-2</v>
      </c>
      <c r="C86" s="148">
        <v>2.3406670357179537E-2</v>
      </c>
      <c r="D86" s="122"/>
      <c r="E86" s="148">
        <f t="shared" si="12"/>
        <v>0.70857082166439622</v>
      </c>
      <c r="F86" s="148">
        <f t="shared" si="13"/>
        <v>0.29142917833560372</v>
      </c>
      <c r="V86" s="87">
        <v>1</v>
      </c>
      <c r="W86" s="152" t="s">
        <v>292</v>
      </c>
      <c r="X86" s="153">
        <v>0.86535617879392801</v>
      </c>
      <c r="Y86" s="153">
        <v>0.13464382120607207</v>
      </c>
      <c r="Z86" s="153"/>
      <c r="AA86" s="153">
        <v>0.78101463474373889</v>
      </c>
      <c r="AB86" s="153">
        <v>0.12757945012552813</v>
      </c>
      <c r="AC86" s="153">
        <v>9.1405915130732956E-2</v>
      </c>
      <c r="AD86" s="153"/>
      <c r="AE86" s="153">
        <f t="shared" si="14"/>
        <v>0.67585583990397724</v>
      </c>
      <c r="AF86" s="153">
        <f t="shared" si="15"/>
        <v>0.11040166545325754</v>
      </c>
      <c r="AG86" s="153">
        <f t="shared" si="16"/>
        <v>7.9098673436693162E-2</v>
      </c>
      <c r="AH86" s="153">
        <f t="shared" si="11"/>
        <v>0.13464382120607207</v>
      </c>
      <c r="AI86" s="91"/>
      <c r="AJ86" s="102">
        <f t="shared" si="17"/>
        <v>0</v>
      </c>
      <c r="AK86" s="92"/>
      <c r="AL86" s="92"/>
      <c r="AM86" s="92"/>
      <c r="AO86" s="93"/>
    </row>
    <row r="87" spans="1:41">
      <c r="A87" s="122" t="s">
        <v>438</v>
      </c>
      <c r="B87" s="148">
        <v>1.4005596255508306</v>
      </c>
      <c r="C87" s="148">
        <v>268.54512399903012</v>
      </c>
      <c r="D87" s="122"/>
      <c r="E87" s="148">
        <f t="shared" si="12"/>
        <v>5.1883016121814255E-3</v>
      </c>
      <c r="F87" s="148">
        <f t="shared" si="13"/>
        <v>0.99481169838781858</v>
      </c>
      <c r="V87" s="87">
        <v>1</v>
      </c>
      <c r="W87" s="152" t="s">
        <v>293</v>
      </c>
      <c r="X87" s="153">
        <v>0.87025801488794752</v>
      </c>
      <c r="Y87" s="153">
        <v>0.12974198511205257</v>
      </c>
      <c r="Z87" s="153"/>
      <c r="AA87" s="153">
        <v>0.78101463474373889</v>
      </c>
      <c r="AB87" s="153">
        <v>0.12757945012552813</v>
      </c>
      <c r="AC87" s="153">
        <v>9.1405915130732956E-2</v>
      </c>
      <c r="AD87" s="153"/>
      <c r="AE87" s="153">
        <f t="shared" si="14"/>
        <v>0.67968424563052166</v>
      </c>
      <c r="AF87" s="153">
        <f t="shared" si="15"/>
        <v>0.11102703900673802</v>
      </c>
      <c r="AG87" s="153">
        <f t="shared" si="16"/>
        <v>7.9546730250687869E-2</v>
      </c>
      <c r="AH87" s="153">
        <f t="shared" si="11"/>
        <v>0.12974198511205257</v>
      </c>
      <c r="AI87" s="91"/>
      <c r="AJ87" s="102">
        <f t="shared" si="17"/>
        <v>0</v>
      </c>
      <c r="AK87" s="92"/>
      <c r="AL87" s="92"/>
      <c r="AM87" s="92"/>
      <c r="AO87" s="93"/>
    </row>
    <row r="88" spans="1:41">
      <c r="A88" s="122" t="s">
        <v>439</v>
      </c>
      <c r="B88" s="148">
        <v>3.2154015030830471E-2</v>
      </c>
      <c r="C88" s="148">
        <v>4.729066524304249E-3</v>
      </c>
      <c r="D88" s="122"/>
      <c r="E88" s="148">
        <f t="shared" si="12"/>
        <v>0.87178222846605158</v>
      </c>
      <c r="F88" s="148">
        <f t="shared" si="13"/>
        <v>0.12821777153394837</v>
      </c>
      <c r="V88" s="87">
        <v>0</v>
      </c>
      <c r="W88" s="152" t="s">
        <v>294</v>
      </c>
      <c r="X88" s="153">
        <f t="shared" si="18"/>
        <v>0</v>
      </c>
      <c r="Y88" s="153">
        <f t="shared" si="18"/>
        <v>0</v>
      </c>
      <c r="Z88" s="153"/>
      <c r="AA88" s="153">
        <v>0</v>
      </c>
      <c r="AB88" s="153">
        <v>0</v>
      </c>
      <c r="AC88" s="153">
        <v>0</v>
      </c>
      <c r="AD88" s="153"/>
      <c r="AE88" s="153">
        <f t="shared" si="14"/>
        <v>0</v>
      </c>
      <c r="AF88" s="153">
        <f t="shared" si="15"/>
        <v>0</v>
      </c>
      <c r="AG88" s="153">
        <f t="shared" si="16"/>
        <v>0</v>
      </c>
      <c r="AH88" s="153">
        <f t="shared" si="11"/>
        <v>0</v>
      </c>
      <c r="AI88" s="91"/>
      <c r="AJ88" s="102">
        <f t="shared" si="17"/>
        <v>0</v>
      </c>
      <c r="AK88" s="92"/>
      <c r="AL88" s="92"/>
      <c r="AM88" s="92"/>
      <c r="AO88" s="93"/>
    </row>
    <row r="89" spans="1:41">
      <c r="A89" s="122" t="s">
        <v>440</v>
      </c>
      <c r="B89" s="148">
        <v>0.13101224458388031</v>
      </c>
      <c r="C89" s="148">
        <v>0.29419776208113463</v>
      </c>
      <c r="D89" s="122"/>
      <c r="E89" s="148">
        <f t="shared" si="12"/>
        <v>0.30811185656572088</v>
      </c>
      <c r="F89" s="148">
        <f t="shared" si="13"/>
        <v>0.69188814343427907</v>
      </c>
      <c r="V89" s="87">
        <v>0</v>
      </c>
      <c r="W89" s="152" t="s">
        <v>295</v>
      </c>
      <c r="X89" s="153">
        <f t="shared" si="18"/>
        <v>0</v>
      </c>
      <c r="Y89" s="153">
        <f t="shared" si="18"/>
        <v>0</v>
      </c>
      <c r="Z89" s="153"/>
      <c r="AA89" s="153">
        <v>0</v>
      </c>
      <c r="AB89" s="153">
        <v>0</v>
      </c>
      <c r="AC89" s="153">
        <v>0</v>
      </c>
      <c r="AD89" s="153"/>
      <c r="AE89" s="153">
        <f t="shared" si="14"/>
        <v>0</v>
      </c>
      <c r="AF89" s="153">
        <f t="shared" si="15"/>
        <v>0</v>
      </c>
      <c r="AG89" s="153">
        <f t="shared" si="16"/>
        <v>0</v>
      </c>
      <c r="AH89" s="153">
        <f t="shared" si="11"/>
        <v>0</v>
      </c>
      <c r="AI89" s="91"/>
      <c r="AJ89" s="102">
        <f t="shared" si="17"/>
        <v>0</v>
      </c>
      <c r="AK89" s="92"/>
      <c r="AL89" s="92"/>
      <c r="AM89" s="92"/>
      <c r="AO89" s="93"/>
    </row>
    <row r="90" spans="1:41">
      <c r="A90" s="122" t="s">
        <v>441</v>
      </c>
      <c r="B90" s="148">
        <v>0.12903491519124632</v>
      </c>
      <c r="C90" s="148">
        <v>7.4990229097160771E-2</v>
      </c>
      <c r="D90" s="122"/>
      <c r="E90" s="148">
        <f t="shared" si="12"/>
        <v>0.63244614109349373</v>
      </c>
      <c r="F90" s="148">
        <f t="shared" si="13"/>
        <v>0.36755385890650633</v>
      </c>
      <c r="V90" s="87">
        <v>0</v>
      </c>
      <c r="W90" s="152" t="s">
        <v>296</v>
      </c>
      <c r="X90" s="153">
        <f t="shared" si="18"/>
        <v>0</v>
      </c>
      <c r="Y90" s="153">
        <f t="shared" si="18"/>
        <v>0</v>
      </c>
      <c r="Z90" s="153"/>
      <c r="AA90" s="153">
        <v>0</v>
      </c>
      <c r="AB90" s="153">
        <v>0</v>
      </c>
      <c r="AC90" s="153">
        <v>0</v>
      </c>
      <c r="AD90" s="153"/>
      <c r="AE90" s="153">
        <f t="shared" si="14"/>
        <v>0</v>
      </c>
      <c r="AF90" s="153">
        <f t="shared" si="15"/>
        <v>0</v>
      </c>
      <c r="AG90" s="153">
        <f t="shared" si="16"/>
        <v>0</v>
      </c>
      <c r="AH90" s="153">
        <f t="shared" si="11"/>
        <v>0</v>
      </c>
      <c r="AI90" s="91"/>
      <c r="AJ90" s="102">
        <f t="shared" si="17"/>
        <v>0</v>
      </c>
      <c r="AK90" s="92"/>
      <c r="AL90" s="92"/>
      <c r="AM90" s="92"/>
      <c r="AO90" s="93"/>
    </row>
    <row r="91" spans="1:41">
      <c r="A91" s="122" t="s">
        <v>442</v>
      </c>
      <c r="B91" s="148">
        <v>0.28100770310185119</v>
      </c>
      <c r="C91" s="148">
        <v>46.507497703459762</v>
      </c>
      <c r="D91" s="122"/>
      <c r="E91" s="148">
        <f t="shared" si="12"/>
        <v>6.0059132186437124E-3</v>
      </c>
      <c r="F91" s="148">
        <f t="shared" si="13"/>
        <v>0.99399408678135637</v>
      </c>
      <c r="V91" s="87">
        <v>1</v>
      </c>
      <c r="W91" s="152" t="s">
        <v>297</v>
      </c>
      <c r="X91" s="153">
        <v>0.9</v>
      </c>
      <c r="Y91" s="153">
        <v>0.1</v>
      </c>
      <c r="Z91" s="153"/>
      <c r="AA91" s="153">
        <v>0.78101463474373889</v>
      </c>
      <c r="AB91" s="153">
        <v>0.12757945012552813</v>
      </c>
      <c r="AC91" s="153">
        <v>9.1405915130732956E-2</v>
      </c>
      <c r="AD91" s="153"/>
      <c r="AE91" s="153">
        <f t="shared" si="14"/>
        <v>0.70291317126936503</v>
      </c>
      <c r="AF91" s="153">
        <f t="shared" si="15"/>
        <v>0.11482150511297531</v>
      </c>
      <c r="AG91" s="153">
        <f t="shared" si="16"/>
        <v>8.2265323617659661E-2</v>
      </c>
      <c r="AH91" s="153">
        <f t="shared" si="11"/>
        <v>0.1</v>
      </c>
      <c r="AI91" s="91"/>
      <c r="AJ91" s="102">
        <f t="shared" si="17"/>
        <v>0</v>
      </c>
      <c r="AK91" s="92"/>
      <c r="AL91" s="92"/>
      <c r="AM91" s="92"/>
      <c r="AO91" s="93"/>
    </row>
    <row r="92" spans="1:41">
      <c r="A92" s="122" t="s">
        <v>443</v>
      </c>
      <c r="B92" s="148">
        <v>0.42830163175348607</v>
      </c>
      <c r="C92" s="148">
        <v>5.5277533150756342E-2</v>
      </c>
      <c r="D92" s="122"/>
      <c r="E92" s="148">
        <f t="shared" si="12"/>
        <v>0.88569082962517143</v>
      </c>
      <c r="F92" s="148">
        <f t="shared" si="13"/>
        <v>0.11430917037482852</v>
      </c>
      <c r="V92" s="87">
        <v>0</v>
      </c>
      <c r="W92" s="152" t="s">
        <v>298</v>
      </c>
      <c r="X92" s="153">
        <f t="shared" si="18"/>
        <v>0</v>
      </c>
      <c r="Y92" s="153">
        <f t="shared" si="18"/>
        <v>0</v>
      </c>
      <c r="Z92" s="153"/>
      <c r="AA92" s="153">
        <v>0</v>
      </c>
      <c r="AB92" s="153">
        <v>0</v>
      </c>
      <c r="AC92" s="153">
        <v>0</v>
      </c>
      <c r="AD92" s="153"/>
      <c r="AE92" s="153">
        <f t="shared" si="14"/>
        <v>0</v>
      </c>
      <c r="AF92" s="153">
        <f t="shared" si="15"/>
        <v>0</v>
      </c>
      <c r="AG92" s="153">
        <f t="shared" si="16"/>
        <v>0</v>
      </c>
      <c r="AH92" s="153">
        <f t="shared" si="11"/>
        <v>0</v>
      </c>
      <c r="AI92" s="91"/>
      <c r="AJ92" s="102">
        <f t="shared" si="17"/>
        <v>0</v>
      </c>
      <c r="AK92" s="92"/>
      <c r="AL92" s="92"/>
      <c r="AM92" s="92"/>
      <c r="AO92" s="93"/>
    </row>
    <row r="93" spans="1:41">
      <c r="A93" s="122" t="s">
        <v>444</v>
      </c>
      <c r="B93" s="148">
        <v>0.16220417938749065</v>
      </c>
      <c r="C93" s="148">
        <v>1.3871928471292464E-2</v>
      </c>
      <c r="D93" s="122"/>
      <c r="E93" s="148">
        <f t="shared" si="12"/>
        <v>0.92121629311332776</v>
      </c>
      <c r="F93" s="148">
        <f t="shared" si="13"/>
        <v>7.8783706886672286E-2</v>
      </c>
      <c r="V93" s="87">
        <v>0</v>
      </c>
      <c r="W93" s="152" t="s">
        <v>299</v>
      </c>
      <c r="X93" s="153">
        <f t="shared" si="18"/>
        <v>0</v>
      </c>
      <c r="Y93" s="153">
        <f t="shared" si="18"/>
        <v>0</v>
      </c>
      <c r="Z93" s="153"/>
      <c r="AA93" s="153">
        <v>0</v>
      </c>
      <c r="AB93" s="153">
        <v>0</v>
      </c>
      <c r="AC93" s="153">
        <v>0</v>
      </c>
      <c r="AD93" s="153"/>
      <c r="AE93" s="153">
        <f t="shared" si="14"/>
        <v>0</v>
      </c>
      <c r="AF93" s="153">
        <f t="shared" si="15"/>
        <v>0</v>
      </c>
      <c r="AG93" s="153">
        <f t="shared" si="16"/>
        <v>0</v>
      </c>
      <c r="AH93" s="153">
        <f t="shared" si="11"/>
        <v>0</v>
      </c>
      <c r="AI93" s="91"/>
      <c r="AJ93" s="102">
        <f t="shared" si="17"/>
        <v>0</v>
      </c>
      <c r="AK93" s="92"/>
      <c r="AL93" s="92"/>
      <c r="AM93" s="92"/>
      <c r="AO93" s="93"/>
    </row>
    <row r="94" spans="1:41">
      <c r="A94" s="122" t="s">
        <v>445</v>
      </c>
      <c r="B94" s="148">
        <v>0.53298907549410879</v>
      </c>
      <c r="C94" s="148">
        <v>5.7274250127684792E-2</v>
      </c>
      <c r="D94" s="122"/>
      <c r="E94" s="148">
        <f t="shared" si="12"/>
        <v>0.9029683064463625</v>
      </c>
      <c r="F94" s="148">
        <f t="shared" si="13"/>
        <v>9.7031693553637444E-2</v>
      </c>
      <c r="V94" s="87">
        <v>0</v>
      </c>
      <c r="W94" s="152" t="s">
        <v>300</v>
      </c>
      <c r="X94" s="153">
        <f t="shared" si="18"/>
        <v>0</v>
      </c>
      <c r="Y94" s="153">
        <f t="shared" si="18"/>
        <v>0</v>
      </c>
      <c r="Z94" s="153"/>
      <c r="AA94" s="153">
        <v>0</v>
      </c>
      <c r="AB94" s="153">
        <v>0</v>
      </c>
      <c r="AC94" s="153">
        <v>0</v>
      </c>
      <c r="AD94" s="153"/>
      <c r="AE94" s="153">
        <f t="shared" si="14"/>
        <v>0</v>
      </c>
      <c r="AF94" s="153">
        <f t="shared" si="15"/>
        <v>0</v>
      </c>
      <c r="AG94" s="153">
        <f t="shared" si="16"/>
        <v>0</v>
      </c>
      <c r="AH94" s="153">
        <f t="shared" si="11"/>
        <v>0</v>
      </c>
      <c r="AI94" s="91"/>
      <c r="AJ94" s="102">
        <f t="shared" si="17"/>
        <v>0</v>
      </c>
      <c r="AK94" s="92"/>
      <c r="AL94" s="92"/>
      <c r="AM94" s="92"/>
      <c r="AO94" s="93"/>
    </row>
    <row r="95" spans="1:41">
      <c r="A95" s="122" t="s">
        <v>446</v>
      </c>
      <c r="B95" s="148">
        <v>0.57874949634339878</v>
      </c>
      <c r="C95" s="148">
        <v>8.8106479357038164E-2</v>
      </c>
      <c r="D95" s="122"/>
      <c r="E95" s="148">
        <f t="shared" si="12"/>
        <v>0.86787779885380056</v>
      </c>
      <c r="F95" s="148">
        <f t="shared" si="13"/>
        <v>0.13212220114619935</v>
      </c>
      <c r="V95" s="87">
        <v>0</v>
      </c>
      <c r="W95" s="152" t="s">
        <v>301</v>
      </c>
      <c r="X95" s="153">
        <f t="shared" si="18"/>
        <v>0</v>
      </c>
      <c r="Y95" s="153">
        <f t="shared" si="18"/>
        <v>0</v>
      </c>
      <c r="Z95" s="153"/>
      <c r="AA95" s="153">
        <v>0</v>
      </c>
      <c r="AB95" s="153">
        <v>0</v>
      </c>
      <c r="AC95" s="153">
        <v>0</v>
      </c>
      <c r="AD95" s="153"/>
      <c r="AE95" s="153">
        <f t="shared" si="14"/>
        <v>0</v>
      </c>
      <c r="AF95" s="153">
        <f t="shared" si="15"/>
        <v>0</v>
      </c>
      <c r="AG95" s="153">
        <f t="shared" si="16"/>
        <v>0</v>
      </c>
      <c r="AH95" s="153">
        <f t="shared" si="11"/>
        <v>0</v>
      </c>
      <c r="AI95" s="91"/>
      <c r="AJ95" s="102">
        <f t="shared" si="17"/>
        <v>0</v>
      </c>
      <c r="AK95" s="92"/>
      <c r="AL95" s="92"/>
      <c r="AM95" s="92"/>
      <c r="AO95" s="93"/>
    </row>
    <row r="96" spans="1:41">
      <c r="A96" s="122" t="s">
        <v>447</v>
      </c>
      <c r="B96" s="148">
        <v>0.14384105475374406</v>
      </c>
      <c r="C96" s="148">
        <v>2.0554771375395665E-2</v>
      </c>
      <c r="D96" s="122"/>
      <c r="E96" s="148">
        <f t="shared" si="12"/>
        <v>0.87496780265425333</v>
      </c>
      <c r="F96" s="148">
        <f t="shared" si="13"/>
        <v>0.12503219734574675</v>
      </c>
      <c r="V96" s="87">
        <v>0</v>
      </c>
      <c r="W96" s="152" t="s">
        <v>302</v>
      </c>
      <c r="X96" s="153">
        <f t="shared" si="18"/>
        <v>0</v>
      </c>
      <c r="Y96" s="153">
        <f t="shared" si="18"/>
        <v>0</v>
      </c>
      <c r="Z96" s="153"/>
      <c r="AA96" s="153">
        <v>0</v>
      </c>
      <c r="AB96" s="153">
        <v>0</v>
      </c>
      <c r="AC96" s="153">
        <v>0</v>
      </c>
      <c r="AD96" s="153"/>
      <c r="AE96" s="153">
        <f t="shared" si="14"/>
        <v>0</v>
      </c>
      <c r="AF96" s="153">
        <f t="shared" si="15"/>
        <v>0</v>
      </c>
      <c r="AG96" s="153">
        <f t="shared" si="16"/>
        <v>0</v>
      </c>
      <c r="AH96" s="153">
        <f t="shared" si="11"/>
        <v>0</v>
      </c>
      <c r="AI96" s="91"/>
      <c r="AJ96" s="102">
        <f t="shared" si="17"/>
        <v>0</v>
      </c>
      <c r="AK96" s="92"/>
      <c r="AL96" s="92"/>
      <c r="AM96" s="92"/>
      <c r="AO96" s="93"/>
    </row>
    <row r="97" spans="1:41">
      <c r="A97" s="122" t="s">
        <v>448</v>
      </c>
      <c r="B97" s="148">
        <v>0.95112506207011815</v>
      </c>
      <c r="C97" s="148">
        <v>0.11346256472551951</v>
      </c>
      <c r="D97" s="122"/>
      <c r="E97" s="148">
        <f t="shared" si="12"/>
        <v>0.89342111267342383</v>
      </c>
      <c r="F97" s="148">
        <f t="shared" si="13"/>
        <v>0.10657888732657629</v>
      </c>
      <c r="V97" s="87">
        <v>1</v>
      </c>
      <c r="W97" s="152" t="s">
        <v>303</v>
      </c>
      <c r="X97" s="153">
        <v>0.9</v>
      </c>
      <c r="Y97" s="153">
        <v>0.1</v>
      </c>
      <c r="Z97" s="153"/>
      <c r="AA97" s="153">
        <v>0.78101463474373889</v>
      </c>
      <c r="AB97" s="153">
        <v>0.12757945012552813</v>
      </c>
      <c r="AC97" s="153">
        <v>9.1405915130732956E-2</v>
      </c>
      <c r="AD97" s="153"/>
      <c r="AE97" s="153">
        <f t="shared" si="14"/>
        <v>0.70291317126936503</v>
      </c>
      <c r="AF97" s="153">
        <f t="shared" si="15"/>
        <v>0.11482150511297531</v>
      </c>
      <c r="AG97" s="153">
        <f t="shared" si="16"/>
        <v>8.2265323617659661E-2</v>
      </c>
      <c r="AH97" s="153">
        <f t="shared" si="11"/>
        <v>0.1</v>
      </c>
      <c r="AI97" s="91"/>
      <c r="AJ97" s="102">
        <f t="shared" si="17"/>
        <v>0</v>
      </c>
      <c r="AK97" s="92"/>
      <c r="AL97" s="92"/>
      <c r="AM97" s="92"/>
      <c r="AO97" s="93"/>
    </row>
    <row r="98" spans="1:41">
      <c r="A98" s="122" t="s">
        <v>449</v>
      </c>
      <c r="B98" s="148">
        <v>0.33365553133496645</v>
      </c>
      <c r="C98" s="148">
        <v>5.1914641400139988E-2</v>
      </c>
      <c r="D98" s="122"/>
      <c r="E98" s="148">
        <f t="shared" si="12"/>
        <v>0.86535617879392801</v>
      </c>
      <c r="F98" s="148">
        <f t="shared" si="13"/>
        <v>0.13464382120607207</v>
      </c>
      <c r="V98" s="87">
        <v>1</v>
      </c>
      <c r="W98" s="152" t="s">
        <v>86</v>
      </c>
      <c r="X98" s="153">
        <v>0.95</v>
      </c>
      <c r="Y98" s="153">
        <v>0.05</v>
      </c>
      <c r="Z98" s="153"/>
      <c r="AA98" s="153">
        <v>0.78101463474373889</v>
      </c>
      <c r="AB98" s="153">
        <v>0.12757945012552813</v>
      </c>
      <c r="AC98" s="153">
        <v>9.1405915130732956E-2</v>
      </c>
      <c r="AD98" s="153"/>
      <c r="AE98" s="153">
        <f t="shared" si="14"/>
        <v>0.74196390300655191</v>
      </c>
      <c r="AF98" s="153">
        <f t="shared" si="15"/>
        <v>0.12120047761925172</v>
      </c>
      <c r="AG98" s="153">
        <f t="shared" si="16"/>
        <v>8.6835619374196302E-2</v>
      </c>
      <c r="AH98" s="153">
        <f t="shared" si="11"/>
        <v>0.05</v>
      </c>
      <c r="AI98" s="91"/>
      <c r="AJ98" s="102">
        <f t="shared" si="17"/>
        <v>0</v>
      </c>
      <c r="AK98" s="92"/>
      <c r="AL98" s="92"/>
      <c r="AM98" s="92"/>
      <c r="AO98" s="93"/>
    </row>
    <row r="99" spans="1:41">
      <c r="A99" s="122" t="s">
        <v>450</v>
      </c>
      <c r="B99" s="148">
        <v>0.51827922064216492</v>
      </c>
      <c r="C99" s="148">
        <v>2.2804609683867157E-2</v>
      </c>
      <c r="D99" s="122"/>
      <c r="E99" s="148">
        <f t="shared" si="12"/>
        <v>0.95785383261198898</v>
      </c>
      <c r="F99" s="148">
        <f t="shared" si="13"/>
        <v>4.2146167388011128E-2</v>
      </c>
      <c r="V99" s="87">
        <v>1</v>
      </c>
      <c r="W99" s="152" t="s">
        <v>149</v>
      </c>
      <c r="X99" s="153">
        <v>0.94081718111891588</v>
      </c>
      <c r="Y99" s="153">
        <v>5.918281888108412E-2</v>
      </c>
      <c r="Z99" s="153"/>
      <c r="AA99" s="153">
        <v>0.99</v>
      </c>
      <c r="AB99" s="153">
        <v>0.01</v>
      </c>
      <c r="AC99" s="153">
        <v>0</v>
      </c>
      <c r="AD99" s="153"/>
      <c r="AE99" s="153">
        <f t="shared" si="14"/>
        <v>0.93140900930772674</v>
      </c>
      <c r="AF99" s="153">
        <f t="shared" si="15"/>
        <v>9.4081718111891591E-3</v>
      </c>
      <c r="AG99" s="153">
        <f t="shared" si="16"/>
        <v>0</v>
      </c>
      <c r="AH99" s="153">
        <f t="shared" si="11"/>
        <v>5.918281888108412E-2</v>
      </c>
      <c r="AI99" s="91"/>
      <c r="AJ99" s="102">
        <f t="shared" si="17"/>
        <v>0</v>
      </c>
      <c r="AK99" s="92"/>
      <c r="AL99" s="92"/>
      <c r="AM99" s="92"/>
      <c r="AO99" s="93"/>
    </row>
    <row r="100" spans="1:41">
      <c r="A100" s="122" t="s">
        <v>451</v>
      </c>
      <c r="B100" s="148">
        <v>1.1205326048780822</v>
      </c>
      <c r="C100" s="148">
        <v>0.88907157343733001</v>
      </c>
      <c r="D100" s="122"/>
      <c r="E100" s="148">
        <f t="shared" si="12"/>
        <v>0.55758871173197366</v>
      </c>
      <c r="F100" s="148">
        <f t="shared" si="13"/>
        <v>0.44241128826802634</v>
      </c>
      <c r="V100" s="87">
        <v>1</v>
      </c>
      <c r="W100" s="152" t="s">
        <v>150</v>
      </c>
      <c r="X100" s="153">
        <v>0.94081718111891588</v>
      </c>
      <c r="Y100" s="153">
        <v>5.918281888108412E-2</v>
      </c>
      <c r="Z100" s="153"/>
      <c r="AA100" s="153">
        <v>0.2</v>
      </c>
      <c r="AB100" s="153">
        <v>0.8</v>
      </c>
      <c r="AC100" s="153">
        <v>0</v>
      </c>
      <c r="AD100" s="153"/>
      <c r="AE100" s="153">
        <f t="shared" si="14"/>
        <v>0.18816343622378318</v>
      </c>
      <c r="AF100" s="153">
        <f t="shared" si="15"/>
        <v>0.7526537448951327</v>
      </c>
      <c r="AG100" s="153">
        <f t="shared" si="16"/>
        <v>0</v>
      </c>
      <c r="AH100" s="153">
        <f t="shared" si="11"/>
        <v>5.918281888108412E-2</v>
      </c>
      <c r="AI100" s="91"/>
      <c r="AJ100" s="102">
        <f t="shared" si="17"/>
        <v>0</v>
      </c>
      <c r="AK100" s="92"/>
      <c r="AL100" s="92"/>
      <c r="AM100" s="92"/>
      <c r="AO100" s="93"/>
    </row>
    <row r="101" spans="1:41">
      <c r="A101" s="122" t="s">
        <v>452</v>
      </c>
      <c r="B101" s="148">
        <v>0.12883124103337487</v>
      </c>
      <c r="C101" s="148">
        <v>1.3214107096109907E-2</v>
      </c>
      <c r="D101" s="122"/>
      <c r="E101" s="148">
        <f t="shared" si="12"/>
        <v>0.90697261635020765</v>
      </c>
      <c r="F101" s="148">
        <f t="shared" si="13"/>
        <v>9.3027383649792447E-2</v>
      </c>
      <c r="V101" s="87">
        <v>1</v>
      </c>
      <c r="W101" s="152" t="s">
        <v>156</v>
      </c>
      <c r="X101" s="153">
        <v>1</v>
      </c>
      <c r="Y101" s="153">
        <v>0</v>
      </c>
      <c r="Z101" s="153"/>
      <c r="AA101" s="153">
        <v>1</v>
      </c>
      <c r="AB101" s="153">
        <v>0</v>
      </c>
      <c r="AC101" s="153">
        <v>0</v>
      </c>
      <c r="AD101" s="153"/>
      <c r="AE101" s="153">
        <f t="shared" si="14"/>
        <v>1</v>
      </c>
      <c r="AF101" s="153">
        <f t="shared" si="15"/>
        <v>0</v>
      </c>
      <c r="AG101" s="153">
        <f t="shared" si="16"/>
        <v>0</v>
      </c>
      <c r="AH101" s="153">
        <f t="shared" si="11"/>
        <v>0</v>
      </c>
      <c r="AI101" s="91"/>
      <c r="AJ101" s="102">
        <f t="shared" si="17"/>
        <v>0</v>
      </c>
      <c r="AK101" s="92"/>
      <c r="AL101" s="92"/>
      <c r="AM101" s="92"/>
      <c r="AO101" s="93"/>
    </row>
    <row r="102" spans="1:41">
      <c r="A102" s="122" t="s">
        <v>453</v>
      </c>
      <c r="B102" s="148">
        <v>0.37021771394850034</v>
      </c>
      <c r="C102" s="148">
        <v>0.15283007539475973</v>
      </c>
      <c r="D102" s="122"/>
      <c r="E102" s="148">
        <f t="shared" si="12"/>
        <v>0.70780858172318528</v>
      </c>
      <c r="F102" s="148">
        <f t="shared" si="13"/>
        <v>0.29219141827681461</v>
      </c>
      <c r="V102" s="87">
        <v>1</v>
      </c>
      <c r="W102" s="152" t="s">
        <v>138</v>
      </c>
      <c r="X102" s="153">
        <v>0.91263180153171131</v>
      </c>
      <c r="Y102" s="153">
        <v>8.7368198468288638E-2</v>
      </c>
      <c r="Z102" s="153"/>
      <c r="AA102" s="153">
        <v>0.9</v>
      </c>
      <c r="AB102" s="153">
        <v>0.1</v>
      </c>
      <c r="AC102" s="153">
        <v>0</v>
      </c>
      <c r="AD102" s="153"/>
      <c r="AE102" s="153">
        <f t="shared" si="14"/>
        <v>0.82136862137854016</v>
      </c>
      <c r="AF102" s="153">
        <f t="shared" si="15"/>
        <v>9.1263180153171142E-2</v>
      </c>
      <c r="AG102" s="153">
        <f t="shared" si="16"/>
        <v>0</v>
      </c>
      <c r="AH102" s="153">
        <f t="shared" si="11"/>
        <v>8.7368198468288638E-2</v>
      </c>
      <c r="AI102" s="91"/>
      <c r="AJ102" s="102">
        <f t="shared" si="17"/>
        <v>0</v>
      </c>
      <c r="AK102" s="92"/>
      <c r="AL102" s="92"/>
      <c r="AM102" s="92"/>
      <c r="AO102" s="93"/>
    </row>
    <row r="103" spans="1:41">
      <c r="A103" s="122" t="s">
        <v>454</v>
      </c>
      <c r="B103" s="148">
        <v>1.0701530542001096</v>
      </c>
      <c r="C103" s="148">
        <v>1.9050279722813424E-2</v>
      </c>
      <c r="D103" s="122"/>
      <c r="E103" s="148">
        <f t="shared" si="12"/>
        <v>0.98250989587573057</v>
      </c>
      <c r="F103" s="148">
        <f t="shared" si="13"/>
        <v>1.7490104124269518E-2</v>
      </c>
      <c r="V103" s="87">
        <v>1</v>
      </c>
      <c r="W103" s="152" t="s">
        <v>304</v>
      </c>
      <c r="X103" s="153">
        <v>0.99353995661260563</v>
      </c>
      <c r="Y103" s="153">
        <v>6.4600433873943054E-3</v>
      </c>
      <c r="Z103" s="153"/>
      <c r="AA103" s="153">
        <v>0.78101463474373889</v>
      </c>
      <c r="AB103" s="153">
        <v>0.12757945012552813</v>
      </c>
      <c r="AC103" s="153">
        <v>9.1405915130732956E-2</v>
      </c>
      <c r="AD103" s="153"/>
      <c r="AE103" s="153">
        <f t="shared" si="14"/>
        <v>0.7759692463171044</v>
      </c>
      <c r="AF103" s="153">
        <f t="shared" si="15"/>
        <v>0.12675528134237729</v>
      </c>
      <c r="AG103" s="153">
        <f t="shared" si="16"/>
        <v>9.0815428953123931E-2</v>
      </c>
      <c r="AH103" s="153">
        <f t="shared" si="11"/>
        <v>6.4600433873943054E-3</v>
      </c>
      <c r="AI103" s="91"/>
      <c r="AJ103" s="102">
        <f t="shared" si="17"/>
        <v>0</v>
      </c>
      <c r="AK103" s="92"/>
      <c r="AL103" s="92"/>
      <c r="AM103" s="92"/>
      <c r="AO103" s="93"/>
    </row>
    <row r="104" spans="1:41">
      <c r="A104" s="122" t="s">
        <v>455</v>
      </c>
      <c r="B104" s="148">
        <v>0.27604744984999846</v>
      </c>
      <c r="C104" s="148">
        <v>0.13412297387645208</v>
      </c>
      <c r="D104" s="122"/>
      <c r="E104" s="148">
        <f t="shared" si="12"/>
        <v>0.67300671594522155</v>
      </c>
      <c r="F104" s="148">
        <f t="shared" si="13"/>
        <v>0.32699328405477845</v>
      </c>
      <c r="V104" s="87">
        <v>0</v>
      </c>
      <c r="W104" s="152" t="s">
        <v>305</v>
      </c>
      <c r="X104" s="153">
        <f t="shared" si="18"/>
        <v>0</v>
      </c>
      <c r="Y104" s="153">
        <f t="shared" si="18"/>
        <v>0</v>
      </c>
      <c r="Z104" s="153"/>
      <c r="AA104" s="153">
        <v>0</v>
      </c>
      <c r="AB104" s="153">
        <v>0</v>
      </c>
      <c r="AC104" s="153">
        <v>0</v>
      </c>
      <c r="AD104" s="153"/>
      <c r="AE104" s="153">
        <f t="shared" si="14"/>
        <v>0</v>
      </c>
      <c r="AF104" s="153">
        <f t="shared" si="15"/>
        <v>0</v>
      </c>
      <c r="AG104" s="153">
        <f t="shared" si="16"/>
        <v>0</v>
      </c>
      <c r="AH104" s="153">
        <f t="shared" si="11"/>
        <v>0</v>
      </c>
      <c r="AI104" s="91"/>
      <c r="AJ104" s="102">
        <f t="shared" si="17"/>
        <v>0</v>
      </c>
      <c r="AK104" s="92"/>
      <c r="AL104" s="92"/>
      <c r="AM104" s="92"/>
      <c r="AO104" s="93"/>
    </row>
    <row r="105" spans="1:41">
      <c r="A105" s="122" t="s">
        <v>456</v>
      </c>
      <c r="B105" s="148">
        <v>0.28226531261597787</v>
      </c>
      <c r="C105" s="148">
        <v>0.14136052194569315</v>
      </c>
      <c r="D105" s="122"/>
      <c r="E105" s="148">
        <f t="shared" si="12"/>
        <v>0.66630807091366373</v>
      </c>
      <c r="F105" s="148">
        <f t="shared" si="13"/>
        <v>0.33369192908633627</v>
      </c>
      <c r="V105" s="87">
        <v>0</v>
      </c>
      <c r="W105" s="152" t="s">
        <v>306</v>
      </c>
      <c r="X105" s="153">
        <f t="shared" si="18"/>
        <v>0</v>
      </c>
      <c r="Y105" s="153">
        <f t="shared" si="18"/>
        <v>0</v>
      </c>
      <c r="Z105" s="153"/>
      <c r="AA105" s="153">
        <v>0</v>
      </c>
      <c r="AB105" s="153">
        <v>0</v>
      </c>
      <c r="AC105" s="153">
        <v>0</v>
      </c>
      <c r="AD105" s="153"/>
      <c r="AE105" s="153">
        <f t="shared" si="14"/>
        <v>0</v>
      </c>
      <c r="AF105" s="153">
        <f t="shared" si="15"/>
        <v>0</v>
      </c>
      <c r="AG105" s="153">
        <f t="shared" si="16"/>
        <v>0</v>
      </c>
      <c r="AH105" s="153">
        <f t="shared" si="11"/>
        <v>0</v>
      </c>
      <c r="AI105" s="91"/>
      <c r="AJ105" s="102">
        <f t="shared" si="17"/>
        <v>0</v>
      </c>
      <c r="AK105" s="92"/>
      <c r="AL105" s="92"/>
      <c r="AM105" s="92"/>
      <c r="AO105" s="93"/>
    </row>
    <row r="106" spans="1:41">
      <c r="A106" s="122" t="s">
        <v>457</v>
      </c>
      <c r="B106" s="148">
        <v>0.18914302498048702</v>
      </c>
      <c r="C106" s="148">
        <v>1.7877414831908873E-2</v>
      </c>
      <c r="D106" s="122"/>
      <c r="E106" s="148">
        <f t="shared" si="12"/>
        <v>0.91364420417563796</v>
      </c>
      <c r="F106" s="148">
        <f t="shared" si="13"/>
        <v>8.6355795824361953E-2</v>
      </c>
      <c r="V106" s="87">
        <v>0</v>
      </c>
      <c r="W106" s="152" t="s">
        <v>307</v>
      </c>
      <c r="X106" s="153">
        <f t="shared" si="18"/>
        <v>0</v>
      </c>
      <c r="Y106" s="153">
        <f t="shared" si="18"/>
        <v>0</v>
      </c>
      <c r="Z106" s="153"/>
      <c r="AA106" s="153">
        <v>0</v>
      </c>
      <c r="AB106" s="153">
        <v>0</v>
      </c>
      <c r="AC106" s="153">
        <v>0</v>
      </c>
      <c r="AD106" s="153"/>
      <c r="AE106" s="153">
        <f t="shared" si="14"/>
        <v>0</v>
      </c>
      <c r="AF106" s="153">
        <f t="shared" si="15"/>
        <v>0</v>
      </c>
      <c r="AG106" s="153">
        <f t="shared" si="16"/>
        <v>0</v>
      </c>
      <c r="AH106" s="153">
        <f t="shared" ref="AH106:AH137" si="19">Y106</f>
        <v>0</v>
      </c>
      <c r="AI106" s="91"/>
      <c r="AJ106" s="102">
        <f t="shared" si="17"/>
        <v>0</v>
      </c>
      <c r="AK106" s="92"/>
      <c r="AL106" s="92"/>
      <c r="AM106" s="92"/>
      <c r="AO106" s="93"/>
    </row>
    <row r="107" spans="1:41">
      <c r="A107" s="122" t="s">
        <v>458</v>
      </c>
      <c r="B107" s="148">
        <v>0.23173640200480378</v>
      </c>
      <c r="C107" s="148">
        <v>1.8263123032603169E-2</v>
      </c>
      <c r="D107" s="122"/>
      <c r="E107" s="148">
        <f t="shared" si="12"/>
        <v>0.92694736908051933</v>
      </c>
      <c r="F107" s="148">
        <f t="shared" si="13"/>
        <v>7.3052630919480721E-2</v>
      </c>
      <c r="V107" s="87">
        <v>1</v>
      </c>
      <c r="W107" s="152" t="s">
        <v>308</v>
      </c>
      <c r="X107" s="153">
        <v>0.95</v>
      </c>
      <c r="Y107" s="153">
        <v>0.05</v>
      </c>
      <c r="Z107" s="153"/>
      <c r="AA107" s="153">
        <v>0.78101463474373889</v>
      </c>
      <c r="AB107" s="153">
        <v>0.12757945012552813</v>
      </c>
      <c r="AC107" s="153">
        <v>9.1405915130732956E-2</v>
      </c>
      <c r="AD107" s="153"/>
      <c r="AE107" s="153">
        <f t="shared" si="14"/>
        <v>0.74196390300655191</v>
      </c>
      <c r="AF107" s="153">
        <f t="shared" si="15"/>
        <v>0.12120047761925172</v>
      </c>
      <c r="AG107" s="153">
        <f t="shared" si="16"/>
        <v>8.6835619374196302E-2</v>
      </c>
      <c r="AH107" s="153">
        <f t="shared" si="19"/>
        <v>0.05</v>
      </c>
      <c r="AI107" s="91"/>
      <c r="AJ107" s="102">
        <f t="shared" si="17"/>
        <v>0</v>
      </c>
      <c r="AK107" s="92"/>
      <c r="AL107" s="92"/>
      <c r="AM107" s="92"/>
      <c r="AO107" s="93"/>
    </row>
    <row r="108" spans="1:41">
      <c r="A108" s="122" t="s">
        <v>459</v>
      </c>
      <c r="B108" s="148">
        <v>1261.5982847538746</v>
      </c>
      <c r="C108" s="148">
        <v>5.4759006625336593</v>
      </c>
      <c r="D108" s="122"/>
      <c r="E108" s="148">
        <f t="shared" si="12"/>
        <v>0.99567831092641668</v>
      </c>
      <c r="F108" s="148">
        <f t="shared" si="13"/>
        <v>4.3216890735833851E-3</v>
      </c>
      <c r="V108" s="87">
        <v>1</v>
      </c>
      <c r="W108" s="152" t="s">
        <v>91</v>
      </c>
      <c r="X108" s="153">
        <v>0.95</v>
      </c>
      <c r="Y108" s="153">
        <v>0.05</v>
      </c>
      <c r="Z108" s="153"/>
      <c r="AA108" s="153">
        <v>0.78101463474373889</v>
      </c>
      <c r="AB108" s="153">
        <v>0.12757945012552813</v>
      </c>
      <c r="AC108" s="153">
        <v>9.1405915130732956E-2</v>
      </c>
      <c r="AD108" s="153"/>
      <c r="AE108" s="153">
        <f t="shared" si="14"/>
        <v>0.74196390300655191</v>
      </c>
      <c r="AF108" s="153">
        <f t="shared" si="15"/>
        <v>0.12120047761925172</v>
      </c>
      <c r="AG108" s="153">
        <f t="shared" si="16"/>
        <v>8.6835619374196302E-2</v>
      </c>
      <c r="AH108" s="153">
        <f t="shared" si="19"/>
        <v>0.05</v>
      </c>
      <c r="AI108" s="91"/>
      <c r="AJ108" s="102">
        <f t="shared" si="17"/>
        <v>0</v>
      </c>
      <c r="AK108" s="92"/>
      <c r="AL108" s="92"/>
      <c r="AM108" s="92"/>
      <c r="AO108" s="93"/>
    </row>
    <row r="109" spans="1:41">
      <c r="A109" s="122" t="s">
        <v>460</v>
      </c>
      <c r="B109" s="148">
        <v>7.2060957603749226E-2</v>
      </c>
      <c r="C109" s="148">
        <v>9.9835848846423041E-3</v>
      </c>
      <c r="D109" s="122"/>
      <c r="E109" s="148">
        <f t="shared" si="12"/>
        <v>0.87831506420972627</v>
      </c>
      <c r="F109" s="148">
        <f t="shared" si="13"/>
        <v>0.12168493579027367</v>
      </c>
      <c r="V109" s="87">
        <v>1</v>
      </c>
      <c r="W109" s="152" t="s">
        <v>92</v>
      </c>
      <c r="X109" s="153">
        <v>0.86796634433552289</v>
      </c>
      <c r="Y109" s="153">
        <v>0.13203365566447706</v>
      </c>
      <c r="Z109" s="153"/>
      <c r="AA109" s="153">
        <v>0.78101463474373889</v>
      </c>
      <c r="AB109" s="153">
        <v>0.12757945012552813</v>
      </c>
      <c r="AC109" s="153">
        <v>9.1405915130732956E-2</v>
      </c>
      <c r="AD109" s="153"/>
      <c r="AE109" s="153">
        <f t="shared" si="14"/>
        <v>0.67789441739106671</v>
      </c>
      <c r="AF109" s="153">
        <f t="shared" si="15"/>
        <v>0.11073466893779081</v>
      </c>
      <c r="AG109" s="153">
        <f t="shared" si="16"/>
        <v>7.9337258006665343E-2</v>
      </c>
      <c r="AH109" s="153">
        <f t="shared" si="19"/>
        <v>0.13203365566447706</v>
      </c>
      <c r="AI109" s="91"/>
      <c r="AJ109" s="102">
        <f t="shared" si="17"/>
        <v>0</v>
      </c>
      <c r="AK109" s="92"/>
      <c r="AL109" s="92"/>
      <c r="AM109" s="92"/>
      <c r="AO109" s="93"/>
    </row>
    <row r="110" spans="1:41">
      <c r="A110" s="122" t="s">
        <v>461</v>
      </c>
      <c r="B110" s="148">
        <v>7.4237182182693512E-2</v>
      </c>
      <c r="C110" s="148">
        <v>1.3746041751926457E-2</v>
      </c>
      <c r="D110" s="122"/>
      <c r="E110" s="148">
        <f t="shared" si="12"/>
        <v>0.84376519594075017</v>
      </c>
      <c r="F110" s="148">
        <f t="shared" si="13"/>
        <v>0.15623480405924992</v>
      </c>
      <c r="V110" s="87">
        <v>1</v>
      </c>
      <c r="W110" s="152" t="s">
        <v>161</v>
      </c>
      <c r="X110" s="153">
        <v>0</v>
      </c>
      <c r="Y110" s="153">
        <v>1</v>
      </c>
      <c r="Z110" s="153"/>
      <c r="AA110" s="153">
        <v>0.78101463474373889</v>
      </c>
      <c r="AB110" s="153">
        <v>0.12757945012552813</v>
      </c>
      <c r="AC110" s="153">
        <v>9.1405915130732956E-2</v>
      </c>
      <c r="AD110" s="153"/>
      <c r="AE110" s="153">
        <f t="shared" si="14"/>
        <v>0</v>
      </c>
      <c r="AF110" s="153">
        <f t="shared" si="15"/>
        <v>0</v>
      </c>
      <c r="AG110" s="153">
        <f t="shared" si="16"/>
        <v>0</v>
      </c>
      <c r="AH110" s="153">
        <f t="shared" si="19"/>
        <v>1</v>
      </c>
      <c r="AI110" s="91"/>
      <c r="AJ110" s="102">
        <f t="shared" si="17"/>
        <v>0</v>
      </c>
      <c r="AK110" s="92"/>
      <c r="AL110" s="92"/>
      <c r="AM110" s="92"/>
      <c r="AO110" s="93"/>
    </row>
    <row r="111" spans="1:41">
      <c r="A111" s="122" t="s">
        <v>462</v>
      </c>
      <c r="B111" s="148">
        <v>10.773097671672407</v>
      </c>
      <c r="C111" s="148">
        <v>4.6661733847207794E-2</v>
      </c>
      <c r="D111" s="122"/>
      <c r="E111" s="148">
        <f t="shared" si="12"/>
        <v>0.99568735938588404</v>
      </c>
      <c r="F111" s="148">
        <f t="shared" si="13"/>
        <v>4.3126406141160293E-3</v>
      </c>
      <c r="V111" s="87">
        <v>0</v>
      </c>
      <c r="W111" s="152" t="s">
        <v>309</v>
      </c>
      <c r="X111" s="153">
        <f t="shared" ref="X111:Y138" si="20">IF($V111=0,0,)</f>
        <v>0</v>
      </c>
      <c r="Y111" s="153">
        <f t="shared" si="20"/>
        <v>0</v>
      </c>
      <c r="Z111" s="153"/>
      <c r="AA111" s="153">
        <v>0</v>
      </c>
      <c r="AB111" s="153">
        <v>0</v>
      </c>
      <c r="AC111" s="153">
        <v>0</v>
      </c>
      <c r="AD111" s="153"/>
      <c r="AE111" s="153">
        <f t="shared" si="14"/>
        <v>0</v>
      </c>
      <c r="AF111" s="153">
        <f t="shared" si="15"/>
        <v>0</v>
      </c>
      <c r="AG111" s="153">
        <f t="shared" si="16"/>
        <v>0</v>
      </c>
      <c r="AH111" s="153">
        <f t="shared" si="19"/>
        <v>0</v>
      </c>
      <c r="AI111" s="91"/>
      <c r="AJ111" s="102">
        <f t="shared" si="17"/>
        <v>0</v>
      </c>
      <c r="AK111" s="92"/>
      <c r="AL111" s="92"/>
      <c r="AM111" s="92"/>
      <c r="AO111" s="93"/>
    </row>
    <row r="112" spans="1:41">
      <c r="A112" s="122" t="s">
        <v>463</v>
      </c>
      <c r="B112" s="148">
        <v>6.5024388481738393</v>
      </c>
      <c r="C112" s="148">
        <v>4.0920625238089273E-2</v>
      </c>
      <c r="D112" s="122"/>
      <c r="E112" s="148">
        <f t="shared" si="12"/>
        <v>0.99374623610327917</v>
      </c>
      <c r="F112" s="148">
        <f t="shared" si="13"/>
        <v>6.2537638967207583E-3</v>
      </c>
      <c r="V112" s="87">
        <v>1</v>
      </c>
      <c r="W112" s="152" t="s">
        <v>93</v>
      </c>
      <c r="X112" s="153">
        <v>0.85395260366430359</v>
      </c>
      <c r="Y112" s="153">
        <v>0.14604739633569652</v>
      </c>
      <c r="Z112" s="153"/>
      <c r="AA112" s="153">
        <v>0.78101463474373889</v>
      </c>
      <c r="AB112" s="153">
        <v>0.12757945012552813</v>
      </c>
      <c r="AC112" s="153">
        <v>9.1405915130732956E-2</v>
      </c>
      <c r="AD112" s="153"/>
      <c r="AE112" s="153">
        <f t="shared" si="14"/>
        <v>0.66694948083934091</v>
      </c>
      <c r="AF112" s="153">
        <f t="shared" si="15"/>
        <v>0.1089468036087549</v>
      </c>
      <c r="AG112" s="153">
        <f t="shared" si="16"/>
        <v>7.8056319216207773E-2</v>
      </c>
      <c r="AH112" s="153">
        <f t="shared" si="19"/>
        <v>0.14604739633569652</v>
      </c>
      <c r="AI112" s="91"/>
      <c r="AJ112" s="102">
        <f t="shared" si="17"/>
        <v>0</v>
      </c>
      <c r="AK112" s="92"/>
      <c r="AL112" s="92"/>
      <c r="AM112" s="92"/>
      <c r="AO112" s="93"/>
    </row>
    <row r="113" spans="1:41">
      <c r="A113" s="122" t="s">
        <v>464</v>
      </c>
      <c r="B113" s="148">
        <v>0.22085210330458996</v>
      </c>
      <c r="C113" s="148">
        <v>0.19061592897927343</v>
      </c>
      <c r="D113" s="122"/>
      <c r="E113" s="148">
        <f t="shared" si="12"/>
        <v>0.5367418267677927</v>
      </c>
      <c r="F113" s="148">
        <f t="shared" si="13"/>
        <v>0.46325817323220719</v>
      </c>
      <c r="V113" s="87">
        <v>1</v>
      </c>
      <c r="W113" s="152" t="s">
        <v>36</v>
      </c>
      <c r="X113" s="153">
        <v>0.77614442299933684</v>
      </c>
      <c r="Y113" s="153">
        <v>0.22385557700066316</v>
      </c>
      <c r="Z113" s="153"/>
      <c r="AA113" s="153">
        <v>0.78101463474373889</v>
      </c>
      <c r="AB113" s="153">
        <v>0.12757945012552813</v>
      </c>
      <c r="AC113" s="153">
        <v>9.1405915130732956E-2</v>
      </c>
      <c r="AD113" s="153"/>
      <c r="AE113" s="153">
        <f t="shared" si="14"/>
        <v>0.60618015303721706</v>
      </c>
      <c r="AF113" s="153">
        <f t="shared" si="15"/>
        <v>9.9020078704250697E-2</v>
      </c>
      <c r="AG113" s="153">
        <f t="shared" si="16"/>
        <v>7.0944191257869077E-2</v>
      </c>
      <c r="AH113" s="153">
        <f t="shared" si="19"/>
        <v>0.22385557700066316</v>
      </c>
      <c r="AI113" s="91"/>
      <c r="AJ113" s="102">
        <f t="shared" si="17"/>
        <v>0</v>
      </c>
      <c r="AK113" s="92"/>
      <c r="AL113" s="92"/>
      <c r="AM113" s="92"/>
      <c r="AO113" s="93"/>
    </row>
    <row r="114" spans="1:41">
      <c r="A114" s="122" t="s">
        <v>465</v>
      </c>
      <c r="B114" s="148">
        <v>0.42005951922628076</v>
      </c>
      <c r="C114" s="148">
        <v>5.9153118798855653E-2</v>
      </c>
      <c r="D114" s="122"/>
      <c r="E114" s="148">
        <f t="shared" si="12"/>
        <v>0.87656185562503286</v>
      </c>
      <c r="F114" s="148">
        <f t="shared" si="13"/>
        <v>0.12343814437496713</v>
      </c>
      <c r="V114" s="87">
        <v>1</v>
      </c>
      <c r="W114" s="118" t="s">
        <v>310</v>
      </c>
      <c r="X114" s="153">
        <v>0.86769946403901466</v>
      </c>
      <c r="Y114" s="153">
        <v>0.13230053596098532</v>
      </c>
      <c r="Z114" s="153"/>
      <c r="AA114" s="153">
        <v>0.78101463474373889</v>
      </c>
      <c r="AB114" s="153">
        <v>0.12757945012552813</v>
      </c>
      <c r="AC114" s="153">
        <v>9.1405915130732956E-2</v>
      </c>
      <c r="AD114" s="153"/>
      <c r="AE114" s="153">
        <f t="shared" si="14"/>
        <v>0.677685979973769</v>
      </c>
      <c r="AF114" s="153">
        <f t="shared" si="15"/>
        <v>0.11070062049631296</v>
      </c>
      <c r="AG114" s="153">
        <f t="shared" si="16"/>
        <v>7.9312863568932648E-2</v>
      </c>
      <c r="AH114" s="153">
        <f t="shared" si="19"/>
        <v>0.13230053596098532</v>
      </c>
      <c r="AI114" s="91"/>
      <c r="AJ114" s="102">
        <f t="shared" si="17"/>
        <v>0</v>
      </c>
      <c r="AK114" s="92"/>
      <c r="AL114" s="92"/>
      <c r="AM114" s="92"/>
      <c r="AO114" s="93"/>
    </row>
    <row r="115" spans="1:41">
      <c r="A115" s="122" t="s">
        <v>466</v>
      </c>
      <c r="B115" s="148">
        <v>4.9457567570003379E-2</v>
      </c>
      <c r="C115" s="148">
        <v>5.4879441037109129E-3</v>
      </c>
      <c r="D115" s="122"/>
      <c r="E115" s="148">
        <f t="shared" si="12"/>
        <v>0.90012024755906817</v>
      </c>
      <c r="F115" s="148">
        <f t="shared" si="13"/>
        <v>9.9879752440931821E-2</v>
      </c>
      <c r="V115" s="87">
        <v>1</v>
      </c>
      <c r="W115" s="152" t="s">
        <v>311</v>
      </c>
      <c r="X115" s="153">
        <v>0.88301325467038816</v>
      </c>
      <c r="Y115" s="153">
        <v>0.11698674532961188</v>
      </c>
      <c r="Z115" s="153"/>
      <c r="AA115" s="153">
        <v>0.78101463474373889</v>
      </c>
      <c r="AB115" s="153">
        <v>0.12757945012552813</v>
      </c>
      <c r="AC115" s="153">
        <v>9.1405915130732956E-2</v>
      </c>
      <c r="AD115" s="153"/>
      <c r="AE115" s="153">
        <f t="shared" si="14"/>
        <v>0.68964627457027328</v>
      </c>
      <c r="AF115" s="153">
        <f t="shared" si="15"/>
        <v>0.11265434548440105</v>
      </c>
      <c r="AG115" s="153">
        <f t="shared" si="16"/>
        <v>8.0712634615713791E-2</v>
      </c>
      <c r="AH115" s="153">
        <f t="shared" si="19"/>
        <v>0.11698674532961188</v>
      </c>
      <c r="AI115" s="91"/>
      <c r="AJ115" s="102">
        <f t="shared" si="17"/>
        <v>0</v>
      </c>
      <c r="AK115" s="92"/>
      <c r="AL115" s="92"/>
      <c r="AM115" s="92"/>
      <c r="AO115" s="93"/>
    </row>
    <row r="116" spans="1:41">
      <c r="A116" s="122" t="s">
        <v>467</v>
      </c>
      <c r="B116" s="148">
        <v>0.16213993956649708</v>
      </c>
      <c r="C116" s="148">
        <v>1.1454850025536959E-2</v>
      </c>
      <c r="D116" s="122"/>
      <c r="E116" s="148">
        <f t="shared" si="12"/>
        <v>0.93401386036725498</v>
      </c>
      <c r="F116" s="148">
        <f t="shared" si="13"/>
        <v>6.5986139632745078E-2</v>
      </c>
      <c r="V116" s="87">
        <v>1</v>
      </c>
      <c r="W116" s="118" t="s">
        <v>312</v>
      </c>
      <c r="X116" s="153">
        <v>0.81047270605477839</v>
      </c>
      <c r="Y116" s="153">
        <v>0.18952729394522158</v>
      </c>
      <c r="Z116" s="153"/>
      <c r="AA116" s="153">
        <v>0.78101463474373889</v>
      </c>
      <c r="AB116" s="153">
        <v>0.12757945012552813</v>
      </c>
      <c r="AC116" s="153">
        <v>9.1405915130732956E-2</v>
      </c>
      <c r="AD116" s="153"/>
      <c r="AE116" s="153">
        <f t="shared" si="14"/>
        <v>0.63299104448914245</v>
      </c>
      <c r="AF116" s="153">
        <f t="shared" si="15"/>
        <v>0.10339966218021741</v>
      </c>
      <c r="AG116" s="153">
        <f t="shared" si="16"/>
        <v>7.4081999385418554E-2</v>
      </c>
      <c r="AH116" s="153">
        <f t="shared" si="19"/>
        <v>0.18952729394522158</v>
      </c>
      <c r="AI116" s="91"/>
      <c r="AJ116" s="102">
        <f t="shared" si="17"/>
        <v>0</v>
      </c>
      <c r="AK116" s="92"/>
      <c r="AL116" s="92"/>
      <c r="AM116" s="92"/>
      <c r="AO116" s="93"/>
    </row>
    <row r="117" spans="1:41">
      <c r="A117" s="122" t="s">
        <v>468</v>
      </c>
      <c r="B117" s="148">
        <v>5.2332152686717724E-2</v>
      </c>
      <c r="C117" s="148">
        <v>6.8165603360629684E-3</v>
      </c>
      <c r="D117" s="122"/>
      <c r="E117" s="148">
        <f t="shared" si="12"/>
        <v>0.88475555954298413</v>
      </c>
      <c r="F117" s="148">
        <f t="shared" si="13"/>
        <v>0.11524444045701586</v>
      </c>
      <c r="V117" s="87">
        <v>1</v>
      </c>
      <c r="W117" s="152" t="s">
        <v>313</v>
      </c>
      <c r="X117" s="153">
        <v>0.81047270605477839</v>
      </c>
      <c r="Y117" s="153">
        <v>0.18952729394522158</v>
      </c>
      <c r="Z117" s="153"/>
      <c r="AA117" s="153">
        <v>0.78101463474373889</v>
      </c>
      <c r="AB117" s="153">
        <v>0.12757945012552813</v>
      </c>
      <c r="AC117" s="153">
        <v>9.1405915130732956E-2</v>
      </c>
      <c r="AD117" s="153"/>
      <c r="AE117" s="153">
        <f t="shared" si="14"/>
        <v>0.63299104448914245</v>
      </c>
      <c r="AF117" s="153">
        <f t="shared" si="15"/>
        <v>0.10339966218021741</v>
      </c>
      <c r="AG117" s="153">
        <f t="shared" si="16"/>
        <v>7.4081999385418554E-2</v>
      </c>
      <c r="AH117" s="153">
        <f t="shared" si="19"/>
        <v>0.18952729394522158</v>
      </c>
      <c r="AI117" s="91"/>
      <c r="AJ117" s="102">
        <f t="shared" si="17"/>
        <v>0</v>
      </c>
      <c r="AK117" s="92"/>
      <c r="AL117" s="92"/>
      <c r="AM117" s="92"/>
      <c r="AO117" s="93"/>
    </row>
    <row r="118" spans="1:41">
      <c r="A118" s="122" t="s">
        <v>469</v>
      </c>
      <c r="B118" s="148">
        <v>13.776396886264758</v>
      </c>
      <c r="C118" s="148">
        <v>2.7104777056210141</v>
      </c>
      <c r="D118" s="122"/>
      <c r="E118" s="148">
        <f t="shared" si="12"/>
        <v>0.83559784539423798</v>
      </c>
      <c r="F118" s="148">
        <f t="shared" si="13"/>
        <v>0.16440215460576199</v>
      </c>
      <c r="V118" s="87">
        <v>1</v>
      </c>
      <c r="W118" s="152" t="s">
        <v>314</v>
      </c>
      <c r="X118" s="153">
        <v>0.80901224134574168</v>
      </c>
      <c r="Y118" s="153">
        <v>0.19098775865425824</v>
      </c>
      <c r="Z118" s="153"/>
      <c r="AA118" s="153">
        <v>0.78101463474373889</v>
      </c>
      <c r="AB118" s="153">
        <v>0.12757945012552813</v>
      </c>
      <c r="AC118" s="153">
        <v>9.1405915130732956E-2</v>
      </c>
      <c r="AD118" s="153"/>
      <c r="AE118" s="153">
        <f t="shared" si="14"/>
        <v>0.63185040017785798</v>
      </c>
      <c r="AF118" s="153">
        <f t="shared" si="15"/>
        <v>0.10321333689571077</v>
      </c>
      <c r="AG118" s="153">
        <f t="shared" si="16"/>
        <v>7.3948504272172907E-2</v>
      </c>
      <c r="AH118" s="153">
        <f t="shared" si="19"/>
        <v>0.19098775865425824</v>
      </c>
      <c r="AI118" s="91"/>
      <c r="AJ118" s="102">
        <f t="shared" si="17"/>
        <v>0</v>
      </c>
      <c r="AK118" s="92"/>
      <c r="AL118" s="92"/>
      <c r="AM118" s="92"/>
      <c r="AO118" s="93"/>
    </row>
    <row r="119" spans="1:41">
      <c r="A119" s="122" t="s">
        <v>470</v>
      </c>
      <c r="B119" s="148">
        <v>0.60072952046541617</v>
      </c>
      <c r="C119" s="148">
        <v>4.7469901750879444</v>
      </c>
      <c r="D119" s="122"/>
      <c r="E119" s="148">
        <f t="shared" si="12"/>
        <v>0.11233377115201532</v>
      </c>
      <c r="F119" s="148">
        <f t="shared" si="13"/>
        <v>0.88766622884798474</v>
      </c>
      <c r="V119" s="87">
        <v>0</v>
      </c>
      <c r="W119" s="152" t="s">
        <v>315</v>
      </c>
      <c r="X119" s="153">
        <f t="shared" si="20"/>
        <v>0</v>
      </c>
      <c r="Y119" s="153">
        <f t="shared" si="20"/>
        <v>0</v>
      </c>
      <c r="Z119" s="153"/>
      <c r="AA119" s="153">
        <v>0</v>
      </c>
      <c r="AB119" s="153">
        <v>0</v>
      </c>
      <c r="AC119" s="153">
        <v>0</v>
      </c>
      <c r="AD119" s="153"/>
      <c r="AE119" s="153">
        <f t="shared" si="14"/>
        <v>0</v>
      </c>
      <c r="AF119" s="153">
        <f t="shared" si="15"/>
        <v>0</v>
      </c>
      <c r="AG119" s="153">
        <f t="shared" si="16"/>
        <v>0</v>
      </c>
      <c r="AH119" s="153">
        <f t="shared" si="19"/>
        <v>0</v>
      </c>
      <c r="AI119" s="91"/>
      <c r="AJ119" s="102">
        <f t="shared" si="17"/>
        <v>0</v>
      </c>
      <c r="AK119" s="92"/>
      <c r="AL119" s="92"/>
      <c r="AM119" s="92"/>
      <c r="AO119" s="93"/>
    </row>
    <row r="120" spans="1:41">
      <c r="A120" s="122" t="s">
        <v>471</v>
      </c>
      <c r="B120" s="148">
        <v>2.0879277044233353</v>
      </c>
      <c r="C120" s="148">
        <v>0.31127766766642634</v>
      </c>
      <c r="D120" s="122"/>
      <c r="E120" s="148">
        <f t="shared" si="12"/>
        <v>0.87025801488794752</v>
      </c>
      <c r="F120" s="148">
        <f t="shared" si="13"/>
        <v>0.12974198511205257</v>
      </c>
      <c r="V120" s="87">
        <v>1</v>
      </c>
      <c r="W120" s="152" t="s">
        <v>316</v>
      </c>
      <c r="X120" s="153">
        <v>0.95</v>
      </c>
      <c r="Y120" s="153">
        <v>0.05</v>
      </c>
      <c r="Z120" s="153"/>
      <c r="AA120" s="153">
        <v>0.78101463474373889</v>
      </c>
      <c r="AB120" s="153">
        <v>0.12757945012552813</v>
      </c>
      <c r="AC120" s="153">
        <v>9.1405915130732956E-2</v>
      </c>
      <c r="AD120" s="153"/>
      <c r="AE120" s="153">
        <f t="shared" si="14"/>
        <v>0.74196390300655191</v>
      </c>
      <c r="AF120" s="153">
        <f t="shared" si="15"/>
        <v>0.12120047761925172</v>
      </c>
      <c r="AG120" s="153">
        <f t="shared" si="16"/>
        <v>8.6835619374196302E-2</v>
      </c>
      <c r="AH120" s="153">
        <f t="shared" si="19"/>
        <v>0.05</v>
      </c>
      <c r="AI120" s="91"/>
      <c r="AJ120" s="102">
        <f t="shared" si="17"/>
        <v>0</v>
      </c>
      <c r="AK120" s="92"/>
      <c r="AL120" s="92"/>
      <c r="AM120" s="92"/>
      <c r="AO120" s="93"/>
    </row>
    <row r="121" spans="1:41">
      <c r="A121" s="122" t="s">
        <v>472</v>
      </c>
      <c r="B121" s="148">
        <v>0.53819075990978804</v>
      </c>
      <c r="C121" s="148">
        <v>7.6821058428142353E-2</v>
      </c>
      <c r="D121" s="122"/>
      <c r="E121" s="148">
        <f t="shared" si="12"/>
        <v>0.87509011024251326</v>
      </c>
      <c r="F121" s="148">
        <f t="shared" si="13"/>
        <v>0.12490988975748675</v>
      </c>
      <c r="V121" s="87">
        <v>1</v>
      </c>
      <c r="W121" s="152" t="s">
        <v>100</v>
      </c>
      <c r="X121" s="153">
        <v>0.95</v>
      </c>
      <c r="Y121" s="153">
        <v>0.05</v>
      </c>
      <c r="Z121" s="153"/>
      <c r="AA121" s="153">
        <v>0.78101463474373889</v>
      </c>
      <c r="AB121" s="153">
        <v>0.12757945012552813</v>
      </c>
      <c r="AC121" s="153">
        <v>9.1405915130732956E-2</v>
      </c>
      <c r="AD121" s="153"/>
      <c r="AE121" s="153">
        <f t="shared" si="14"/>
        <v>0.74196390300655191</v>
      </c>
      <c r="AF121" s="153">
        <f t="shared" si="15"/>
        <v>0.12120047761925172</v>
      </c>
      <c r="AG121" s="153">
        <f t="shared" si="16"/>
        <v>8.6835619374196302E-2</v>
      </c>
      <c r="AH121" s="153">
        <f t="shared" si="19"/>
        <v>0.05</v>
      </c>
      <c r="AI121" s="91"/>
      <c r="AJ121" s="102">
        <f t="shared" si="17"/>
        <v>0</v>
      </c>
      <c r="AK121" s="92"/>
      <c r="AL121" s="92"/>
      <c r="AM121" s="92"/>
      <c r="AO121" s="93"/>
    </row>
    <row r="122" spans="1:41">
      <c r="A122" s="122" t="s">
        <v>473</v>
      </c>
      <c r="B122" s="148">
        <v>10.832454587201475</v>
      </c>
      <c r="C122" s="148">
        <v>0.16152389439679182</v>
      </c>
      <c r="D122" s="122"/>
      <c r="E122" s="148">
        <f t="shared" si="12"/>
        <v>0.98530796702329815</v>
      </c>
      <c r="F122" s="148">
        <f t="shared" si="13"/>
        <v>1.4692032976701809E-2</v>
      </c>
      <c r="V122" s="87">
        <v>1</v>
      </c>
      <c r="W122" s="152" t="s">
        <v>101</v>
      </c>
      <c r="X122" s="153">
        <v>0.95</v>
      </c>
      <c r="Y122" s="153">
        <v>0.05</v>
      </c>
      <c r="Z122" s="153"/>
      <c r="AA122" s="153">
        <v>0.78101463474373889</v>
      </c>
      <c r="AB122" s="153">
        <v>0.12757945012552813</v>
      </c>
      <c r="AC122" s="153">
        <v>9.1405915130732956E-2</v>
      </c>
      <c r="AD122" s="153"/>
      <c r="AE122" s="153">
        <f t="shared" si="14"/>
        <v>0.74196390300655191</v>
      </c>
      <c r="AF122" s="153">
        <f t="shared" si="15"/>
        <v>0.12120047761925172</v>
      </c>
      <c r="AG122" s="153">
        <f t="shared" si="16"/>
        <v>8.6835619374196302E-2</v>
      </c>
      <c r="AH122" s="153">
        <f t="shared" si="19"/>
        <v>0.05</v>
      </c>
      <c r="AI122" s="91"/>
      <c r="AJ122" s="102">
        <f t="shared" si="17"/>
        <v>0</v>
      </c>
      <c r="AK122" s="92"/>
      <c r="AL122" s="92"/>
      <c r="AM122" s="92"/>
      <c r="AO122" s="93"/>
    </row>
    <row r="123" spans="1:41">
      <c r="A123" s="122" t="s">
        <v>474</v>
      </c>
      <c r="B123" s="148">
        <v>1.6049811693133293</v>
      </c>
      <c r="C123" s="148">
        <v>0.24895907991281702</v>
      </c>
      <c r="D123" s="122"/>
      <c r="E123" s="148">
        <f t="shared" si="12"/>
        <v>0.86571353633606318</v>
      </c>
      <c r="F123" s="148">
        <f t="shared" si="13"/>
        <v>0.1342864636639369</v>
      </c>
      <c r="V123" s="87">
        <v>1</v>
      </c>
      <c r="W123" s="152" t="s">
        <v>317</v>
      </c>
      <c r="X123" s="153">
        <v>0.95</v>
      </c>
      <c r="Y123" s="153">
        <v>0.05</v>
      </c>
      <c r="Z123" s="153"/>
      <c r="AA123" s="153">
        <v>0.78101463474373889</v>
      </c>
      <c r="AB123" s="153">
        <v>0.12757945012552813</v>
      </c>
      <c r="AC123" s="153">
        <v>9.1405915130732956E-2</v>
      </c>
      <c r="AD123" s="153"/>
      <c r="AE123" s="153">
        <f t="shared" si="14"/>
        <v>0.74196390300655191</v>
      </c>
      <c r="AF123" s="153">
        <f t="shared" si="15"/>
        <v>0.12120047761925172</v>
      </c>
      <c r="AG123" s="153">
        <f t="shared" si="16"/>
        <v>8.6835619374196302E-2</v>
      </c>
      <c r="AH123" s="153">
        <f t="shared" si="19"/>
        <v>0.05</v>
      </c>
      <c r="AI123" s="91"/>
      <c r="AJ123" s="102">
        <f t="shared" si="17"/>
        <v>0</v>
      </c>
      <c r="AK123" s="92"/>
      <c r="AL123" s="92"/>
      <c r="AM123" s="92"/>
      <c r="AO123" s="93"/>
    </row>
    <row r="124" spans="1:41">
      <c r="A124" s="122" t="s">
        <v>475</v>
      </c>
      <c r="B124" s="148">
        <v>5.4690093130811039</v>
      </c>
      <c r="C124" s="148">
        <v>0.56139274161851782</v>
      </c>
      <c r="D124" s="122"/>
      <c r="E124" s="148">
        <f t="shared" si="12"/>
        <v>0.90690624994381397</v>
      </c>
      <c r="F124" s="148">
        <f t="shared" si="13"/>
        <v>9.3093750056186128E-2</v>
      </c>
      <c r="V124" s="87">
        <v>0</v>
      </c>
      <c r="W124" s="152" t="s">
        <v>318</v>
      </c>
      <c r="X124" s="153">
        <f t="shared" si="20"/>
        <v>0</v>
      </c>
      <c r="Y124" s="153">
        <f t="shared" si="20"/>
        <v>0</v>
      </c>
      <c r="Z124" s="153"/>
      <c r="AA124" s="153">
        <v>0</v>
      </c>
      <c r="AB124" s="153">
        <v>0</v>
      </c>
      <c r="AC124" s="153">
        <v>0</v>
      </c>
      <c r="AD124" s="153"/>
      <c r="AE124" s="153">
        <f t="shared" si="14"/>
        <v>0</v>
      </c>
      <c r="AF124" s="153">
        <f t="shared" si="15"/>
        <v>0</v>
      </c>
      <c r="AG124" s="153">
        <f t="shared" si="16"/>
        <v>0</v>
      </c>
      <c r="AH124" s="153">
        <f t="shared" si="19"/>
        <v>0</v>
      </c>
      <c r="AI124" s="91"/>
      <c r="AJ124" s="102">
        <f t="shared" si="17"/>
        <v>0</v>
      </c>
      <c r="AK124" s="92"/>
      <c r="AL124" s="92"/>
      <c r="AM124" s="92"/>
      <c r="AO124" s="93"/>
    </row>
    <row r="125" spans="1:41">
      <c r="A125" s="122" t="s">
        <v>476</v>
      </c>
      <c r="B125" s="148">
        <v>3.1664579085405982</v>
      </c>
      <c r="C125" s="148">
        <v>0.18590485958876038</v>
      </c>
      <c r="D125" s="122"/>
      <c r="E125" s="148">
        <f t="shared" si="12"/>
        <v>0.94454512460401274</v>
      </c>
      <c r="F125" s="148">
        <f t="shared" si="13"/>
        <v>5.5454875395987223E-2</v>
      </c>
      <c r="V125" s="87">
        <v>1</v>
      </c>
      <c r="W125" s="152" t="s">
        <v>319</v>
      </c>
      <c r="X125" s="153">
        <v>0.95</v>
      </c>
      <c r="Y125" s="153">
        <v>0.05</v>
      </c>
      <c r="Z125" s="153"/>
      <c r="AA125" s="153">
        <v>0.78101463474373889</v>
      </c>
      <c r="AB125" s="153">
        <v>0.12757945012552813</v>
      </c>
      <c r="AC125" s="153">
        <v>9.1405915130732956E-2</v>
      </c>
      <c r="AD125" s="153"/>
      <c r="AE125" s="153">
        <f t="shared" si="14"/>
        <v>0.74196390300655191</v>
      </c>
      <c r="AF125" s="153">
        <f t="shared" si="15"/>
        <v>0.12120047761925172</v>
      </c>
      <c r="AG125" s="153">
        <f t="shared" si="16"/>
        <v>8.6835619374196302E-2</v>
      </c>
      <c r="AH125" s="153">
        <f t="shared" si="19"/>
        <v>0.05</v>
      </c>
      <c r="AI125" s="91"/>
      <c r="AJ125" s="102">
        <f t="shared" si="17"/>
        <v>0</v>
      </c>
      <c r="AK125" s="92"/>
      <c r="AL125" s="92"/>
      <c r="AM125" s="92"/>
      <c r="AO125" s="93"/>
    </row>
    <row r="126" spans="1:41">
      <c r="A126" s="122" t="s">
        <v>477</v>
      </c>
      <c r="B126" s="148">
        <v>6.2520286072092999</v>
      </c>
      <c r="C126" s="148">
        <v>0.95243477814802269</v>
      </c>
      <c r="D126" s="122"/>
      <c r="E126" s="148">
        <f t="shared" si="12"/>
        <v>0.86779934504437983</v>
      </c>
      <c r="F126" s="148">
        <f t="shared" si="13"/>
        <v>0.13220065495562019</v>
      </c>
      <c r="V126" s="87">
        <v>1</v>
      </c>
      <c r="W126" s="152" t="s">
        <v>320</v>
      </c>
      <c r="X126" s="153">
        <v>0.95</v>
      </c>
      <c r="Y126" s="153">
        <v>0.05</v>
      </c>
      <c r="Z126" s="153"/>
      <c r="AA126" s="153">
        <v>0.78101463474373889</v>
      </c>
      <c r="AB126" s="153">
        <v>0.12757945012552813</v>
      </c>
      <c r="AC126" s="153">
        <v>9.1405915130732956E-2</v>
      </c>
      <c r="AD126" s="153"/>
      <c r="AE126" s="153">
        <f t="shared" si="14"/>
        <v>0.74196390300655191</v>
      </c>
      <c r="AF126" s="153">
        <f t="shared" si="15"/>
        <v>0.12120047761925172</v>
      </c>
      <c r="AG126" s="153">
        <f t="shared" si="16"/>
        <v>8.6835619374196302E-2</v>
      </c>
      <c r="AH126" s="153">
        <f t="shared" si="19"/>
        <v>0.05</v>
      </c>
      <c r="AI126" s="91"/>
      <c r="AJ126" s="102">
        <f t="shared" si="17"/>
        <v>0</v>
      </c>
      <c r="AK126" s="92"/>
      <c r="AL126" s="92"/>
      <c r="AM126" s="92"/>
      <c r="AO126" s="93"/>
    </row>
    <row r="127" spans="1:41">
      <c r="A127" s="122" t="s">
        <v>478</v>
      </c>
      <c r="B127" s="148">
        <v>1.7278029391344205</v>
      </c>
      <c r="C127" s="148">
        <v>0.26587862903310561</v>
      </c>
      <c r="D127" s="122"/>
      <c r="E127" s="148">
        <f t="shared" si="12"/>
        <v>0.86663937046000505</v>
      </c>
      <c r="F127" s="148">
        <f t="shared" si="13"/>
        <v>0.13336062953999492</v>
      </c>
      <c r="V127" s="87">
        <v>1</v>
      </c>
      <c r="W127" s="152" t="s">
        <v>321</v>
      </c>
      <c r="X127" s="153">
        <v>0.95</v>
      </c>
      <c r="Y127" s="153">
        <v>0.05</v>
      </c>
      <c r="Z127" s="153"/>
      <c r="AA127" s="153">
        <v>0.78101463474373889</v>
      </c>
      <c r="AB127" s="153">
        <v>0.12757945012552813</v>
      </c>
      <c r="AC127" s="153">
        <v>9.1405915130732956E-2</v>
      </c>
      <c r="AD127" s="153"/>
      <c r="AE127" s="153">
        <f t="shared" si="14"/>
        <v>0.74196390300655191</v>
      </c>
      <c r="AF127" s="153">
        <f t="shared" si="15"/>
        <v>0.12120047761925172</v>
      </c>
      <c r="AG127" s="153">
        <f t="shared" si="16"/>
        <v>8.6835619374196302E-2</v>
      </c>
      <c r="AH127" s="153">
        <f t="shared" si="19"/>
        <v>0.05</v>
      </c>
      <c r="AI127" s="91"/>
      <c r="AJ127" s="102">
        <f t="shared" si="17"/>
        <v>0</v>
      </c>
      <c r="AK127" s="92"/>
      <c r="AL127" s="92"/>
      <c r="AM127" s="92"/>
      <c r="AO127" s="93"/>
    </row>
    <row r="128" spans="1:41">
      <c r="A128" s="122" t="s">
        <v>479</v>
      </c>
      <c r="B128" s="148">
        <v>5.5104358239814841</v>
      </c>
      <c r="C128" s="148">
        <v>0.70979257794701356</v>
      </c>
      <c r="D128" s="122"/>
      <c r="E128" s="148">
        <f t="shared" si="12"/>
        <v>0.88588962782669645</v>
      </c>
      <c r="F128" s="148">
        <f t="shared" si="13"/>
        <v>0.11411037217330346</v>
      </c>
      <c r="V128" s="87">
        <v>1</v>
      </c>
      <c r="W128" s="152" t="s">
        <v>322</v>
      </c>
      <c r="X128" s="153">
        <v>0.95</v>
      </c>
      <c r="Y128" s="153">
        <v>0.05</v>
      </c>
      <c r="Z128" s="153"/>
      <c r="AA128" s="153">
        <v>0.78101463474373889</v>
      </c>
      <c r="AB128" s="153">
        <v>0.12757945012552813</v>
      </c>
      <c r="AC128" s="153">
        <v>9.1405915130732956E-2</v>
      </c>
      <c r="AD128" s="153"/>
      <c r="AE128" s="153">
        <f t="shared" si="14"/>
        <v>0.74196390300655191</v>
      </c>
      <c r="AF128" s="153">
        <f t="shared" si="15"/>
        <v>0.12120047761925172</v>
      </c>
      <c r="AG128" s="153">
        <f t="shared" si="16"/>
        <v>8.6835619374196302E-2</v>
      </c>
      <c r="AH128" s="153">
        <f t="shared" si="19"/>
        <v>0.05</v>
      </c>
      <c r="AI128" s="91"/>
      <c r="AJ128" s="102">
        <f t="shared" si="17"/>
        <v>0</v>
      </c>
      <c r="AK128" s="92"/>
      <c r="AL128" s="92"/>
      <c r="AM128" s="92"/>
      <c r="AO128" s="93"/>
    </row>
    <row r="129" spans="1:41">
      <c r="A129" s="122" t="s">
        <v>480</v>
      </c>
      <c r="B129" s="148">
        <v>0.76900714872099019</v>
      </c>
      <c r="C129" s="148">
        <v>0.11170149542122493</v>
      </c>
      <c r="D129" s="122"/>
      <c r="E129" s="148">
        <f t="shared" si="12"/>
        <v>0.87316861692663528</v>
      </c>
      <c r="F129" s="148">
        <f t="shared" si="13"/>
        <v>0.1268313830733647</v>
      </c>
      <c r="V129" s="87">
        <v>1</v>
      </c>
      <c r="W129" s="152" t="s">
        <v>323</v>
      </c>
      <c r="X129" s="153">
        <v>0.95</v>
      </c>
      <c r="Y129" s="153">
        <v>0.05</v>
      </c>
      <c r="Z129" s="153"/>
      <c r="AA129" s="153">
        <v>0.78101463474373889</v>
      </c>
      <c r="AB129" s="153">
        <v>0.12757945012552813</v>
      </c>
      <c r="AC129" s="153">
        <v>9.1405915130732956E-2</v>
      </c>
      <c r="AD129" s="153"/>
      <c r="AE129" s="153">
        <f t="shared" si="14"/>
        <v>0.74196390300655191</v>
      </c>
      <c r="AF129" s="153">
        <f t="shared" si="15"/>
        <v>0.12120047761925172</v>
      </c>
      <c r="AG129" s="153">
        <f t="shared" si="16"/>
        <v>8.6835619374196302E-2</v>
      </c>
      <c r="AH129" s="153">
        <f t="shared" si="19"/>
        <v>0.05</v>
      </c>
      <c r="AI129" s="91"/>
      <c r="AJ129" s="102">
        <f t="shared" si="17"/>
        <v>0</v>
      </c>
      <c r="AK129" s="92"/>
      <c r="AL129" s="92"/>
      <c r="AM129" s="92"/>
      <c r="AO129" s="93"/>
    </row>
    <row r="130" spans="1:41">
      <c r="A130" s="122" t="s">
        <v>481</v>
      </c>
      <c r="B130" s="148">
        <v>3.4940688925646426</v>
      </c>
      <c r="C130" s="148">
        <v>0.54460652477412808</v>
      </c>
      <c r="D130" s="122"/>
      <c r="E130" s="148">
        <f t="shared" si="12"/>
        <v>0.86515219261344123</v>
      </c>
      <c r="F130" s="148">
        <f t="shared" si="13"/>
        <v>0.13484780738655869</v>
      </c>
      <c r="V130" s="87">
        <v>1</v>
      </c>
      <c r="W130" s="152" t="s">
        <v>324</v>
      </c>
      <c r="X130" s="153">
        <v>0.95</v>
      </c>
      <c r="Y130" s="153">
        <v>0.05</v>
      </c>
      <c r="Z130" s="153"/>
      <c r="AA130" s="153">
        <v>0.78101463474373889</v>
      </c>
      <c r="AB130" s="153">
        <v>0.12757945012552813</v>
      </c>
      <c r="AC130" s="153">
        <v>9.1405915130732956E-2</v>
      </c>
      <c r="AD130" s="153"/>
      <c r="AE130" s="153">
        <f t="shared" si="14"/>
        <v>0.74196390300655191</v>
      </c>
      <c r="AF130" s="153">
        <f t="shared" si="15"/>
        <v>0.12120047761925172</v>
      </c>
      <c r="AG130" s="153">
        <f t="shared" si="16"/>
        <v>8.6835619374196302E-2</v>
      </c>
      <c r="AH130" s="153">
        <f t="shared" si="19"/>
        <v>0.05</v>
      </c>
      <c r="AI130" s="91"/>
      <c r="AJ130" s="102">
        <f t="shared" si="17"/>
        <v>0</v>
      </c>
      <c r="AK130" s="92"/>
      <c r="AL130" s="92"/>
      <c r="AM130" s="92"/>
      <c r="AO130" s="93"/>
    </row>
    <row r="131" spans="1:41">
      <c r="A131" s="122" t="s">
        <v>482</v>
      </c>
      <c r="B131" s="148">
        <v>0.23555591262384196</v>
      </c>
      <c r="C131" s="148">
        <v>0.30724252092520321</v>
      </c>
      <c r="D131" s="122"/>
      <c r="E131" s="148">
        <f t="shared" si="12"/>
        <v>0.43396571925176347</v>
      </c>
      <c r="F131" s="148">
        <f t="shared" si="13"/>
        <v>0.56603428074823636</v>
      </c>
      <c r="V131" s="87">
        <v>1</v>
      </c>
      <c r="W131" s="152" t="s">
        <v>325</v>
      </c>
      <c r="X131" s="153">
        <v>0.95</v>
      </c>
      <c r="Y131" s="153">
        <v>0.05</v>
      </c>
      <c r="Z131" s="153"/>
      <c r="AA131" s="153">
        <v>0.78101463474373889</v>
      </c>
      <c r="AB131" s="153">
        <v>0.12757945012552813</v>
      </c>
      <c r="AC131" s="153">
        <v>9.1405915130732956E-2</v>
      </c>
      <c r="AD131" s="153"/>
      <c r="AE131" s="153">
        <f t="shared" si="14"/>
        <v>0.74196390300655191</v>
      </c>
      <c r="AF131" s="153">
        <f t="shared" si="15"/>
        <v>0.12120047761925172</v>
      </c>
      <c r="AG131" s="153">
        <f t="shared" si="16"/>
        <v>8.6835619374196302E-2</v>
      </c>
      <c r="AH131" s="153">
        <f t="shared" si="19"/>
        <v>0.05</v>
      </c>
      <c r="AI131" s="91"/>
      <c r="AJ131" s="102">
        <f t="shared" si="17"/>
        <v>0</v>
      </c>
      <c r="AK131" s="92"/>
      <c r="AL131" s="92"/>
      <c r="AM131" s="92"/>
      <c r="AO131" s="93"/>
    </row>
    <row r="132" spans="1:41">
      <c r="A132" s="122" t="s">
        <v>483</v>
      </c>
      <c r="B132" s="148">
        <v>4.974019466268639</v>
      </c>
      <c r="C132" s="148">
        <v>5.3599459284434108</v>
      </c>
      <c r="D132" s="122"/>
      <c r="E132" s="148">
        <f t="shared" si="12"/>
        <v>0.48132728108552347</v>
      </c>
      <c r="F132" s="148">
        <f t="shared" si="13"/>
        <v>0.51867271891447664</v>
      </c>
      <c r="V132" s="87">
        <v>1</v>
      </c>
      <c r="W132" s="152" t="s">
        <v>326</v>
      </c>
      <c r="X132" s="153">
        <v>0.95</v>
      </c>
      <c r="Y132" s="153">
        <v>0.05</v>
      </c>
      <c r="Z132" s="153"/>
      <c r="AA132" s="153">
        <v>0.78101463474373889</v>
      </c>
      <c r="AB132" s="153">
        <v>0.12757945012552813</v>
      </c>
      <c r="AC132" s="153">
        <v>9.1405915130732956E-2</v>
      </c>
      <c r="AD132" s="153"/>
      <c r="AE132" s="153">
        <f t="shared" si="14"/>
        <v>0.74196390300655191</v>
      </c>
      <c r="AF132" s="153">
        <f t="shared" si="15"/>
        <v>0.12120047761925172</v>
      </c>
      <c r="AG132" s="153">
        <f t="shared" si="16"/>
        <v>8.6835619374196302E-2</v>
      </c>
      <c r="AH132" s="153">
        <f t="shared" si="19"/>
        <v>0.05</v>
      </c>
      <c r="AI132" s="91"/>
      <c r="AJ132" s="102">
        <f t="shared" si="17"/>
        <v>0</v>
      </c>
      <c r="AK132" s="92"/>
      <c r="AL132" s="92"/>
      <c r="AM132" s="92"/>
      <c r="AO132" s="93"/>
    </row>
    <row r="133" spans="1:41">
      <c r="A133" s="122" t="s">
        <v>484</v>
      </c>
      <c r="B133" s="148">
        <v>31.1327822251797</v>
      </c>
      <c r="C133" s="148">
        <v>0.11014932684084669</v>
      </c>
      <c r="D133" s="122"/>
      <c r="E133" s="148">
        <f t="shared" si="12"/>
        <v>0.99647442408989551</v>
      </c>
      <c r="F133" s="148">
        <f t="shared" si="13"/>
        <v>3.5255759101044761E-3</v>
      </c>
      <c r="V133" s="87">
        <v>0</v>
      </c>
      <c r="W133" s="152" t="s">
        <v>327</v>
      </c>
      <c r="X133" s="153">
        <f t="shared" si="20"/>
        <v>0</v>
      </c>
      <c r="Y133" s="153">
        <f t="shared" si="20"/>
        <v>0</v>
      </c>
      <c r="Z133" s="153"/>
      <c r="AA133" s="153">
        <v>0</v>
      </c>
      <c r="AB133" s="153">
        <v>0</v>
      </c>
      <c r="AC133" s="153">
        <v>0</v>
      </c>
      <c r="AD133" s="153"/>
      <c r="AE133" s="153">
        <f t="shared" si="14"/>
        <v>0</v>
      </c>
      <c r="AF133" s="153">
        <f t="shared" si="15"/>
        <v>0</v>
      </c>
      <c r="AG133" s="153">
        <f t="shared" si="16"/>
        <v>0</v>
      </c>
      <c r="AH133" s="153">
        <f t="shared" si="19"/>
        <v>0</v>
      </c>
      <c r="AI133" s="91"/>
      <c r="AJ133" s="102">
        <f t="shared" si="17"/>
        <v>0</v>
      </c>
      <c r="AK133" s="92"/>
      <c r="AL133" s="92"/>
      <c r="AM133" s="92"/>
      <c r="AO133" s="93"/>
    </row>
    <row r="134" spans="1:41">
      <c r="A134" s="122" t="s">
        <v>485</v>
      </c>
      <c r="B134" s="148">
        <v>0.98234117585129666</v>
      </c>
      <c r="C134" s="148">
        <v>0.15481306753187107</v>
      </c>
      <c r="D134" s="122"/>
      <c r="E134" s="148">
        <f t="shared" si="12"/>
        <v>0.86385921836664492</v>
      </c>
      <c r="F134" s="148">
        <f t="shared" si="13"/>
        <v>0.13614078163335519</v>
      </c>
      <c r="V134" s="87">
        <v>0</v>
      </c>
      <c r="W134" s="152" t="s">
        <v>328</v>
      </c>
      <c r="X134" s="153">
        <f t="shared" si="20"/>
        <v>0</v>
      </c>
      <c r="Y134" s="153">
        <f t="shared" si="20"/>
        <v>0</v>
      </c>
      <c r="Z134" s="153"/>
      <c r="AA134" s="153">
        <v>0</v>
      </c>
      <c r="AB134" s="153">
        <v>0</v>
      </c>
      <c r="AC134" s="153">
        <v>0</v>
      </c>
      <c r="AD134" s="153"/>
      <c r="AE134" s="153">
        <f t="shared" si="14"/>
        <v>0</v>
      </c>
      <c r="AF134" s="153">
        <f t="shared" si="15"/>
        <v>0</v>
      </c>
      <c r="AG134" s="153">
        <f t="shared" si="16"/>
        <v>0</v>
      </c>
      <c r="AH134" s="153">
        <f t="shared" si="19"/>
        <v>0</v>
      </c>
      <c r="AI134" s="91"/>
      <c r="AJ134" s="102">
        <f t="shared" si="17"/>
        <v>0</v>
      </c>
      <c r="AK134" s="92"/>
      <c r="AL134" s="92"/>
      <c r="AM134" s="92"/>
      <c r="AO134" s="93"/>
    </row>
    <row r="135" spans="1:41">
      <c r="A135" s="122" t="s">
        <v>486</v>
      </c>
      <c r="B135" s="148">
        <v>0.57873559796904506</v>
      </c>
      <c r="C135" s="148">
        <v>0.1341016854048965</v>
      </c>
      <c r="D135" s="122"/>
      <c r="E135" s="148">
        <f t="shared" si="12"/>
        <v>0.81187616229866977</v>
      </c>
      <c r="F135" s="148">
        <f t="shared" si="13"/>
        <v>0.18812383770133018</v>
      </c>
      <c r="V135" s="87">
        <v>0</v>
      </c>
      <c r="W135" s="152" t="s">
        <v>110</v>
      </c>
      <c r="X135" s="153">
        <f t="shared" si="20"/>
        <v>0</v>
      </c>
      <c r="Y135" s="153">
        <f t="shared" si="20"/>
        <v>0</v>
      </c>
      <c r="Z135" s="153"/>
      <c r="AA135" s="153">
        <v>0</v>
      </c>
      <c r="AB135" s="153">
        <v>0</v>
      </c>
      <c r="AC135" s="153">
        <v>0</v>
      </c>
      <c r="AD135" s="153"/>
      <c r="AE135" s="153">
        <f t="shared" si="14"/>
        <v>0</v>
      </c>
      <c r="AF135" s="153">
        <f t="shared" si="15"/>
        <v>0</v>
      </c>
      <c r="AG135" s="153">
        <f t="shared" si="16"/>
        <v>0</v>
      </c>
      <c r="AH135" s="153">
        <f t="shared" si="19"/>
        <v>0</v>
      </c>
      <c r="AI135" s="91"/>
      <c r="AJ135" s="102">
        <f t="shared" si="17"/>
        <v>0</v>
      </c>
      <c r="AK135" s="92"/>
      <c r="AL135" s="92"/>
      <c r="AM135" s="92"/>
      <c r="AO135" s="93"/>
    </row>
    <row r="136" spans="1:41">
      <c r="A136" s="122" t="s">
        <v>487</v>
      </c>
      <c r="B136" s="148">
        <v>0.15720047668990564</v>
      </c>
      <c r="C136" s="148">
        <v>2.4486055559175334E-2</v>
      </c>
      <c r="D136" s="122"/>
      <c r="E136" s="148">
        <f t="shared" si="12"/>
        <v>0.86522911051212947</v>
      </c>
      <c r="F136" s="148">
        <f t="shared" si="13"/>
        <v>0.13477088948787064</v>
      </c>
      <c r="V136" s="87">
        <v>1</v>
      </c>
      <c r="W136" s="152" t="s">
        <v>111</v>
      </c>
      <c r="X136" s="153">
        <v>0.95</v>
      </c>
      <c r="Y136" s="153">
        <v>0.05</v>
      </c>
      <c r="Z136" s="153"/>
      <c r="AA136" s="153">
        <v>0.78101463474373889</v>
      </c>
      <c r="AB136" s="153">
        <v>0.12757945012552813</v>
      </c>
      <c r="AC136" s="153">
        <v>9.1405915130732956E-2</v>
      </c>
      <c r="AD136" s="153"/>
      <c r="AE136" s="153">
        <f t="shared" si="14"/>
        <v>0.74196390300655191</v>
      </c>
      <c r="AF136" s="153">
        <f t="shared" si="15"/>
        <v>0.12120047761925172</v>
      </c>
      <c r="AG136" s="153">
        <f t="shared" si="16"/>
        <v>8.6835619374196302E-2</v>
      </c>
      <c r="AH136" s="153">
        <f t="shared" si="19"/>
        <v>0.05</v>
      </c>
      <c r="AI136" s="91"/>
      <c r="AJ136" s="102">
        <f t="shared" si="17"/>
        <v>0</v>
      </c>
      <c r="AK136" s="92"/>
      <c r="AL136" s="92"/>
      <c r="AM136" s="92"/>
      <c r="AO136" s="93"/>
    </row>
    <row r="137" spans="1:41">
      <c r="A137" s="122" t="s">
        <v>488</v>
      </c>
      <c r="B137" s="148">
        <v>1.0890321849049753</v>
      </c>
      <c r="C137" s="148">
        <v>0.2213185546663875</v>
      </c>
      <c r="D137" s="122"/>
      <c r="E137" s="148">
        <f t="shared" si="12"/>
        <v>0.83109975979501138</v>
      </c>
      <c r="F137" s="148">
        <f t="shared" si="13"/>
        <v>0.16890024020498848</v>
      </c>
      <c r="V137" s="87">
        <v>0</v>
      </c>
      <c r="W137" s="152" t="s">
        <v>112</v>
      </c>
      <c r="X137" s="153">
        <f t="shared" si="20"/>
        <v>0</v>
      </c>
      <c r="Y137" s="153">
        <f t="shared" si="20"/>
        <v>0</v>
      </c>
      <c r="Z137" s="153"/>
      <c r="AA137" s="153">
        <v>0</v>
      </c>
      <c r="AB137" s="153">
        <v>0</v>
      </c>
      <c r="AC137" s="153">
        <v>0</v>
      </c>
      <c r="AD137" s="153"/>
      <c r="AE137" s="153">
        <f t="shared" si="14"/>
        <v>0</v>
      </c>
      <c r="AF137" s="153">
        <f t="shared" si="15"/>
        <v>0</v>
      </c>
      <c r="AG137" s="153">
        <f t="shared" si="16"/>
        <v>0</v>
      </c>
      <c r="AH137" s="153">
        <f t="shared" si="19"/>
        <v>0</v>
      </c>
      <c r="AI137" s="91"/>
      <c r="AJ137" s="102">
        <f t="shared" si="17"/>
        <v>0</v>
      </c>
      <c r="AK137" s="92"/>
      <c r="AL137" s="92"/>
      <c r="AM137" s="92"/>
      <c r="AO137" s="93"/>
    </row>
    <row r="138" spans="1:41">
      <c r="A138" s="122" t="s">
        <v>489</v>
      </c>
      <c r="B138" s="148">
        <v>2.5679752415081653E-2</v>
      </c>
      <c r="C138" s="148">
        <v>3.8019580939336918E-3</v>
      </c>
      <c r="D138" s="122"/>
      <c r="E138" s="148">
        <f t="shared" si="12"/>
        <v>0.87104011170684703</v>
      </c>
      <c r="F138" s="148">
        <f t="shared" si="13"/>
        <v>0.12895988829315294</v>
      </c>
      <c r="V138" s="87">
        <v>0</v>
      </c>
      <c r="W138" s="152" t="s">
        <v>113</v>
      </c>
      <c r="X138" s="153">
        <f t="shared" si="20"/>
        <v>0</v>
      </c>
      <c r="Y138" s="153">
        <f t="shared" si="20"/>
        <v>0</v>
      </c>
      <c r="Z138" s="153"/>
      <c r="AA138" s="153">
        <v>0</v>
      </c>
      <c r="AB138" s="153">
        <v>0</v>
      </c>
      <c r="AC138" s="153">
        <v>0</v>
      </c>
      <c r="AD138" s="153"/>
      <c r="AE138" s="153">
        <f t="shared" si="14"/>
        <v>0</v>
      </c>
      <c r="AF138" s="153">
        <f t="shared" si="15"/>
        <v>0</v>
      </c>
      <c r="AG138" s="153">
        <f t="shared" si="16"/>
        <v>0</v>
      </c>
      <c r="AH138" s="153">
        <f t="shared" ref="AH138:AH143" si="21">Y138</f>
        <v>0</v>
      </c>
      <c r="AI138" s="91"/>
      <c r="AJ138" s="102">
        <f t="shared" si="17"/>
        <v>0</v>
      </c>
      <c r="AK138" s="92"/>
      <c r="AL138" s="92"/>
      <c r="AM138" s="92"/>
      <c r="AO138" s="93"/>
    </row>
    <row r="139" spans="1:41">
      <c r="A139" s="122" t="s">
        <v>490</v>
      </c>
      <c r="B139" s="148">
        <v>2.8876072619462234</v>
      </c>
      <c r="C139" s="148">
        <v>0.66978208654022986</v>
      </c>
      <c r="D139" s="122"/>
      <c r="E139" s="148">
        <f t="shared" ref="E139:E202" si="22">IFERROR(B139/SUM($B139:$C139),0)</f>
        <v>0.81172089391193603</v>
      </c>
      <c r="F139" s="148">
        <f t="shared" ref="F139:F202" si="23">IFERROR(C139/SUM($B139:$C139),0)</f>
        <v>0.18827910608806403</v>
      </c>
      <c r="V139" s="87">
        <v>0</v>
      </c>
      <c r="W139" s="152" t="s">
        <v>329</v>
      </c>
      <c r="X139" s="153">
        <f t="shared" ref="X139:Y161" si="24">IF($V139=0,0,)</f>
        <v>0</v>
      </c>
      <c r="Y139" s="153">
        <f t="shared" si="24"/>
        <v>0</v>
      </c>
      <c r="Z139" s="153"/>
      <c r="AA139" s="153">
        <v>0</v>
      </c>
      <c r="AB139" s="153">
        <v>0</v>
      </c>
      <c r="AC139" s="153">
        <v>0</v>
      </c>
      <c r="AD139" s="153"/>
      <c r="AE139" s="153">
        <f t="shared" ref="AE139:AE165" si="25">$X139*AA139</f>
        <v>0</v>
      </c>
      <c r="AF139" s="153">
        <f t="shared" ref="AF139:AF165" si="26">$X139*AB139</f>
        <v>0</v>
      </c>
      <c r="AG139" s="153">
        <f t="shared" ref="AG139:AG165" si="27">$X139*AC139</f>
        <v>0</v>
      </c>
      <c r="AH139" s="153">
        <f t="shared" si="21"/>
        <v>0</v>
      </c>
      <c r="AI139" s="91"/>
      <c r="AJ139" s="102">
        <f t="shared" ref="AJ139:AJ168" si="28">SUM(AE139:AH139)-V139</f>
        <v>0</v>
      </c>
      <c r="AK139" s="92"/>
      <c r="AL139" s="92"/>
      <c r="AM139" s="92"/>
      <c r="AO139" s="93"/>
    </row>
    <row r="140" spans="1:41">
      <c r="A140" s="122" t="s">
        <v>491</v>
      </c>
      <c r="B140" s="148">
        <v>0.95563531463617524</v>
      </c>
      <c r="C140" s="148">
        <v>4.2107535680054355E-3</v>
      </c>
      <c r="D140" s="122"/>
      <c r="E140" s="148">
        <f t="shared" si="22"/>
        <v>0.99561309494564731</v>
      </c>
      <c r="F140" s="148">
        <f t="shared" si="23"/>
        <v>4.3869050543526465E-3</v>
      </c>
      <c r="V140" s="87">
        <v>0</v>
      </c>
      <c r="W140" s="152" t="s">
        <v>330</v>
      </c>
      <c r="X140" s="153">
        <f t="shared" si="24"/>
        <v>0</v>
      </c>
      <c r="Y140" s="153">
        <f t="shared" si="24"/>
        <v>0</v>
      </c>
      <c r="Z140" s="153"/>
      <c r="AA140" s="153">
        <v>0</v>
      </c>
      <c r="AB140" s="153">
        <v>0</v>
      </c>
      <c r="AC140" s="153">
        <v>0</v>
      </c>
      <c r="AD140" s="153"/>
      <c r="AE140" s="153">
        <f t="shared" si="25"/>
        <v>0</v>
      </c>
      <c r="AF140" s="153">
        <f t="shared" si="26"/>
        <v>0</v>
      </c>
      <c r="AG140" s="153">
        <f t="shared" si="27"/>
        <v>0</v>
      </c>
      <c r="AH140" s="153">
        <f t="shared" si="21"/>
        <v>0</v>
      </c>
      <c r="AI140" s="91"/>
      <c r="AJ140" s="102">
        <f t="shared" si="28"/>
        <v>0</v>
      </c>
      <c r="AK140" s="92"/>
      <c r="AL140" s="92"/>
      <c r="AM140" s="92"/>
      <c r="AO140" s="93"/>
    </row>
    <row r="141" spans="1:41">
      <c r="A141" s="122" t="s">
        <v>492</v>
      </c>
      <c r="B141" s="148">
        <v>4.858147724643203</v>
      </c>
      <c r="C141" s="148">
        <v>2.7513374591112767E-2</v>
      </c>
      <c r="D141" s="122"/>
      <c r="E141" s="148">
        <f t="shared" si="22"/>
        <v>0.99436854623514004</v>
      </c>
      <c r="F141" s="148">
        <f t="shared" si="23"/>
        <v>5.6314537648599252E-3</v>
      </c>
      <c r="V141" s="87">
        <v>1</v>
      </c>
      <c r="W141" s="152" t="s">
        <v>331</v>
      </c>
      <c r="X141" s="153">
        <v>0.95</v>
      </c>
      <c r="Y141" s="153">
        <v>0.05</v>
      </c>
      <c r="Z141" s="153"/>
      <c r="AA141" s="153">
        <v>0.78101463474373889</v>
      </c>
      <c r="AB141" s="153">
        <v>0.12757945012552813</v>
      </c>
      <c r="AC141" s="153">
        <v>9.1405915130732956E-2</v>
      </c>
      <c r="AD141" s="153"/>
      <c r="AE141" s="153">
        <f t="shared" si="25"/>
        <v>0.74196390300655191</v>
      </c>
      <c r="AF141" s="153">
        <f t="shared" si="26"/>
        <v>0.12120047761925172</v>
      </c>
      <c r="AG141" s="153">
        <f t="shared" si="27"/>
        <v>8.6835619374196302E-2</v>
      </c>
      <c r="AH141" s="153">
        <f t="shared" si="21"/>
        <v>0.05</v>
      </c>
      <c r="AI141" s="91"/>
      <c r="AJ141" s="102">
        <f t="shared" si="28"/>
        <v>0</v>
      </c>
      <c r="AK141" s="92"/>
      <c r="AL141" s="92"/>
      <c r="AM141" s="92"/>
      <c r="AO141" s="93"/>
    </row>
    <row r="142" spans="1:41">
      <c r="A142" s="122" t="s">
        <v>493</v>
      </c>
      <c r="B142" s="148">
        <v>3.0143671927472217E-2</v>
      </c>
      <c r="C142" s="148">
        <v>9.9881765696577633E-3</v>
      </c>
      <c r="D142" s="122"/>
      <c r="E142" s="148">
        <f t="shared" si="22"/>
        <v>0.75111596042300255</v>
      </c>
      <c r="F142" s="148">
        <f t="shared" si="23"/>
        <v>0.24888403957699745</v>
      </c>
      <c r="V142" s="87">
        <v>0</v>
      </c>
      <c r="W142" s="152" t="s">
        <v>332</v>
      </c>
      <c r="X142" s="153">
        <f t="shared" si="24"/>
        <v>0</v>
      </c>
      <c r="Y142" s="153">
        <f t="shared" si="24"/>
        <v>0</v>
      </c>
      <c r="Z142" s="153"/>
      <c r="AA142" s="153">
        <v>0</v>
      </c>
      <c r="AB142" s="153">
        <v>0</v>
      </c>
      <c r="AC142" s="153">
        <v>0</v>
      </c>
      <c r="AD142" s="153"/>
      <c r="AE142" s="153">
        <f t="shared" si="25"/>
        <v>0</v>
      </c>
      <c r="AF142" s="153">
        <f t="shared" si="26"/>
        <v>0</v>
      </c>
      <c r="AG142" s="153">
        <f t="shared" si="27"/>
        <v>0</v>
      </c>
      <c r="AH142" s="153">
        <f t="shared" si="21"/>
        <v>0</v>
      </c>
      <c r="AI142" s="91"/>
      <c r="AJ142" s="102">
        <f t="shared" si="28"/>
        <v>0</v>
      </c>
      <c r="AK142" s="92"/>
      <c r="AL142" s="92"/>
      <c r="AM142" s="92"/>
      <c r="AO142" s="93"/>
    </row>
    <row r="143" spans="1:41">
      <c r="A143" s="122" t="s">
        <v>494</v>
      </c>
      <c r="B143" s="148">
        <v>2.0992656376550872E-2</v>
      </c>
      <c r="C143" s="148">
        <v>3.2578013834095934E-3</v>
      </c>
      <c r="D143" s="122"/>
      <c r="E143" s="148">
        <f t="shared" si="22"/>
        <v>0.86566021080276279</v>
      </c>
      <c r="F143" s="148">
        <f t="shared" si="23"/>
        <v>0.13433978919723719</v>
      </c>
      <c r="V143" s="87">
        <v>0</v>
      </c>
      <c r="W143" s="152" t="s">
        <v>116</v>
      </c>
      <c r="X143" s="153">
        <f t="shared" si="24"/>
        <v>0</v>
      </c>
      <c r="Y143" s="153">
        <f t="shared" si="24"/>
        <v>0</v>
      </c>
      <c r="Z143" s="153"/>
      <c r="AA143" s="153">
        <v>0</v>
      </c>
      <c r="AB143" s="153">
        <v>0</v>
      </c>
      <c r="AC143" s="153">
        <v>0</v>
      </c>
      <c r="AD143" s="153"/>
      <c r="AE143" s="153">
        <f t="shared" si="25"/>
        <v>0</v>
      </c>
      <c r="AF143" s="153">
        <f t="shared" si="26"/>
        <v>0</v>
      </c>
      <c r="AG143" s="153">
        <f t="shared" si="27"/>
        <v>0</v>
      </c>
      <c r="AH143" s="153">
        <f t="shared" si="21"/>
        <v>0</v>
      </c>
      <c r="AI143" s="91"/>
      <c r="AJ143" s="102">
        <f t="shared" si="28"/>
        <v>0</v>
      </c>
      <c r="AK143" s="92"/>
      <c r="AL143" s="92"/>
      <c r="AM143" s="92"/>
      <c r="AO143" s="93"/>
    </row>
    <row r="144" spans="1:41">
      <c r="A144" s="122" t="s">
        <v>495</v>
      </c>
      <c r="B144" s="148">
        <v>2.6987206298696251E-2</v>
      </c>
      <c r="C144" s="148">
        <v>4.2036146882704437E-3</v>
      </c>
      <c r="D144" s="122"/>
      <c r="E144" s="148">
        <f t="shared" si="22"/>
        <v>0.86522911051212936</v>
      </c>
      <c r="F144" s="148">
        <f t="shared" si="23"/>
        <v>0.13477088948787061</v>
      </c>
      <c r="V144" s="87">
        <v>1</v>
      </c>
      <c r="W144" s="152" t="s">
        <v>333</v>
      </c>
      <c r="X144" s="153"/>
      <c r="Y144" s="153"/>
      <c r="Z144" s="153"/>
      <c r="AA144" s="153"/>
      <c r="AB144" s="153"/>
      <c r="AC144" s="153"/>
      <c r="AD144" s="153"/>
      <c r="AE144" s="153"/>
      <c r="AF144" s="153"/>
      <c r="AG144" s="153"/>
      <c r="AH144" s="153"/>
      <c r="AI144" s="91"/>
      <c r="AJ144" s="91"/>
      <c r="AK144" s="92"/>
      <c r="AL144" s="92"/>
      <c r="AM144" s="92"/>
      <c r="AO144" s="93"/>
    </row>
    <row r="145" spans="1:41">
      <c r="A145" s="122" t="s">
        <v>496</v>
      </c>
      <c r="B145" s="148">
        <v>1.7541684094152563E-2</v>
      </c>
      <c r="C145" s="148">
        <v>2.7323495473757882E-3</v>
      </c>
      <c r="D145" s="122"/>
      <c r="E145" s="148">
        <f t="shared" si="22"/>
        <v>0.86522911051212936</v>
      </c>
      <c r="F145" s="148">
        <f t="shared" si="23"/>
        <v>0.13477088948787061</v>
      </c>
      <c r="V145" s="87">
        <v>1</v>
      </c>
      <c r="W145" s="152" t="s">
        <v>334</v>
      </c>
      <c r="X145" s="153">
        <v>0.90396939576249014</v>
      </c>
      <c r="Y145" s="153">
        <v>9.6030604237509809E-2</v>
      </c>
      <c r="Z145" s="153"/>
      <c r="AA145" s="153">
        <v>0.78101463474373889</v>
      </c>
      <c r="AB145" s="153">
        <v>0.12757945012552813</v>
      </c>
      <c r="AC145" s="153">
        <v>9.1405915130732956E-2</v>
      </c>
      <c r="AD145" s="153"/>
      <c r="AE145" s="153">
        <f t="shared" si="25"/>
        <v>0.70601332745095957</v>
      </c>
      <c r="AF145" s="153">
        <f t="shared" si="26"/>
        <v>0.11532791844168441</v>
      </c>
      <c r="AG145" s="153">
        <f t="shared" si="27"/>
        <v>8.2628149869846124E-2</v>
      </c>
      <c r="AH145" s="153">
        <f t="shared" ref="AH145:AH152" si="29">Y145</f>
        <v>9.6030604237509809E-2</v>
      </c>
      <c r="AI145" s="91"/>
      <c r="AJ145" s="102">
        <f t="shared" si="28"/>
        <v>0</v>
      </c>
      <c r="AK145" s="92"/>
      <c r="AL145" s="92"/>
      <c r="AM145" s="92"/>
      <c r="AO145" s="93"/>
    </row>
    <row r="146" spans="1:41">
      <c r="A146" s="122" t="s">
        <v>497</v>
      </c>
      <c r="B146" s="148">
        <v>1.9565724566554782E-2</v>
      </c>
      <c r="C146" s="148">
        <v>3.0476206489960717E-3</v>
      </c>
      <c r="D146" s="122"/>
      <c r="E146" s="148">
        <f t="shared" si="22"/>
        <v>0.86522911051212936</v>
      </c>
      <c r="F146" s="148">
        <f t="shared" si="23"/>
        <v>0.13477088948787061</v>
      </c>
      <c r="V146" s="87">
        <v>1</v>
      </c>
      <c r="W146" s="152" t="s">
        <v>335</v>
      </c>
      <c r="X146" s="153">
        <v>0.90396939576249014</v>
      </c>
      <c r="Y146" s="153">
        <v>9.6030604237509809E-2</v>
      </c>
      <c r="Z146" s="153"/>
      <c r="AA146" s="153">
        <v>0.78101463474373889</v>
      </c>
      <c r="AB146" s="153">
        <v>0.12757945012552813</v>
      </c>
      <c r="AC146" s="153">
        <v>9.1405915130732956E-2</v>
      </c>
      <c r="AD146" s="153"/>
      <c r="AE146" s="153">
        <f t="shared" si="25"/>
        <v>0.70601332745095957</v>
      </c>
      <c r="AF146" s="153">
        <f t="shared" si="26"/>
        <v>0.11532791844168441</v>
      </c>
      <c r="AG146" s="153">
        <f t="shared" si="27"/>
        <v>8.2628149869846124E-2</v>
      </c>
      <c r="AH146" s="153">
        <f t="shared" si="29"/>
        <v>9.6030604237509809E-2</v>
      </c>
      <c r="AI146" s="91"/>
      <c r="AJ146" s="102">
        <f t="shared" si="28"/>
        <v>0</v>
      </c>
      <c r="AK146" s="92"/>
      <c r="AL146" s="92"/>
      <c r="AM146" s="92"/>
      <c r="AO146" s="93"/>
    </row>
    <row r="147" spans="1:41">
      <c r="A147" s="122" t="s">
        <v>498</v>
      </c>
      <c r="B147" s="148">
        <v>0.10486008827715737</v>
      </c>
      <c r="C147" s="148">
        <v>2.1269731762781772E-2</v>
      </c>
      <c r="D147" s="122"/>
      <c r="E147" s="148">
        <f t="shared" si="22"/>
        <v>0.83136635130338976</v>
      </c>
      <c r="F147" s="148">
        <f t="shared" si="23"/>
        <v>0.16863364869661027</v>
      </c>
      <c r="V147" s="87">
        <v>1</v>
      </c>
      <c r="W147" s="152" t="s">
        <v>336</v>
      </c>
      <c r="X147" s="153">
        <v>0.90396939576249014</v>
      </c>
      <c r="Y147" s="153">
        <v>9.6030604237509809E-2</v>
      </c>
      <c r="Z147" s="153"/>
      <c r="AA147" s="153">
        <v>0.78101463474373889</v>
      </c>
      <c r="AB147" s="153">
        <v>0.12757945012552813</v>
      </c>
      <c r="AC147" s="153">
        <v>9.1405915130732956E-2</v>
      </c>
      <c r="AD147" s="153"/>
      <c r="AE147" s="153">
        <f t="shared" si="25"/>
        <v>0.70601332745095957</v>
      </c>
      <c r="AF147" s="153">
        <f t="shared" si="26"/>
        <v>0.11532791844168441</v>
      </c>
      <c r="AG147" s="153">
        <f t="shared" si="27"/>
        <v>8.2628149869846124E-2</v>
      </c>
      <c r="AH147" s="153">
        <f t="shared" si="29"/>
        <v>9.6030604237509809E-2</v>
      </c>
      <c r="AI147" s="91"/>
      <c r="AJ147" s="102">
        <f t="shared" si="28"/>
        <v>0</v>
      </c>
      <c r="AK147" s="92"/>
      <c r="AL147" s="92"/>
      <c r="AM147" s="92"/>
      <c r="AO147" s="93"/>
    </row>
    <row r="148" spans="1:41">
      <c r="A148" s="122" t="s">
        <v>499</v>
      </c>
      <c r="B148" s="148">
        <v>3.7038178828585635</v>
      </c>
      <c r="C148" s="148">
        <v>0.94967666976798293</v>
      </c>
      <c r="D148" s="122"/>
      <c r="E148" s="148">
        <f t="shared" si="22"/>
        <v>0.79592182626882801</v>
      </c>
      <c r="F148" s="148">
        <f t="shared" si="23"/>
        <v>0.20407817373117201</v>
      </c>
      <c r="V148" s="87">
        <v>0</v>
      </c>
      <c r="W148" s="152" t="s">
        <v>337</v>
      </c>
      <c r="X148" s="153">
        <f t="shared" si="24"/>
        <v>0</v>
      </c>
      <c r="Y148" s="153">
        <f t="shared" si="24"/>
        <v>0</v>
      </c>
      <c r="Z148" s="153"/>
      <c r="AA148" s="153">
        <v>0</v>
      </c>
      <c r="AB148" s="153">
        <v>0</v>
      </c>
      <c r="AC148" s="153">
        <v>0</v>
      </c>
      <c r="AD148" s="153"/>
      <c r="AE148" s="153">
        <f t="shared" si="25"/>
        <v>0</v>
      </c>
      <c r="AF148" s="153">
        <f t="shared" si="26"/>
        <v>0</v>
      </c>
      <c r="AG148" s="153">
        <f t="shared" si="27"/>
        <v>0</v>
      </c>
      <c r="AH148" s="153">
        <f t="shared" si="29"/>
        <v>0</v>
      </c>
      <c r="AI148" s="91"/>
      <c r="AJ148" s="102">
        <f t="shared" si="28"/>
        <v>0</v>
      </c>
      <c r="AK148" s="92"/>
      <c r="AL148" s="92"/>
      <c r="AM148" s="92"/>
      <c r="AO148" s="93"/>
    </row>
    <row r="149" spans="1:41">
      <c r="A149" s="122" t="s">
        <v>500</v>
      </c>
      <c r="B149" s="148">
        <v>0.26719722930161793</v>
      </c>
      <c r="C149" s="148">
        <v>8.7319708775984106E-2</v>
      </c>
      <c r="D149" s="122"/>
      <c r="E149" s="148">
        <f t="shared" si="22"/>
        <v>0.75369383124687195</v>
      </c>
      <c r="F149" s="148">
        <f t="shared" si="23"/>
        <v>0.24630616875312808</v>
      </c>
      <c r="V149" s="87">
        <v>1</v>
      </c>
      <c r="W149" s="152" t="s">
        <v>338</v>
      </c>
      <c r="X149" s="153">
        <v>0.90396939576249014</v>
      </c>
      <c r="Y149" s="153">
        <v>9.6030604237509809E-2</v>
      </c>
      <c r="Z149" s="153"/>
      <c r="AA149" s="153">
        <v>0.78101463474373889</v>
      </c>
      <c r="AB149" s="153">
        <v>0.12757945012552813</v>
      </c>
      <c r="AC149" s="153">
        <v>9.1405915130732956E-2</v>
      </c>
      <c r="AD149" s="153"/>
      <c r="AE149" s="153">
        <f t="shared" si="25"/>
        <v>0.70601332745095957</v>
      </c>
      <c r="AF149" s="153">
        <f t="shared" si="26"/>
        <v>0.11532791844168441</v>
      </c>
      <c r="AG149" s="153">
        <f t="shared" si="27"/>
        <v>8.2628149869846124E-2</v>
      </c>
      <c r="AH149" s="153">
        <f t="shared" si="29"/>
        <v>9.6030604237509809E-2</v>
      </c>
      <c r="AI149" s="91"/>
      <c r="AJ149" s="102">
        <f t="shared" si="28"/>
        <v>0</v>
      </c>
      <c r="AK149" s="92"/>
      <c r="AL149" s="92"/>
      <c r="AM149" s="92"/>
      <c r="AO149" s="93"/>
    </row>
    <row r="150" spans="1:41">
      <c r="A150" s="122" t="s">
        <v>501</v>
      </c>
      <c r="B150" s="148">
        <v>4.6726357199553759</v>
      </c>
      <c r="C150" s="148">
        <v>0.81814135715350988</v>
      </c>
      <c r="D150" s="122"/>
      <c r="E150" s="148">
        <f t="shared" si="22"/>
        <v>0.85099716385056845</v>
      </c>
      <c r="F150" s="148">
        <f t="shared" si="23"/>
        <v>0.14900283614943152</v>
      </c>
      <c r="V150" s="87">
        <v>0</v>
      </c>
      <c r="W150" s="152" t="s">
        <v>337</v>
      </c>
      <c r="X150" s="153">
        <f t="shared" si="24"/>
        <v>0</v>
      </c>
      <c r="Y150" s="153">
        <f t="shared" si="24"/>
        <v>0</v>
      </c>
      <c r="Z150" s="153"/>
      <c r="AA150" s="153">
        <v>0</v>
      </c>
      <c r="AB150" s="153">
        <v>0</v>
      </c>
      <c r="AC150" s="153">
        <v>0</v>
      </c>
      <c r="AD150" s="153"/>
      <c r="AE150" s="153">
        <f t="shared" si="25"/>
        <v>0</v>
      </c>
      <c r="AF150" s="153">
        <f t="shared" si="26"/>
        <v>0</v>
      </c>
      <c r="AG150" s="153">
        <f t="shared" si="27"/>
        <v>0</v>
      </c>
      <c r="AH150" s="153">
        <f t="shared" si="29"/>
        <v>0</v>
      </c>
      <c r="AI150" s="91"/>
      <c r="AJ150" s="102">
        <f t="shared" si="28"/>
        <v>0</v>
      </c>
      <c r="AK150" s="92"/>
      <c r="AL150" s="92"/>
      <c r="AM150" s="92"/>
      <c r="AO150" s="93"/>
    </row>
    <row r="151" spans="1:41">
      <c r="A151" s="122" t="s">
        <v>502</v>
      </c>
      <c r="B151" s="148">
        <v>8.7137815441562946E-2</v>
      </c>
      <c r="C151" s="148">
        <v>8.7225004781611697E-3</v>
      </c>
      <c r="D151" s="122"/>
      <c r="E151" s="148">
        <f t="shared" si="22"/>
        <v>0.90900822311637675</v>
      </c>
      <c r="F151" s="148">
        <f t="shared" si="23"/>
        <v>9.0991776883623199E-2</v>
      </c>
      <c r="V151" s="87">
        <v>1</v>
      </c>
      <c r="W151" s="152" t="s">
        <v>339</v>
      </c>
      <c r="X151" s="153">
        <v>0.90396939576249014</v>
      </c>
      <c r="Y151" s="153">
        <v>9.6030604237509809E-2</v>
      </c>
      <c r="Z151" s="153"/>
      <c r="AA151" s="153">
        <v>0.78101463474373889</v>
      </c>
      <c r="AB151" s="153">
        <v>0.12757945012552813</v>
      </c>
      <c r="AC151" s="153">
        <v>9.1405915130732956E-2</v>
      </c>
      <c r="AD151" s="153"/>
      <c r="AE151" s="153">
        <f t="shared" si="25"/>
        <v>0.70601332745095957</v>
      </c>
      <c r="AF151" s="153">
        <f t="shared" si="26"/>
        <v>0.11532791844168441</v>
      </c>
      <c r="AG151" s="153">
        <f t="shared" si="27"/>
        <v>8.2628149869846124E-2</v>
      </c>
      <c r="AH151" s="153">
        <f t="shared" si="29"/>
        <v>9.6030604237509809E-2</v>
      </c>
      <c r="AI151" s="91"/>
      <c r="AJ151" s="102">
        <f t="shared" si="28"/>
        <v>0</v>
      </c>
      <c r="AK151" s="92"/>
      <c r="AL151" s="92"/>
      <c r="AM151" s="92"/>
      <c r="AO151" s="93"/>
    </row>
    <row r="152" spans="1:41">
      <c r="A152" s="122" t="s">
        <v>503</v>
      </c>
      <c r="B152" s="148">
        <v>4.9230340156614878E-2</v>
      </c>
      <c r="C152" s="148">
        <v>7.3563257044732761E-3</v>
      </c>
      <c r="D152" s="122"/>
      <c r="E152" s="148">
        <f t="shared" si="22"/>
        <v>0.86999895483271694</v>
      </c>
      <c r="F152" s="148">
        <f t="shared" si="23"/>
        <v>0.13000104516728309</v>
      </c>
      <c r="V152" s="87">
        <v>0</v>
      </c>
      <c r="W152" s="152" t="s">
        <v>337</v>
      </c>
      <c r="X152" s="153">
        <f t="shared" si="24"/>
        <v>0</v>
      </c>
      <c r="Y152" s="153">
        <f t="shared" si="24"/>
        <v>0</v>
      </c>
      <c r="Z152" s="153"/>
      <c r="AA152" s="153">
        <v>0</v>
      </c>
      <c r="AB152" s="153">
        <v>0</v>
      </c>
      <c r="AC152" s="153">
        <v>0</v>
      </c>
      <c r="AD152" s="153"/>
      <c r="AE152" s="153">
        <f t="shared" si="25"/>
        <v>0</v>
      </c>
      <c r="AF152" s="153">
        <f t="shared" si="26"/>
        <v>0</v>
      </c>
      <c r="AG152" s="153">
        <f t="shared" si="27"/>
        <v>0</v>
      </c>
      <c r="AH152" s="153">
        <f t="shared" si="29"/>
        <v>0</v>
      </c>
      <c r="AI152" s="91"/>
      <c r="AJ152" s="102">
        <f t="shared" si="28"/>
        <v>0</v>
      </c>
      <c r="AK152" s="92"/>
      <c r="AL152" s="92"/>
      <c r="AM152" s="92"/>
      <c r="AO152" s="93"/>
    </row>
    <row r="153" spans="1:41">
      <c r="A153" s="122" t="s">
        <v>504</v>
      </c>
      <c r="B153" s="148">
        <v>5.7132393207780163</v>
      </c>
      <c r="C153" s="148">
        <v>1.3031205533638374E-2</v>
      </c>
      <c r="D153" s="122"/>
      <c r="E153" s="148">
        <f t="shared" si="22"/>
        <v>0.99772431192802336</v>
      </c>
      <c r="F153" s="148">
        <f t="shared" si="23"/>
        <v>2.2756880719765602E-3</v>
      </c>
      <c r="V153" s="87">
        <v>1</v>
      </c>
      <c r="W153" s="152" t="s">
        <v>340</v>
      </c>
      <c r="X153" s="153"/>
      <c r="Y153" s="153"/>
      <c r="Z153" s="153"/>
      <c r="AA153" s="153"/>
      <c r="AB153" s="153"/>
      <c r="AC153" s="153"/>
      <c r="AD153" s="153"/>
      <c r="AE153" s="153"/>
      <c r="AF153" s="153"/>
      <c r="AG153" s="153"/>
      <c r="AH153" s="153"/>
      <c r="AI153" s="91"/>
      <c r="AJ153" s="91"/>
      <c r="AK153" s="92"/>
      <c r="AL153" s="92"/>
      <c r="AM153" s="92"/>
      <c r="AO153" s="93"/>
    </row>
    <row r="154" spans="1:41">
      <c r="A154" s="122" t="s">
        <v>505</v>
      </c>
      <c r="B154" s="148">
        <v>0.31405533200381086</v>
      </c>
      <c r="C154" s="148">
        <v>4.8462755367509408E-2</v>
      </c>
      <c r="D154" s="122"/>
      <c r="E154" s="148">
        <f t="shared" si="22"/>
        <v>0.86631631067315551</v>
      </c>
      <c r="F154" s="148">
        <f t="shared" si="23"/>
        <v>0.13368368932684438</v>
      </c>
      <c r="V154" s="87">
        <v>1</v>
      </c>
      <c r="W154" s="152" t="s">
        <v>341</v>
      </c>
      <c r="X154" s="153">
        <v>0.82852666484134951</v>
      </c>
      <c r="Y154" s="153">
        <v>0.17147333515865049</v>
      </c>
      <c r="Z154" s="153"/>
      <c r="AA154" s="153">
        <f>1-AC154-AB154</f>
        <v>0.8135940848692671</v>
      </c>
      <c r="AB154" s="153">
        <v>9.5000000000000001E-2</v>
      </c>
      <c r="AC154" s="153">
        <v>9.1405915130732956E-2</v>
      </c>
      <c r="AD154" s="153"/>
      <c r="AE154" s="153">
        <f t="shared" si="25"/>
        <v>0.67408439367138373</v>
      </c>
      <c r="AF154" s="153">
        <f t="shared" si="26"/>
        <v>7.8710033159928208E-2</v>
      </c>
      <c r="AG154" s="153">
        <f t="shared" si="27"/>
        <v>7.5732238010037617E-2</v>
      </c>
      <c r="AH154" s="153">
        <f t="shared" ref="AH154:AH162" si="30">Y154</f>
        <v>0.17147333515865049</v>
      </c>
      <c r="AI154" s="91"/>
      <c r="AJ154" s="102">
        <f t="shared" si="28"/>
        <v>0</v>
      </c>
      <c r="AK154" s="92"/>
      <c r="AL154" s="92"/>
      <c r="AM154" s="92"/>
      <c r="AO154" s="93"/>
    </row>
    <row r="155" spans="1:41">
      <c r="A155" s="122" t="s">
        <v>506</v>
      </c>
      <c r="B155" s="148">
        <v>2.910269624526399E-2</v>
      </c>
      <c r="C155" s="148">
        <v>4.6103352640562501E-3</v>
      </c>
      <c r="D155" s="122"/>
      <c r="E155" s="148">
        <f t="shared" si="22"/>
        <v>0.86324768026922505</v>
      </c>
      <c r="F155" s="148">
        <f t="shared" si="23"/>
        <v>0.1367523197307749</v>
      </c>
      <c r="V155" s="87">
        <v>1</v>
      </c>
      <c r="W155" s="152" t="s">
        <v>342</v>
      </c>
      <c r="X155" s="153">
        <v>0.82852666484134951</v>
      </c>
      <c r="Y155" s="153">
        <v>0.17147333515865049</v>
      </c>
      <c r="Z155" s="153"/>
      <c r="AA155" s="153">
        <f>1-AC155-AB155</f>
        <v>0.8135940848692671</v>
      </c>
      <c r="AB155" s="153">
        <v>9.5000000000000001E-2</v>
      </c>
      <c r="AC155" s="153">
        <v>9.1405915130732956E-2</v>
      </c>
      <c r="AD155" s="153"/>
      <c r="AE155" s="153">
        <f t="shared" si="25"/>
        <v>0.67408439367138373</v>
      </c>
      <c r="AF155" s="153">
        <f t="shared" si="26"/>
        <v>7.8710033159928208E-2</v>
      </c>
      <c r="AG155" s="153">
        <f t="shared" si="27"/>
        <v>7.5732238010037617E-2</v>
      </c>
      <c r="AH155" s="153">
        <f t="shared" si="30"/>
        <v>0.17147333515865049</v>
      </c>
      <c r="AI155" s="91"/>
      <c r="AJ155" s="102">
        <f t="shared" si="28"/>
        <v>0</v>
      </c>
      <c r="AK155" s="92"/>
      <c r="AL155" s="92"/>
      <c r="AM155" s="92"/>
      <c r="AO155" s="93"/>
    </row>
    <row r="156" spans="1:41">
      <c r="A156" s="122" t="s">
        <v>507</v>
      </c>
      <c r="B156" s="148">
        <v>0.19005075458571644</v>
      </c>
      <c r="C156" s="148">
        <v>1.7396921511010379E-2</v>
      </c>
      <c r="D156" s="122"/>
      <c r="E156" s="148">
        <f t="shared" si="22"/>
        <v>0.91613826754608374</v>
      </c>
      <c r="F156" s="148">
        <f t="shared" si="23"/>
        <v>8.3861732453916232E-2</v>
      </c>
      <c r="V156" s="87">
        <v>1</v>
      </c>
      <c r="W156" s="152" t="s">
        <v>343</v>
      </c>
      <c r="X156" s="153">
        <v>0.82852666484134951</v>
      </c>
      <c r="Y156" s="153">
        <v>0.17147333515865049</v>
      </c>
      <c r="Z156" s="153"/>
      <c r="AA156" s="153">
        <f>1-AC156-AB156</f>
        <v>0.8135940848692671</v>
      </c>
      <c r="AB156" s="153">
        <v>9.5000000000000001E-2</v>
      </c>
      <c r="AC156" s="153">
        <v>9.1405915130732956E-2</v>
      </c>
      <c r="AD156" s="153"/>
      <c r="AE156" s="153">
        <f t="shared" si="25"/>
        <v>0.67408439367138373</v>
      </c>
      <c r="AF156" s="153">
        <f t="shared" si="26"/>
        <v>7.8710033159928208E-2</v>
      </c>
      <c r="AG156" s="153">
        <f t="shared" si="27"/>
        <v>7.5732238010037617E-2</v>
      </c>
      <c r="AH156" s="153">
        <f t="shared" si="30"/>
        <v>0.17147333515865049</v>
      </c>
      <c r="AI156" s="91"/>
      <c r="AJ156" s="102">
        <f t="shared" si="28"/>
        <v>0</v>
      </c>
      <c r="AK156" s="92"/>
      <c r="AL156" s="92"/>
      <c r="AM156" s="92"/>
      <c r="AO156" s="93"/>
    </row>
    <row r="157" spans="1:41">
      <c r="A157" s="122" t="s">
        <v>508</v>
      </c>
      <c r="B157" s="148">
        <v>1.2746235988930721</v>
      </c>
      <c r="C157" s="148">
        <v>0.15179443343902294</v>
      </c>
      <c r="D157" s="122"/>
      <c r="E157" s="148">
        <f t="shared" si="22"/>
        <v>0.89358348674907773</v>
      </c>
      <c r="F157" s="148">
        <f t="shared" si="23"/>
        <v>0.10641651325092233</v>
      </c>
      <c r="V157" s="87">
        <v>1</v>
      </c>
      <c r="W157" s="152" t="s">
        <v>344</v>
      </c>
      <c r="X157" s="153">
        <v>0.82852666484134951</v>
      </c>
      <c r="Y157" s="153">
        <v>0.17147333515865049</v>
      </c>
      <c r="Z157" s="153"/>
      <c r="AA157" s="153">
        <f>1-AC157-AB157</f>
        <v>0.8135940848692671</v>
      </c>
      <c r="AB157" s="153">
        <v>9.5000000000000001E-2</v>
      </c>
      <c r="AC157" s="153">
        <v>9.1405915130732956E-2</v>
      </c>
      <c r="AD157" s="153"/>
      <c r="AE157" s="153">
        <f t="shared" si="25"/>
        <v>0.67408439367138373</v>
      </c>
      <c r="AF157" s="153">
        <f t="shared" si="26"/>
        <v>7.8710033159928208E-2</v>
      </c>
      <c r="AG157" s="153">
        <f t="shared" si="27"/>
        <v>7.5732238010037617E-2</v>
      </c>
      <c r="AH157" s="153">
        <f t="shared" si="30"/>
        <v>0.17147333515865049</v>
      </c>
      <c r="AI157" s="91"/>
      <c r="AJ157" s="102">
        <f t="shared" si="28"/>
        <v>0</v>
      </c>
      <c r="AK157" s="92"/>
      <c r="AL157" s="92"/>
      <c r="AM157" s="92"/>
      <c r="AO157" s="93"/>
    </row>
    <row r="158" spans="1:41">
      <c r="A158" s="122" t="s">
        <v>509</v>
      </c>
      <c r="B158" s="148">
        <v>0.39831187204268037</v>
      </c>
      <c r="C158" s="148">
        <v>5.6245759509231219E-2</v>
      </c>
      <c r="D158" s="122"/>
      <c r="E158" s="148">
        <f t="shared" si="22"/>
        <v>0.87626264393097575</v>
      </c>
      <c r="F158" s="148">
        <f t="shared" si="23"/>
        <v>0.12373735606902425</v>
      </c>
      <c r="V158" s="87">
        <v>1</v>
      </c>
      <c r="W158" s="152" t="s">
        <v>345</v>
      </c>
      <c r="X158" s="153">
        <v>0.82852666484134951</v>
      </c>
      <c r="Y158" s="153">
        <v>0.17147333515865049</v>
      </c>
      <c r="Z158" s="153"/>
      <c r="AA158" s="153">
        <f>1-AC158-AB158</f>
        <v>0.8135940848692671</v>
      </c>
      <c r="AB158" s="153">
        <v>9.5000000000000001E-2</v>
      </c>
      <c r="AC158" s="153">
        <v>9.1405915130732956E-2</v>
      </c>
      <c r="AD158" s="153"/>
      <c r="AE158" s="153">
        <f t="shared" si="25"/>
        <v>0.67408439367138373</v>
      </c>
      <c r="AF158" s="153">
        <f t="shared" si="26"/>
        <v>7.8710033159928208E-2</v>
      </c>
      <c r="AG158" s="153">
        <f t="shared" si="27"/>
        <v>7.5732238010037617E-2</v>
      </c>
      <c r="AH158" s="153">
        <f t="shared" si="30"/>
        <v>0.17147333515865049</v>
      </c>
      <c r="AI158" s="91"/>
      <c r="AJ158" s="102">
        <f t="shared" si="28"/>
        <v>0</v>
      </c>
      <c r="AK158" s="92"/>
      <c r="AL158" s="92"/>
      <c r="AM158" s="92"/>
      <c r="AO158" s="93"/>
    </row>
    <row r="159" spans="1:41">
      <c r="A159" s="122" t="s">
        <v>510</v>
      </c>
      <c r="B159" s="148">
        <v>0.30020572485723968</v>
      </c>
      <c r="C159" s="148">
        <v>3.9952325477162945E-2</v>
      </c>
      <c r="D159" s="122"/>
      <c r="E159" s="148">
        <f t="shared" si="22"/>
        <v>0.88254775849671474</v>
      </c>
      <c r="F159" s="148">
        <f t="shared" si="23"/>
        <v>0.11745224150328534</v>
      </c>
      <c r="V159" s="87">
        <v>0</v>
      </c>
      <c r="W159" s="152" t="s">
        <v>346</v>
      </c>
      <c r="X159" s="153">
        <f t="shared" si="24"/>
        <v>0</v>
      </c>
      <c r="Y159" s="153">
        <f t="shared" si="24"/>
        <v>0</v>
      </c>
      <c r="Z159" s="153"/>
      <c r="AA159" s="153">
        <v>0</v>
      </c>
      <c r="AB159" s="153">
        <v>0</v>
      </c>
      <c r="AC159" s="153">
        <v>0</v>
      </c>
      <c r="AD159" s="153"/>
      <c r="AE159" s="153">
        <f t="shared" si="25"/>
        <v>0</v>
      </c>
      <c r="AF159" s="153">
        <f t="shared" si="26"/>
        <v>0</v>
      </c>
      <c r="AG159" s="153">
        <f t="shared" si="27"/>
        <v>0</v>
      </c>
      <c r="AH159" s="153">
        <f t="shared" si="30"/>
        <v>0</v>
      </c>
      <c r="AI159" s="91"/>
      <c r="AJ159" s="102">
        <f t="shared" si="28"/>
        <v>0</v>
      </c>
      <c r="AK159" s="92"/>
      <c r="AL159" s="92"/>
      <c r="AM159" s="92"/>
      <c r="AO159" s="93"/>
    </row>
    <row r="160" spans="1:41">
      <c r="A160" s="122" t="s">
        <v>511</v>
      </c>
      <c r="B160" s="148">
        <v>0.26692761032711937</v>
      </c>
      <c r="C160" s="148">
        <v>3.0168351746587916E-2</v>
      </c>
      <c r="D160" s="122"/>
      <c r="E160" s="148">
        <f t="shared" si="22"/>
        <v>0.89845586747118633</v>
      </c>
      <c r="F160" s="148">
        <f t="shared" si="23"/>
        <v>0.10154413252881361</v>
      </c>
      <c r="V160" s="87">
        <v>1</v>
      </c>
      <c r="W160" s="152" t="s">
        <v>347</v>
      </c>
      <c r="X160" s="153">
        <v>0.80448558731522635</v>
      </c>
      <c r="Y160" s="153">
        <v>0.19551441268477371</v>
      </c>
      <c r="Z160" s="153"/>
      <c r="AA160" s="153">
        <v>0.78101463474373889</v>
      </c>
      <c r="AB160" s="153">
        <v>0.12757945012552813</v>
      </c>
      <c r="AC160" s="153">
        <v>9.1405915130732956E-2</v>
      </c>
      <c r="AD160" s="153"/>
      <c r="AE160" s="153">
        <f t="shared" si="25"/>
        <v>0.62831501713360371</v>
      </c>
      <c r="AF160" s="153">
        <f t="shared" si="26"/>
        <v>0.10263582886358913</v>
      </c>
      <c r="AG160" s="153">
        <f t="shared" si="27"/>
        <v>7.3534741318033434E-2</v>
      </c>
      <c r="AH160" s="153">
        <f t="shared" si="30"/>
        <v>0.19551441268477371</v>
      </c>
      <c r="AI160" s="91"/>
      <c r="AJ160" s="102">
        <f t="shared" si="28"/>
        <v>0</v>
      </c>
      <c r="AK160" s="92"/>
      <c r="AL160" s="92"/>
      <c r="AM160" s="92"/>
      <c r="AO160" s="93"/>
    </row>
    <row r="161" spans="1:41">
      <c r="A161" s="122" t="s">
        <v>512</v>
      </c>
      <c r="B161" s="148">
        <v>0.15382768619716145</v>
      </c>
      <c r="C161" s="148">
        <v>1.9318919105962808E-2</v>
      </c>
      <c r="D161" s="122"/>
      <c r="E161" s="148">
        <f t="shared" si="22"/>
        <v>0.88842449973453674</v>
      </c>
      <c r="F161" s="148">
        <f t="shared" si="23"/>
        <v>0.1115755002654633</v>
      </c>
      <c r="V161" s="87">
        <v>0</v>
      </c>
      <c r="W161" s="152" t="s">
        <v>348</v>
      </c>
      <c r="X161" s="153">
        <f t="shared" si="24"/>
        <v>0</v>
      </c>
      <c r="Y161" s="153">
        <f t="shared" si="24"/>
        <v>0</v>
      </c>
      <c r="Z161" s="153"/>
      <c r="AA161" s="153">
        <v>0</v>
      </c>
      <c r="AB161" s="153">
        <v>0</v>
      </c>
      <c r="AC161" s="153">
        <v>0</v>
      </c>
      <c r="AD161" s="153"/>
      <c r="AE161" s="153">
        <f t="shared" si="25"/>
        <v>0</v>
      </c>
      <c r="AF161" s="153">
        <f t="shared" si="26"/>
        <v>0</v>
      </c>
      <c r="AG161" s="153">
        <f t="shared" si="27"/>
        <v>0</v>
      </c>
      <c r="AH161" s="153">
        <f t="shared" si="30"/>
        <v>0</v>
      </c>
      <c r="AI161" s="91"/>
      <c r="AJ161" s="102">
        <f t="shared" si="28"/>
        <v>0</v>
      </c>
      <c r="AK161" s="92"/>
      <c r="AL161" s="92"/>
      <c r="AM161" s="92"/>
      <c r="AO161" s="93"/>
    </row>
    <row r="162" spans="1:41">
      <c r="A162" s="122" t="s">
        <v>513</v>
      </c>
      <c r="B162" s="148">
        <v>4.7385638835613503E-2</v>
      </c>
      <c r="C162" s="148">
        <v>7.3563257044732761E-3</v>
      </c>
      <c r="D162" s="122"/>
      <c r="E162" s="148">
        <f t="shared" si="22"/>
        <v>0.8656181639391779</v>
      </c>
      <c r="F162" s="148">
        <f t="shared" si="23"/>
        <v>0.13438183606082207</v>
      </c>
      <c r="V162" s="87">
        <v>1</v>
      </c>
      <c r="W162" s="152" t="s">
        <v>349</v>
      </c>
      <c r="X162" s="153">
        <v>0.80448558731522635</v>
      </c>
      <c r="Y162" s="153">
        <v>0.19551441268477371</v>
      </c>
      <c r="Z162" s="153"/>
      <c r="AA162" s="153">
        <v>0.78101463474373889</v>
      </c>
      <c r="AB162" s="153">
        <v>0.12757945012552813</v>
      </c>
      <c r="AC162" s="153">
        <v>9.1405915130732956E-2</v>
      </c>
      <c r="AD162" s="153"/>
      <c r="AE162" s="153">
        <f t="shared" si="25"/>
        <v>0.62831501713360371</v>
      </c>
      <c r="AF162" s="153">
        <f t="shared" si="26"/>
        <v>0.10263582886358913</v>
      </c>
      <c r="AG162" s="153">
        <f t="shared" si="27"/>
        <v>7.3534741318033434E-2</v>
      </c>
      <c r="AH162" s="153">
        <f t="shared" si="30"/>
        <v>0.19551441268477371</v>
      </c>
      <c r="AI162" s="91"/>
      <c r="AJ162" s="102">
        <f t="shared" si="28"/>
        <v>0</v>
      </c>
      <c r="AK162" s="92"/>
      <c r="AL162" s="92"/>
      <c r="AM162" s="92"/>
      <c r="AO162" s="93"/>
    </row>
    <row r="163" spans="1:41">
      <c r="A163" s="122" t="s">
        <v>514</v>
      </c>
      <c r="B163" s="148">
        <v>0.14248861348404768</v>
      </c>
      <c r="C163" s="148">
        <v>1.7261660390543162E-2</v>
      </c>
      <c r="D163" s="122"/>
      <c r="E163" s="148">
        <f t="shared" si="22"/>
        <v>0.89194597309990131</v>
      </c>
      <c r="F163" s="148">
        <f t="shared" si="23"/>
        <v>0.10805402690009863</v>
      </c>
      <c r="V163" s="87">
        <v>1</v>
      </c>
      <c r="W163" s="152" t="s">
        <v>350</v>
      </c>
      <c r="X163" s="153"/>
      <c r="Y163" s="153"/>
      <c r="Z163" s="153"/>
      <c r="AA163" s="153"/>
      <c r="AB163" s="153"/>
      <c r="AC163" s="153"/>
      <c r="AD163" s="153"/>
      <c r="AE163" s="153"/>
      <c r="AF163" s="153"/>
      <c r="AG163" s="153"/>
      <c r="AH163" s="153"/>
      <c r="AI163" s="91"/>
      <c r="AJ163" s="91"/>
      <c r="AK163" s="92"/>
      <c r="AL163" s="92"/>
      <c r="AM163" s="92"/>
      <c r="AO163" s="93"/>
    </row>
    <row r="164" spans="1:41">
      <c r="A164" s="122" t="s">
        <v>515</v>
      </c>
      <c r="B164" s="148">
        <v>0.91606296011417387</v>
      </c>
      <c r="C164" s="148">
        <v>0.12657842469316627</v>
      </c>
      <c r="D164" s="122"/>
      <c r="E164" s="148">
        <f t="shared" si="22"/>
        <v>0.87859831142559575</v>
      </c>
      <c r="F164" s="148">
        <f t="shared" si="23"/>
        <v>0.12140168857440423</v>
      </c>
      <c r="V164" s="87">
        <v>1</v>
      </c>
      <c r="W164" s="152" t="s">
        <v>351</v>
      </c>
      <c r="X164" s="153">
        <v>0.90396939576249014</v>
      </c>
      <c r="Y164" s="153">
        <v>9.6030604237509809E-2</v>
      </c>
      <c r="Z164" s="153"/>
      <c r="AA164" s="153">
        <v>0.78101463474373889</v>
      </c>
      <c r="AB164" s="153">
        <v>0.12757945012552813</v>
      </c>
      <c r="AC164" s="153">
        <v>9.1405915130732956E-2</v>
      </c>
      <c r="AD164" s="153"/>
      <c r="AE164" s="153">
        <f t="shared" si="25"/>
        <v>0.70601332745095957</v>
      </c>
      <c r="AF164" s="153">
        <f t="shared" si="26"/>
        <v>0.11532791844168441</v>
      </c>
      <c r="AG164" s="153">
        <f t="shared" si="27"/>
        <v>8.2628149869846124E-2</v>
      </c>
      <c r="AH164" s="153">
        <f>Y164</f>
        <v>9.6030604237509809E-2</v>
      </c>
      <c r="AI164" s="91"/>
      <c r="AJ164" s="102">
        <f t="shared" si="28"/>
        <v>0</v>
      </c>
      <c r="AK164" s="92"/>
      <c r="AL164" s="92"/>
      <c r="AM164" s="92"/>
      <c r="AO164" s="93"/>
    </row>
    <row r="165" spans="1:41">
      <c r="A165" s="122" t="s">
        <v>516</v>
      </c>
      <c r="B165" s="148">
        <v>0.82531228737392937</v>
      </c>
      <c r="C165" s="148">
        <v>8.8853335897087049E-2</v>
      </c>
      <c r="D165" s="122"/>
      <c r="E165" s="148">
        <f t="shared" si="22"/>
        <v>0.90280389719845622</v>
      </c>
      <c r="F165" s="148">
        <f t="shared" si="23"/>
        <v>9.7196102801543768E-2</v>
      </c>
      <c r="V165" s="87">
        <v>1</v>
      </c>
      <c r="W165" s="152" t="s">
        <v>352</v>
      </c>
      <c r="X165" s="153">
        <v>0.90396939576249014</v>
      </c>
      <c r="Y165" s="153">
        <v>9.6030604237509809E-2</v>
      </c>
      <c r="Z165" s="153"/>
      <c r="AA165" s="153">
        <v>0.78101463474373889</v>
      </c>
      <c r="AB165" s="153">
        <v>0.12757945012552813</v>
      </c>
      <c r="AC165" s="153">
        <v>9.1405915130732956E-2</v>
      </c>
      <c r="AD165" s="153"/>
      <c r="AE165" s="153">
        <f t="shared" si="25"/>
        <v>0.70601332745095957</v>
      </c>
      <c r="AF165" s="153">
        <f t="shared" si="26"/>
        <v>0.11532791844168441</v>
      </c>
      <c r="AG165" s="153">
        <f t="shared" si="27"/>
        <v>8.2628149869846124E-2</v>
      </c>
      <c r="AH165" s="153">
        <f>Y165</f>
        <v>9.6030604237509809E-2</v>
      </c>
      <c r="AI165" s="91"/>
      <c r="AJ165" s="102">
        <f t="shared" si="28"/>
        <v>0</v>
      </c>
      <c r="AK165" s="92"/>
      <c r="AL165" s="92"/>
      <c r="AM165" s="92"/>
      <c r="AO165" s="93"/>
    </row>
    <row r="166" spans="1:41">
      <c r="A166" s="122" t="s">
        <v>517</v>
      </c>
      <c r="B166" s="148">
        <v>1.7281853309836399</v>
      </c>
      <c r="C166" s="148">
        <v>0.10236128438112496</v>
      </c>
      <c r="D166" s="122"/>
      <c r="E166" s="148">
        <f t="shared" si="22"/>
        <v>0.94408157458436104</v>
      </c>
      <c r="F166" s="148">
        <f t="shared" si="23"/>
        <v>5.5918425415638968E-2</v>
      </c>
      <c r="V166" s="87">
        <v>1</v>
      </c>
      <c r="W166" s="152" t="s">
        <v>353</v>
      </c>
      <c r="X166" s="153"/>
      <c r="Y166" s="153"/>
      <c r="Z166" s="153"/>
      <c r="AA166" s="153"/>
      <c r="AB166" s="153"/>
      <c r="AC166" s="153"/>
      <c r="AD166" s="153"/>
      <c r="AE166" s="153"/>
      <c r="AF166" s="153"/>
      <c r="AG166" s="153"/>
      <c r="AH166" s="153"/>
      <c r="AI166" s="91"/>
      <c r="AJ166" s="102"/>
      <c r="AK166" s="92"/>
      <c r="AL166" s="92"/>
      <c r="AM166" s="92"/>
      <c r="AO166" s="93"/>
    </row>
    <row r="167" spans="1:41">
      <c r="A167" s="122" t="s">
        <v>518</v>
      </c>
      <c r="B167" s="148">
        <v>0.72468202356362998</v>
      </c>
      <c r="C167" s="148">
        <v>0.12906875713485266</v>
      </c>
      <c r="D167" s="122"/>
      <c r="E167" s="148">
        <f t="shared" si="22"/>
        <v>0.84882150616687335</v>
      </c>
      <c r="F167" s="148">
        <f t="shared" si="23"/>
        <v>0.1511784938331267</v>
      </c>
      <c r="V167" s="87">
        <v>1</v>
      </c>
      <c r="W167" s="152" t="s">
        <v>354</v>
      </c>
      <c r="X167" s="153"/>
      <c r="Y167" s="153"/>
      <c r="Z167" s="153"/>
      <c r="AA167" s="153"/>
      <c r="AB167" s="153"/>
      <c r="AC167" s="153"/>
      <c r="AD167" s="153"/>
      <c r="AE167" s="153"/>
      <c r="AF167" s="153"/>
      <c r="AG167" s="153"/>
      <c r="AH167" s="153"/>
      <c r="AI167" s="91"/>
      <c r="AJ167" s="102"/>
      <c r="AK167" s="92"/>
      <c r="AL167" s="92"/>
      <c r="AM167" s="92"/>
      <c r="AO167" s="93"/>
    </row>
    <row r="168" spans="1:41">
      <c r="A168" s="122" t="s">
        <v>519</v>
      </c>
      <c r="B168" s="148">
        <v>0.73549986688226443</v>
      </c>
      <c r="C168" s="148">
        <v>0.55461218600848783</v>
      </c>
      <c r="D168" s="122"/>
      <c r="E168" s="148">
        <f t="shared" si="22"/>
        <v>0.57010541466861797</v>
      </c>
      <c r="F168" s="148">
        <f t="shared" si="23"/>
        <v>0.42989458533138192</v>
      </c>
      <c r="V168" s="87">
        <v>1</v>
      </c>
      <c r="W168" s="154" t="s">
        <v>355</v>
      </c>
      <c r="X168" s="155">
        <v>0.82852666484134951</v>
      </c>
      <c r="Y168" s="155">
        <v>0.17147333515865049</v>
      </c>
      <c r="Z168" s="153"/>
      <c r="AA168" s="155">
        <v>0.78101463474373889</v>
      </c>
      <c r="AB168" s="155">
        <v>0.12398536525626111</v>
      </c>
      <c r="AC168" s="155">
        <v>9.5000000000000001E-2</v>
      </c>
      <c r="AD168" s="153"/>
      <c r="AE168" s="155">
        <f t="shared" ref="AE168" si="31">$X168*AA168</f>
        <v>0.64709145051651473</v>
      </c>
      <c r="AF168" s="155">
        <f t="shared" ref="AF168" si="32">$X168*AB168</f>
        <v>0.10272518116490655</v>
      </c>
      <c r="AG168" s="155">
        <f t="shared" ref="AG168" si="33">$X168*AC168</f>
        <v>7.8710033159928208E-2</v>
      </c>
      <c r="AH168" s="155">
        <f>Y168</f>
        <v>0.17147333515865049</v>
      </c>
      <c r="AI168" s="91"/>
      <c r="AJ168" s="107">
        <f t="shared" si="28"/>
        <v>0</v>
      </c>
      <c r="AK168" s="92"/>
      <c r="AL168" s="92"/>
      <c r="AM168" s="92"/>
      <c r="AO168" s="93"/>
    </row>
    <row r="169" spans="1:41">
      <c r="A169" s="122" t="s">
        <v>520</v>
      </c>
      <c r="B169" s="148">
        <v>37.073932993567006</v>
      </c>
      <c r="C169" s="148">
        <v>1.1682687153494791</v>
      </c>
      <c r="D169" s="122"/>
      <c r="E169" s="148">
        <f t="shared" si="22"/>
        <v>0.96945079877351603</v>
      </c>
      <c r="F169" s="148">
        <f t="shared" si="23"/>
        <v>3.0549201226483979E-2</v>
      </c>
      <c r="AA169" s="94"/>
      <c r="AB169" s="94"/>
      <c r="AC169" s="94"/>
      <c r="AD169" s="94"/>
      <c r="AE169" s="94"/>
      <c r="AF169" s="94"/>
      <c r="AG169" s="94"/>
      <c r="AH169" s="94"/>
    </row>
    <row r="170" spans="1:41">
      <c r="A170" s="122" t="s">
        <v>521</v>
      </c>
      <c r="B170" s="148">
        <v>1.2704301475150523</v>
      </c>
      <c r="C170" s="148">
        <v>0.13273638616151517</v>
      </c>
      <c r="D170" s="122"/>
      <c r="E170" s="148">
        <f t="shared" si="22"/>
        <v>0.90540225769658278</v>
      </c>
      <c r="F170" s="148">
        <f t="shared" si="23"/>
        <v>9.4597742303417248E-2</v>
      </c>
      <c r="AA170" s="94"/>
      <c r="AB170" s="94"/>
      <c r="AC170" s="94"/>
      <c r="AD170" s="94"/>
      <c r="AE170" s="94"/>
      <c r="AF170" s="94"/>
      <c r="AG170" s="94"/>
      <c r="AH170" s="94"/>
    </row>
    <row r="171" spans="1:41">
      <c r="A171" s="122" t="s">
        <v>522</v>
      </c>
      <c r="B171" s="148">
        <v>6.8308294733385564</v>
      </c>
      <c r="C171" s="148">
        <v>1.0316049142629005</v>
      </c>
      <c r="D171" s="122"/>
      <c r="E171" s="148">
        <f t="shared" si="22"/>
        <v>0.8687931926160587</v>
      </c>
      <c r="F171" s="148">
        <f t="shared" si="23"/>
        <v>0.13120680738394125</v>
      </c>
      <c r="AA171" s="94"/>
      <c r="AB171" s="94"/>
      <c r="AC171" s="94"/>
      <c r="AD171" s="94"/>
      <c r="AE171" s="94"/>
      <c r="AF171" s="94"/>
      <c r="AG171" s="94"/>
      <c r="AH171" s="94"/>
    </row>
    <row r="172" spans="1:41">
      <c r="A172" s="122" t="s">
        <v>523</v>
      </c>
      <c r="B172" s="148">
        <v>117.83125028107489</v>
      </c>
      <c r="C172" s="148">
        <v>1.5954195125933786</v>
      </c>
      <c r="D172" s="122"/>
      <c r="E172" s="148">
        <f t="shared" si="22"/>
        <v>0.98664101146461036</v>
      </c>
      <c r="F172" s="148">
        <f t="shared" si="23"/>
        <v>1.3358988535389639E-2</v>
      </c>
      <c r="AA172" s="95"/>
    </row>
    <row r="173" spans="1:41">
      <c r="A173" s="122" t="s">
        <v>524</v>
      </c>
      <c r="B173" s="148">
        <v>2.2839184584453687</v>
      </c>
      <c r="C173" s="148">
        <v>0.66482171585034233</v>
      </c>
      <c r="D173" s="122"/>
      <c r="E173" s="148">
        <f t="shared" si="22"/>
        <v>0.77454042182298033</v>
      </c>
      <c r="F173" s="148">
        <f t="shared" si="23"/>
        <v>0.22545957817701962</v>
      </c>
    </row>
    <row r="174" spans="1:41">
      <c r="A174" s="122" t="s">
        <v>525</v>
      </c>
      <c r="B174" s="148">
        <v>2.5935907615129676</v>
      </c>
      <c r="C174" s="148">
        <v>0.39293288298607976</v>
      </c>
      <c r="D174" s="122"/>
      <c r="E174" s="148">
        <f t="shared" si="22"/>
        <v>0.86843135037292174</v>
      </c>
      <c r="F174" s="148">
        <f t="shared" si="23"/>
        <v>0.13156864962707818</v>
      </c>
    </row>
    <row r="175" spans="1:41">
      <c r="A175" s="122" t="s">
        <v>526</v>
      </c>
      <c r="B175" s="148">
        <v>0.77527173389808779</v>
      </c>
      <c r="C175" s="148">
        <v>0.13066920923973743</v>
      </c>
      <c r="D175" s="122"/>
      <c r="E175" s="148">
        <f t="shared" si="22"/>
        <v>0.85576409783716101</v>
      </c>
      <c r="F175" s="148">
        <f t="shared" si="23"/>
        <v>0.14423590216283899</v>
      </c>
      <c r="AA175" s="94"/>
      <c r="AB175" s="94"/>
    </row>
    <row r="176" spans="1:41">
      <c r="A176" s="122" t="s">
        <v>527</v>
      </c>
      <c r="B176" s="148">
        <v>0.12660506129005444</v>
      </c>
      <c r="C176" s="148">
        <v>7.8646547782350255E-3</v>
      </c>
      <c r="D176" s="122"/>
      <c r="E176" s="148">
        <f t="shared" si="22"/>
        <v>0.94151356150524612</v>
      </c>
      <c r="F176" s="148">
        <f t="shared" si="23"/>
        <v>5.8486438494753851E-2</v>
      </c>
    </row>
    <row r="177" spans="1:6">
      <c r="A177" s="122" t="s">
        <v>528</v>
      </c>
      <c r="B177" s="148">
        <v>1.3608540176659767E-2</v>
      </c>
      <c r="C177" s="148">
        <v>0</v>
      </c>
      <c r="D177" s="122"/>
      <c r="E177" s="148">
        <f t="shared" si="22"/>
        <v>1</v>
      </c>
      <c r="F177" s="148">
        <f t="shared" si="23"/>
        <v>0</v>
      </c>
    </row>
    <row r="178" spans="1:6">
      <c r="A178" s="122" t="s">
        <v>529</v>
      </c>
      <c r="B178" s="148">
        <v>2.2109468512708695E-2</v>
      </c>
      <c r="C178" s="148">
        <v>0</v>
      </c>
      <c r="D178" s="122"/>
      <c r="E178" s="148">
        <f t="shared" si="22"/>
        <v>1</v>
      </c>
      <c r="F178" s="148">
        <f t="shared" si="23"/>
        <v>0</v>
      </c>
    </row>
    <row r="179" spans="1:6">
      <c r="A179" s="122" t="s">
        <v>530</v>
      </c>
      <c r="B179" s="148">
        <v>0.1626992931789128</v>
      </c>
      <c r="C179" s="148">
        <v>2.4906417028002382E-2</v>
      </c>
      <c r="D179" s="122"/>
      <c r="E179" s="148">
        <f t="shared" si="22"/>
        <v>0.86724062396324475</v>
      </c>
      <c r="F179" s="148">
        <f t="shared" si="23"/>
        <v>0.13275937603675522</v>
      </c>
    </row>
    <row r="180" spans="1:6">
      <c r="A180" s="122" t="s">
        <v>531</v>
      </c>
      <c r="B180" s="148">
        <v>0.40821361647128662</v>
      </c>
      <c r="C180" s="148">
        <v>6.3054220324056651E-2</v>
      </c>
      <c r="D180" s="122"/>
      <c r="E180" s="148">
        <f t="shared" si="22"/>
        <v>0.86620300516829218</v>
      </c>
      <c r="F180" s="148">
        <f t="shared" si="23"/>
        <v>0.13379699483170779</v>
      </c>
    </row>
    <row r="181" spans="1:6">
      <c r="A181" s="122" t="s">
        <v>532</v>
      </c>
      <c r="B181" s="148">
        <v>0.18139972168672047</v>
      </c>
      <c r="C181" s="148">
        <v>2.6438179191255066E-2</v>
      </c>
      <c r="D181" s="122"/>
      <c r="E181" s="148">
        <f t="shared" si="22"/>
        <v>0.87279423493226438</v>
      </c>
      <c r="F181" s="148">
        <f t="shared" si="23"/>
        <v>0.12720576506773557</v>
      </c>
    </row>
    <row r="182" spans="1:6">
      <c r="A182" s="122" t="s">
        <v>533</v>
      </c>
      <c r="B182" s="148">
        <v>2.1002413777609533E-2</v>
      </c>
      <c r="C182" s="148">
        <v>0</v>
      </c>
      <c r="D182" s="122"/>
      <c r="E182" s="148">
        <f t="shared" si="22"/>
        <v>1</v>
      </c>
      <c r="F182" s="148">
        <f t="shared" si="23"/>
        <v>0</v>
      </c>
    </row>
    <row r="183" spans="1:6">
      <c r="A183" s="122" t="s">
        <v>534</v>
      </c>
      <c r="B183" s="148">
        <v>5.0701574415722574E-2</v>
      </c>
      <c r="C183" s="148">
        <v>0</v>
      </c>
      <c r="D183" s="122"/>
      <c r="E183" s="148">
        <f t="shared" si="22"/>
        <v>1</v>
      </c>
      <c r="F183" s="148">
        <f t="shared" si="23"/>
        <v>0</v>
      </c>
    </row>
    <row r="184" spans="1:6">
      <c r="A184" s="122" t="s">
        <v>535</v>
      </c>
      <c r="B184" s="148">
        <v>9.9918442638700904E-3</v>
      </c>
      <c r="C184" s="148">
        <v>0</v>
      </c>
      <c r="D184" s="122"/>
      <c r="E184" s="148">
        <f t="shared" si="22"/>
        <v>1</v>
      </c>
      <c r="F184" s="148">
        <f t="shared" si="23"/>
        <v>0</v>
      </c>
    </row>
    <row r="185" spans="1:6">
      <c r="A185" s="122" t="s">
        <v>536</v>
      </c>
      <c r="B185" s="148">
        <v>9.3086412372806807E-3</v>
      </c>
      <c r="C185" s="148">
        <v>0</v>
      </c>
      <c r="D185" s="122"/>
      <c r="E185" s="148">
        <f t="shared" si="22"/>
        <v>1</v>
      </c>
      <c r="F185" s="148">
        <f t="shared" si="23"/>
        <v>0</v>
      </c>
    </row>
    <row r="186" spans="1:6">
      <c r="A186" s="122" t="s">
        <v>537</v>
      </c>
      <c r="B186" s="148">
        <v>1.8702682852885039E-2</v>
      </c>
      <c r="C186" s="148">
        <v>0</v>
      </c>
      <c r="D186" s="122"/>
      <c r="E186" s="148">
        <f t="shared" si="22"/>
        <v>1</v>
      </c>
      <c r="F186" s="148">
        <f t="shared" si="23"/>
        <v>0</v>
      </c>
    </row>
    <row r="187" spans="1:6">
      <c r="A187" s="122" t="s">
        <v>538</v>
      </c>
      <c r="B187" s="148">
        <v>0.1137379289742227</v>
      </c>
      <c r="C187" s="148">
        <v>7.4767334208867178E-2</v>
      </c>
      <c r="D187" s="122"/>
      <c r="E187" s="148">
        <f t="shared" si="22"/>
        <v>0.60336739173034248</v>
      </c>
      <c r="F187" s="148">
        <f t="shared" si="23"/>
        <v>0.39663260826965752</v>
      </c>
    </row>
    <row r="188" spans="1:6">
      <c r="A188" s="122" t="s">
        <v>539</v>
      </c>
      <c r="B188" s="148">
        <v>0.13173795938581143</v>
      </c>
      <c r="C188" s="148">
        <v>1.9295078232911059E-2</v>
      </c>
      <c r="D188" s="122"/>
      <c r="E188" s="148">
        <f t="shared" si="22"/>
        <v>0.87224597652852076</v>
      </c>
      <c r="F188" s="148">
        <f t="shared" si="23"/>
        <v>0.1277540234714791</v>
      </c>
    </row>
    <row r="189" spans="1:6">
      <c r="A189" s="122" t="s">
        <v>540</v>
      </c>
      <c r="B189" s="148">
        <v>5.376772779303781E-2</v>
      </c>
      <c r="C189" s="148">
        <v>5.6534095306003448E-3</v>
      </c>
      <c r="D189" s="122"/>
      <c r="E189" s="148">
        <f t="shared" si="22"/>
        <v>0.90485861117384947</v>
      </c>
      <c r="F189" s="148">
        <f t="shared" si="23"/>
        <v>9.5141388826150544E-2</v>
      </c>
    </row>
    <row r="190" spans="1:6">
      <c r="A190" s="122" t="s">
        <v>541</v>
      </c>
      <c r="B190" s="148">
        <v>2.7794155411511703</v>
      </c>
      <c r="C190" s="148">
        <v>0.53674859748477877</v>
      </c>
      <c r="D190" s="122"/>
      <c r="E190" s="148">
        <f t="shared" si="22"/>
        <v>0.83814172789843822</v>
      </c>
      <c r="F190" s="148">
        <f t="shared" si="23"/>
        <v>0.16185827210156181</v>
      </c>
    </row>
    <row r="191" spans="1:6">
      <c r="A191" s="122" t="s">
        <v>542</v>
      </c>
      <c r="B191" s="148">
        <v>1.1799381813688858</v>
      </c>
      <c r="C191" s="148">
        <v>0.17232255228888591</v>
      </c>
      <c r="D191" s="122"/>
      <c r="E191" s="148">
        <f t="shared" si="22"/>
        <v>0.8725670663949805</v>
      </c>
      <c r="F191" s="148">
        <f t="shared" si="23"/>
        <v>0.12743293360501959</v>
      </c>
    </row>
    <row r="192" spans="1:6">
      <c r="A192" s="122" t="s">
        <v>543</v>
      </c>
      <c r="B192" s="148">
        <v>0.18283832267366709</v>
      </c>
      <c r="C192" s="148">
        <v>2.8479489513032256E-2</v>
      </c>
      <c r="D192" s="122"/>
      <c r="E192" s="148">
        <f t="shared" si="22"/>
        <v>0.86522911051212936</v>
      </c>
      <c r="F192" s="148">
        <f t="shared" si="23"/>
        <v>0.13477088948787061</v>
      </c>
    </row>
    <row r="193" spans="1:37">
      <c r="A193" s="122" t="s">
        <v>544</v>
      </c>
      <c r="B193" s="148">
        <v>0.30630479149020245</v>
      </c>
      <c r="C193" s="148">
        <v>4.7711026711869539E-2</v>
      </c>
      <c r="D193" s="122"/>
      <c r="E193" s="148">
        <f t="shared" si="22"/>
        <v>0.86522911051212936</v>
      </c>
      <c r="F193" s="148">
        <f t="shared" si="23"/>
        <v>0.13477088948787061</v>
      </c>
      <c r="AJ193" s="92"/>
      <c r="AK193" s="92"/>
    </row>
    <row r="194" spans="1:37">
      <c r="A194" s="122" t="s">
        <v>545</v>
      </c>
      <c r="B194" s="148">
        <v>0.49521523558107622</v>
      </c>
      <c r="C194" s="148">
        <v>7.7136329529762654E-2</v>
      </c>
      <c r="D194" s="122"/>
      <c r="E194" s="148">
        <f t="shared" si="22"/>
        <v>0.86522911051212936</v>
      </c>
      <c r="F194" s="148">
        <f t="shared" si="23"/>
        <v>0.13477088948787064</v>
      </c>
      <c r="AJ194" s="92"/>
      <c r="AK194" s="92"/>
    </row>
    <row r="195" spans="1:37">
      <c r="A195" s="122" t="s">
        <v>546</v>
      </c>
      <c r="B195" s="148">
        <v>0.14351119434345849</v>
      </c>
      <c r="C195" s="148">
        <v>4.027286349157029E-2</v>
      </c>
      <c r="D195" s="122"/>
      <c r="E195" s="148">
        <f t="shared" si="22"/>
        <v>0.78086856952673955</v>
      </c>
      <c r="F195" s="148">
        <f t="shared" si="23"/>
        <v>0.21913143047326047</v>
      </c>
      <c r="AJ195" s="92"/>
      <c r="AK195" s="92"/>
    </row>
    <row r="196" spans="1:37">
      <c r="A196" s="122" t="s">
        <v>547</v>
      </c>
      <c r="B196" s="148">
        <v>0.22031635892041992</v>
      </c>
      <c r="C196" s="148">
        <v>2.6482772536103798E-2</v>
      </c>
      <c r="D196" s="122"/>
      <c r="E196" s="148">
        <f t="shared" si="22"/>
        <v>0.89269503348811818</v>
      </c>
      <c r="F196" s="148">
        <f t="shared" si="23"/>
        <v>0.10730496651188183</v>
      </c>
      <c r="AJ196" s="92"/>
      <c r="AK196" s="92"/>
    </row>
    <row r="197" spans="1:37">
      <c r="A197" s="122" t="s">
        <v>548</v>
      </c>
      <c r="B197" s="148">
        <v>0.43258716478767223</v>
      </c>
      <c r="C197" s="148">
        <v>9.5934456482339045E-2</v>
      </c>
      <c r="D197" s="122"/>
      <c r="E197" s="148">
        <f t="shared" si="22"/>
        <v>0.81848527549012418</v>
      </c>
      <c r="F197" s="148">
        <f t="shared" si="23"/>
        <v>0.18151472450987588</v>
      </c>
    </row>
    <row r="198" spans="1:37">
      <c r="A198" s="122" t="s">
        <v>549</v>
      </c>
      <c r="B198" s="148">
        <v>8.2739232586026085E-2</v>
      </c>
      <c r="C198" s="148">
        <v>1.2323640846182262E-2</v>
      </c>
      <c r="D198" s="122"/>
      <c r="E198" s="148">
        <f t="shared" si="22"/>
        <v>0.87036326168942757</v>
      </c>
      <c r="F198" s="148">
        <f t="shared" si="23"/>
        <v>0.12963673831057243</v>
      </c>
    </row>
    <row r="199" spans="1:37">
      <c r="A199" s="122" t="s">
        <v>550</v>
      </c>
      <c r="B199" s="148">
        <v>8.1471847430560445</v>
      </c>
      <c r="C199" s="148">
        <v>1.9007262354852961</v>
      </c>
      <c r="D199" s="122"/>
      <c r="E199" s="148">
        <f t="shared" si="22"/>
        <v>0.8108336907497935</v>
      </c>
      <c r="F199" s="148">
        <f t="shared" si="23"/>
        <v>0.1891663092502065</v>
      </c>
    </row>
    <row r="200" spans="1:37">
      <c r="A200" s="122" t="s">
        <v>551</v>
      </c>
      <c r="B200" s="148">
        <v>1.0722780846568731</v>
      </c>
      <c r="C200" s="148">
        <v>0.12896531620910293</v>
      </c>
      <c r="D200" s="122"/>
      <c r="E200" s="148">
        <f t="shared" si="22"/>
        <v>0.89264014593867336</v>
      </c>
      <c r="F200" s="148">
        <f t="shared" si="23"/>
        <v>0.10735985406132667</v>
      </c>
    </row>
    <row r="201" spans="1:37">
      <c r="A201" s="122" t="s">
        <v>552</v>
      </c>
      <c r="B201" s="148">
        <v>4.9458733235915521E-2</v>
      </c>
      <c r="C201" s="148">
        <v>7.0410546028529938E-3</v>
      </c>
      <c r="D201" s="122"/>
      <c r="E201" s="148">
        <f t="shared" si="22"/>
        <v>0.87537909659155166</v>
      </c>
      <c r="F201" s="148">
        <f t="shared" si="23"/>
        <v>0.12462090340844831</v>
      </c>
    </row>
    <row r="202" spans="1:37">
      <c r="A202" s="122" t="s">
        <v>553</v>
      </c>
      <c r="B202" s="148">
        <v>7.8221576176162017E-2</v>
      </c>
      <c r="C202" s="148">
        <v>1.0403946353469348E-2</v>
      </c>
      <c r="D202" s="122"/>
      <c r="E202" s="148">
        <f t="shared" si="22"/>
        <v>0.88260778547183338</v>
      </c>
      <c r="F202" s="148">
        <f t="shared" si="23"/>
        <v>0.11739221452816662</v>
      </c>
    </row>
    <row r="203" spans="1:37">
      <c r="A203" s="122" t="s">
        <v>554</v>
      </c>
      <c r="B203" s="148">
        <v>7.7201003772935178E-2</v>
      </c>
      <c r="C203" s="148">
        <v>1.1980301861570765E-2</v>
      </c>
      <c r="D203" s="122"/>
      <c r="E203" s="148">
        <f t="shared" ref="E203:E266" si="34">IFERROR(B203/SUM($B203:$C203),0)</f>
        <v>0.86566352918547818</v>
      </c>
      <c r="F203" s="148">
        <f t="shared" ref="F203:F266" si="35">IFERROR(C203/SUM($B203:$C203),0)</f>
        <v>0.13433647081452191</v>
      </c>
    </row>
    <row r="204" spans="1:37">
      <c r="A204" s="122" t="s">
        <v>555</v>
      </c>
      <c r="B204" s="148">
        <v>24.876169230842077</v>
      </c>
      <c r="C204" s="148">
        <v>8.0923949498513295E-2</v>
      </c>
      <c r="D204" s="122"/>
      <c r="E204" s="148">
        <f t="shared" si="34"/>
        <v>0.99675747696601713</v>
      </c>
      <c r="F204" s="148">
        <f t="shared" si="35"/>
        <v>3.2425230339829555E-3</v>
      </c>
    </row>
    <row r="205" spans="1:37">
      <c r="A205" s="122" t="s">
        <v>556</v>
      </c>
      <c r="B205" s="148">
        <v>2.5895228172913946E-2</v>
      </c>
      <c r="C205" s="148">
        <v>3.9934339538569216E-3</v>
      </c>
      <c r="D205" s="122"/>
      <c r="E205" s="148">
        <f t="shared" si="34"/>
        <v>0.86638967187895444</v>
      </c>
      <c r="F205" s="148">
        <f t="shared" si="35"/>
        <v>0.13361032812104551</v>
      </c>
    </row>
    <row r="206" spans="1:37">
      <c r="A206" s="122" t="s">
        <v>557</v>
      </c>
      <c r="B206" s="148">
        <v>5.106214098524589</v>
      </c>
      <c r="C206" s="148">
        <v>2.0471397708124374E-2</v>
      </c>
      <c r="D206" s="122"/>
      <c r="E206" s="148">
        <f t="shared" si="34"/>
        <v>0.99600689417691646</v>
      </c>
      <c r="F206" s="148">
        <f t="shared" si="35"/>
        <v>3.993105823083461E-3</v>
      </c>
    </row>
    <row r="207" spans="1:37">
      <c r="A207" s="122" t="s">
        <v>558</v>
      </c>
      <c r="B207" s="148">
        <v>6.3419934801936181E-2</v>
      </c>
      <c r="C207" s="148">
        <v>9.8784945174355439E-3</v>
      </c>
      <c r="D207" s="122"/>
      <c r="E207" s="148">
        <f t="shared" si="34"/>
        <v>0.86522911051212936</v>
      </c>
      <c r="F207" s="148">
        <f t="shared" si="35"/>
        <v>0.13477088948787064</v>
      </c>
    </row>
    <row r="208" spans="1:37">
      <c r="A208" s="122" t="s">
        <v>559</v>
      </c>
      <c r="B208" s="148">
        <v>0.10752259749280751</v>
      </c>
      <c r="C208" s="148">
        <v>1.5163486514268826E-2</v>
      </c>
      <c r="D208" s="122"/>
      <c r="E208" s="148">
        <f t="shared" si="34"/>
        <v>0.87640418522614005</v>
      </c>
      <c r="F208" s="148">
        <f t="shared" si="35"/>
        <v>0.12359581477385992</v>
      </c>
    </row>
    <row r="209" spans="1:6">
      <c r="A209" s="122" t="s">
        <v>560</v>
      </c>
      <c r="B209" s="148">
        <v>0.11879063431043174</v>
      </c>
      <c r="C209" s="148">
        <v>1.8285723893976431E-2</v>
      </c>
      <c r="D209" s="122"/>
      <c r="E209" s="148">
        <f t="shared" si="34"/>
        <v>0.86660191346265003</v>
      </c>
      <c r="F209" s="148">
        <f t="shared" si="35"/>
        <v>0.13339808653735002</v>
      </c>
    </row>
    <row r="210" spans="1:6">
      <c r="A210" s="122" t="s">
        <v>561</v>
      </c>
      <c r="B210" s="148">
        <v>9.9177983147708718E-2</v>
      </c>
      <c r="C210" s="148">
        <v>1.5448283979393882E-2</v>
      </c>
      <c r="D210" s="122"/>
      <c r="E210" s="148">
        <f t="shared" si="34"/>
        <v>0.86522911051212936</v>
      </c>
      <c r="F210" s="148">
        <f t="shared" si="35"/>
        <v>0.13477088948787064</v>
      </c>
    </row>
    <row r="211" spans="1:6">
      <c r="A211" s="122" t="s">
        <v>562</v>
      </c>
      <c r="B211" s="148">
        <v>9.108182125809984E-2</v>
      </c>
      <c r="C211" s="148">
        <v>1.4187199572912748E-2</v>
      </c>
      <c r="D211" s="122"/>
      <c r="E211" s="148">
        <f t="shared" si="34"/>
        <v>0.86522911051212947</v>
      </c>
      <c r="F211" s="148">
        <f t="shared" si="35"/>
        <v>0.13477088948787064</v>
      </c>
    </row>
    <row r="212" spans="1:6">
      <c r="A212" s="122" t="s">
        <v>563</v>
      </c>
      <c r="B212" s="148">
        <v>4.5878250707783626E-2</v>
      </c>
      <c r="C212" s="148">
        <v>7.1461449700597549E-3</v>
      </c>
      <c r="D212" s="122"/>
      <c r="E212" s="148">
        <f t="shared" si="34"/>
        <v>0.86522911051212936</v>
      </c>
      <c r="F212" s="148">
        <f t="shared" si="35"/>
        <v>0.13477088948787061</v>
      </c>
    </row>
    <row r="213" spans="1:6">
      <c r="A213" s="122" t="s">
        <v>564</v>
      </c>
      <c r="B213" s="148">
        <v>0.11402094661199165</v>
      </c>
      <c r="C213" s="148">
        <v>1.7760272057942623E-2</v>
      </c>
      <c r="D213" s="122"/>
      <c r="E213" s="148">
        <f t="shared" si="34"/>
        <v>0.86522911051212936</v>
      </c>
      <c r="F213" s="148">
        <f t="shared" si="35"/>
        <v>0.13477088948787061</v>
      </c>
    </row>
    <row r="214" spans="1:6">
      <c r="A214" s="122" t="s">
        <v>565</v>
      </c>
      <c r="B214" s="148">
        <v>4.3854210235381406E-2</v>
      </c>
      <c r="C214" s="148">
        <v>6.8308738684394708E-3</v>
      </c>
      <c r="D214" s="122"/>
      <c r="E214" s="148">
        <f t="shared" si="34"/>
        <v>0.86522911051212947</v>
      </c>
      <c r="F214" s="148">
        <f t="shared" si="35"/>
        <v>0.13477088948787061</v>
      </c>
    </row>
    <row r="215" spans="1:6">
      <c r="A215" s="122" t="s">
        <v>566</v>
      </c>
      <c r="B215" s="148">
        <v>9.9177983147708718E-2</v>
      </c>
      <c r="C215" s="148">
        <v>1.5448283979393882E-2</v>
      </c>
      <c r="D215" s="122"/>
      <c r="E215" s="148">
        <f t="shared" si="34"/>
        <v>0.86522911051212936</v>
      </c>
      <c r="F215" s="148">
        <f t="shared" si="35"/>
        <v>0.13477088948787064</v>
      </c>
    </row>
    <row r="216" spans="1:6">
      <c r="A216" s="122" t="s">
        <v>567</v>
      </c>
      <c r="B216" s="148">
        <v>0.11850267890111525</v>
      </c>
      <c r="C216" s="148">
        <v>1.8390814261183192E-2</v>
      </c>
      <c r="D216" s="122"/>
      <c r="E216" s="148">
        <f t="shared" si="34"/>
        <v>0.86565603787040946</v>
      </c>
      <c r="F216" s="148">
        <f t="shared" si="35"/>
        <v>0.1343439621295906</v>
      </c>
    </row>
    <row r="217" spans="1:6">
      <c r="A217" s="122" t="s">
        <v>568</v>
      </c>
      <c r="B217" s="148">
        <v>1.4168283306815532E-2</v>
      </c>
      <c r="C217" s="148">
        <v>2.2068977113419829E-3</v>
      </c>
      <c r="D217" s="122"/>
      <c r="E217" s="148">
        <f t="shared" si="34"/>
        <v>0.86522911051212947</v>
      </c>
      <c r="F217" s="148">
        <f t="shared" si="35"/>
        <v>0.13477088948787061</v>
      </c>
    </row>
    <row r="218" spans="1:6">
      <c r="A218" s="122" t="s">
        <v>569</v>
      </c>
      <c r="B218" s="148">
        <v>0.1111905462900836</v>
      </c>
      <c r="C218" s="148">
        <v>1.7234820221908819E-2</v>
      </c>
      <c r="D218" s="122"/>
      <c r="E218" s="148">
        <f t="shared" si="34"/>
        <v>0.86579894073886554</v>
      </c>
      <c r="F218" s="148">
        <f t="shared" si="35"/>
        <v>0.13420105926113457</v>
      </c>
    </row>
    <row r="219" spans="1:6">
      <c r="A219" s="122" t="s">
        <v>570</v>
      </c>
      <c r="B219" s="148">
        <v>3.7782088818174749E-2</v>
      </c>
      <c r="C219" s="148">
        <v>5.8850605635786214E-3</v>
      </c>
      <c r="D219" s="122"/>
      <c r="E219" s="148">
        <f t="shared" si="34"/>
        <v>0.86522911051212947</v>
      </c>
      <c r="F219" s="148">
        <f t="shared" si="35"/>
        <v>0.13477088948787064</v>
      </c>
    </row>
    <row r="220" spans="1:6">
      <c r="A220" s="122" t="s">
        <v>571</v>
      </c>
      <c r="B220" s="148">
        <v>0.10187670377757833</v>
      </c>
      <c r="C220" s="148">
        <v>1.5868645448220926E-2</v>
      </c>
      <c r="D220" s="122"/>
      <c r="E220" s="148">
        <f t="shared" si="34"/>
        <v>0.86522911051212936</v>
      </c>
      <c r="F220" s="148">
        <f t="shared" si="35"/>
        <v>0.13477088948787064</v>
      </c>
    </row>
    <row r="221" spans="1:6">
      <c r="A221" s="122" t="s">
        <v>572</v>
      </c>
      <c r="B221" s="148">
        <v>3.5758048345772529E-2</v>
      </c>
      <c r="C221" s="148">
        <v>5.5697894619583382E-3</v>
      </c>
      <c r="D221" s="122"/>
      <c r="E221" s="148">
        <f t="shared" si="34"/>
        <v>0.86522911051212936</v>
      </c>
      <c r="F221" s="148">
        <f t="shared" si="35"/>
        <v>0.13477088948787064</v>
      </c>
    </row>
    <row r="222" spans="1:6">
      <c r="A222" s="122" t="s">
        <v>573</v>
      </c>
      <c r="B222" s="148">
        <v>2.0240404724022186E-2</v>
      </c>
      <c r="C222" s="148">
        <v>3.1527110162028328E-3</v>
      </c>
      <c r="D222" s="122"/>
      <c r="E222" s="148">
        <f t="shared" si="34"/>
        <v>0.86522911051212936</v>
      </c>
      <c r="F222" s="148">
        <f t="shared" si="35"/>
        <v>0.13477088948787061</v>
      </c>
    </row>
    <row r="223" spans="1:6">
      <c r="A223" s="122" t="s">
        <v>574</v>
      </c>
      <c r="B223" s="148">
        <v>7.1214565289349385E-2</v>
      </c>
      <c r="C223" s="148">
        <v>1.0929398189503153E-2</v>
      </c>
      <c r="D223" s="122"/>
      <c r="E223" s="148">
        <f t="shared" si="34"/>
        <v>0.86694824882272858</v>
      </c>
      <c r="F223" s="148">
        <f t="shared" si="35"/>
        <v>0.13305175117727133</v>
      </c>
    </row>
    <row r="224" spans="1:6">
      <c r="A224" s="122" t="s">
        <v>575</v>
      </c>
      <c r="B224" s="148">
        <v>0.12818922991880718</v>
      </c>
      <c r="C224" s="148">
        <v>1.9967169769284608E-2</v>
      </c>
      <c r="D224" s="122"/>
      <c r="E224" s="148">
        <f t="shared" si="34"/>
        <v>0.86522911051212936</v>
      </c>
      <c r="F224" s="148">
        <f t="shared" si="35"/>
        <v>0.13477088948787061</v>
      </c>
    </row>
    <row r="225" spans="1:6">
      <c r="A225" s="122" t="s">
        <v>576</v>
      </c>
      <c r="B225" s="148">
        <v>0.12279178865906792</v>
      </c>
      <c r="C225" s="148">
        <v>1.912644683163052E-2</v>
      </c>
      <c r="D225" s="122"/>
      <c r="E225" s="148">
        <f t="shared" si="34"/>
        <v>0.86522911051212947</v>
      </c>
      <c r="F225" s="148">
        <f t="shared" si="35"/>
        <v>0.13477088948787064</v>
      </c>
    </row>
    <row r="226" spans="1:6">
      <c r="A226" s="122" t="s">
        <v>577</v>
      </c>
      <c r="B226" s="148">
        <v>3.9071812128941667E-2</v>
      </c>
      <c r="C226" s="148">
        <v>5.9901509307853824E-3</v>
      </c>
      <c r="D226" s="122"/>
      <c r="E226" s="148">
        <f t="shared" si="34"/>
        <v>0.867068575711054</v>
      </c>
      <c r="F226" s="148">
        <f t="shared" si="35"/>
        <v>0.13293142428894586</v>
      </c>
    </row>
    <row r="227" spans="1:6">
      <c r="A227" s="122" t="s">
        <v>578</v>
      </c>
      <c r="B227" s="148">
        <v>6.0304446464580448E-2</v>
      </c>
      <c r="C227" s="148">
        <v>9.2479523141949758E-3</v>
      </c>
      <c r="D227" s="122"/>
      <c r="E227" s="148">
        <f t="shared" si="34"/>
        <v>0.86703618456626008</v>
      </c>
      <c r="F227" s="148">
        <f t="shared" si="35"/>
        <v>0.13296381543373997</v>
      </c>
    </row>
    <row r="228" spans="1:6">
      <c r="A228" s="122" t="s">
        <v>579</v>
      </c>
      <c r="B228" s="148">
        <v>0.12440604653700953</v>
      </c>
      <c r="C228" s="148">
        <v>1.9115655095489142E-3</v>
      </c>
      <c r="D228" s="122"/>
      <c r="E228" s="148">
        <f t="shared" si="34"/>
        <v>0.98486699139907463</v>
      </c>
      <c r="F228" s="148">
        <f t="shared" si="35"/>
        <v>1.5133008600925299E-2</v>
      </c>
    </row>
    <row r="229" spans="1:6">
      <c r="A229" s="122" t="s">
        <v>580</v>
      </c>
      <c r="B229" s="148">
        <v>7.0835791804068932E-2</v>
      </c>
      <c r="C229" s="148">
        <v>1.0824307822296392E-2</v>
      </c>
      <c r="D229" s="122"/>
      <c r="E229" s="148">
        <f t="shared" si="34"/>
        <v>0.86744679627109367</v>
      </c>
      <c r="F229" s="148">
        <f t="shared" si="35"/>
        <v>0.13255320372890636</v>
      </c>
    </row>
    <row r="230" spans="1:6">
      <c r="A230" s="122" t="s">
        <v>581</v>
      </c>
      <c r="B230" s="148">
        <v>9.5224025987061256E-3</v>
      </c>
      <c r="C230" s="148">
        <v>1.4712651408946553E-3</v>
      </c>
      <c r="D230" s="122"/>
      <c r="E230" s="148">
        <f t="shared" si="34"/>
        <v>0.86617158388415316</v>
      </c>
      <c r="F230" s="148">
        <f t="shared" si="35"/>
        <v>0.13382841611584692</v>
      </c>
    </row>
    <row r="231" spans="1:6">
      <c r="A231" s="122" t="s">
        <v>582</v>
      </c>
      <c r="B231" s="148">
        <v>1.0153950498963484</v>
      </c>
      <c r="C231" s="148">
        <v>1.0295464265736156E-2</v>
      </c>
      <c r="D231" s="122"/>
      <c r="E231" s="148">
        <f t="shared" si="34"/>
        <v>0.98996240666791491</v>
      </c>
      <c r="F231" s="148">
        <f t="shared" si="35"/>
        <v>1.003759333208498E-2</v>
      </c>
    </row>
    <row r="232" spans="1:6">
      <c r="A232" s="122" t="s">
        <v>583</v>
      </c>
      <c r="B232" s="148">
        <v>7.9143485079404774E-2</v>
      </c>
      <c r="C232" s="148">
        <v>5.149427993131294E-3</v>
      </c>
      <c r="D232" s="122"/>
      <c r="E232" s="148">
        <f t="shared" si="34"/>
        <v>0.93891030923679086</v>
      </c>
      <c r="F232" s="148">
        <f t="shared" si="35"/>
        <v>6.1089690763209095E-2</v>
      </c>
    </row>
    <row r="233" spans="1:6">
      <c r="A233" s="122" t="s">
        <v>584</v>
      </c>
      <c r="B233" s="148">
        <v>1.7003541529740842E-2</v>
      </c>
      <c r="C233" s="148">
        <v>1.9967169769284608E-3</v>
      </c>
      <c r="D233" s="122"/>
      <c r="E233" s="148">
        <f t="shared" si="34"/>
        <v>0.8949110625927752</v>
      </c>
      <c r="F233" s="148">
        <f t="shared" si="35"/>
        <v>0.10508893740722479</v>
      </c>
    </row>
    <row r="234" spans="1:6">
      <c r="A234" s="122" t="s">
        <v>585</v>
      </c>
      <c r="B234" s="148">
        <v>8.4638507312553169E-3</v>
      </c>
      <c r="C234" s="148">
        <v>1.261084406481133E-3</v>
      </c>
      <c r="D234" s="122"/>
      <c r="E234" s="148">
        <f t="shared" si="34"/>
        <v>0.87032464601356108</v>
      </c>
      <c r="F234" s="148">
        <f t="shared" si="35"/>
        <v>0.12967535398643901</v>
      </c>
    </row>
    <row r="235" spans="1:6">
      <c r="A235" s="122" t="s">
        <v>586</v>
      </c>
      <c r="B235" s="148">
        <v>8.4788083926425048E-2</v>
      </c>
      <c r="C235" s="148">
        <v>1.1588984655250014E-2</v>
      </c>
      <c r="D235" s="122"/>
      <c r="E235" s="148">
        <f t="shared" si="34"/>
        <v>0.87975371293401716</v>
      </c>
      <c r="F235" s="148">
        <f t="shared" si="35"/>
        <v>0.12024628706598282</v>
      </c>
    </row>
    <row r="236" spans="1:6">
      <c r="A236" s="122" t="s">
        <v>587</v>
      </c>
      <c r="B236" s="148">
        <v>8.2647650114105839E-2</v>
      </c>
      <c r="C236" s="148">
        <v>1.2505753697604569E-2</v>
      </c>
      <c r="D236" s="122"/>
      <c r="E236" s="148">
        <f t="shared" si="34"/>
        <v>0.86857271314906448</v>
      </c>
      <c r="F236" s="148">
        <f t="shared" si="35"/>
        <v>0.13142728685093558</v>
      </c>
    </row>
    <row r="237" spans="1:6">
      <c r="A237" s="122" t="s">
        <v>588</v>
      </c>
      <c r="B237" s="148">
        <v>1.0071706460209531</v>
      </c>
      <c r="C237" s="148">
        <v>3.5730724850298774E-3</v>
      </c>
      <c r="D237" s="122"/>
      <c r="E237" s="148">
        <f t="shared" si="34"/>
        <v>0.99646490755311223</v>
      </c>
      <c r="F237" s="148">
        <f t="shared" si="35"/>
        <v>3.5350924468878879E-3</v>
      </c>
    </row>
    <row r="238" spans="1:6">
      <c r="A238" s="122" t="s">
        <v>589</v>
      </c>
      <c r="B238" s="148">
        <v>0.58694685184317374</v>
      </c>
      <c r="C238" s="148">
        <v>9.657522046880643E-4</v>
      </c>
      <c r="D238" s="122"/>
      <c r="E238" s="148">
        <f t="shared" si="34"/>
        <v>0.99835732012200662</v>
      </c>
      <c r="F238" s="148">
        <f t="shared" si="35"/>
        <v>1.6426798779932989E-3</v>
      </c>
    </row>
    <row r="239" spans="1:6">
      <c r="A239" s="122" t="s">
        <v>590</v>
      </c>
      <c r="B239" s="148">
        <v>2.6631143669249235</v>
      </c>
      <c r="C239" s="148">
        <v>7.9153858980553771E-3</v>
      </c>
      <c r="D239" s="122"/>
      <c r="E239" s="148">
        <f t="shared" si="34"/>
        <v>0.99703657891130204</v>
      </c>
      <c r="F239" s="148">
        <f t="shared" si="35"/>
        <v>2.9634210886979834E-3</v>
      </c>
    </row>
    <row r="240" spans="1:6">
      <c r="A240" s="122" t="s">
        <v>591</v>
      </c>
      <c r="B240" s="148">
        <v>39.446620970532095</v>
      </c>
      <c r="C240" s="148">
        <v>4.1751451993194732E-3</v>
      </c>
      <c r="D240" s="122"/>
      <c r="E240" s="148">
        <f t="shared" si="34"/>
        <v>0.99989416829036681</v>
      </c>
      <c r="F240" s="148">
        <f t="shared" si="35"/>
        <v>1.0583170963322058E-4</v>
      </c>
    </row>
    <row r="241" spans="1:6">
      <c r="A241" s="122" t="s">
        <v>592</v>
      </c>
      <c r="B241" s="148">
        <v>7.6448133129003093</v>
      </c>
      <c r="C241" s="148">
        <v>0.38017964176226188</v>
      </c>
      <c r="D241" s="122"/>
      <c r="E241" s="148">
        <f t="shared" si="34"/>
        <v>0.95262554822040379</v>
      </c>
      <c r="F241" s="148">
        <f t="shared" si="35"/>
        <v>4.7374451779596288E-2</v>
      </c>
    </row>
    <row r="242" spans="1:6">
      <c r="A242" s="122" t="s">
        <v>593</v>
      </c>
      <c r="B242" s="148">
        <v>2.5114422761145101</v>
      </c>
      <c r="C242" s="148">
        <v>3.9306359456120946E-2</v>
      </c>
      <c r="D242" s="122"/>
      <c r="E242" s="148">
        <f t="shared" si="34"/>
        <v>0.98459026541934114</v>
      </c>
      <c r="F242" s="148">
        <f t="shared" si="35"/>
        <v>1.5409734580658776E-2</v>
      </c>
    </row>
    <row r="243" spans="1:6">
      <c r="A243" s="122" t="s">
        <v>594</v>
      </c>
      <c r="B243" s="148">
        <v>4.2840432573616215E-2</v>
      </c>
      <c r="C243" s="148">
        <v>4.151204167953735E-2</v>
      </c>
      <c r="D243" s="122"/>
      <c r="E243" s="148">
        <f t="shared" si="34"/>
        <v>0.50787404818791781</v>
      </c>
      <c r="F243" s="148">
        <f t="shared" si="35"/>
        <v>0.49212595181208213</v>
      </c>
    </row>
    <row r="244" spans="1:6">
      <c r="A244" s="122" t="s">
        <v>595</v>
      </c>
      <c r="B244" s="148">
        <v>1.6067856149106451E-2</v>
      </c>
      <c r="C244" s="148">
        <v>1.261084406481133E-3</v>
      </c>
      <c r="D244" s="122"/>
      <c r="E244" s="148">
        <f t="shared" si="34"/>
        <v>0.92722668749218451</v>
      </c>
      <c r="F244" s="148">
        <f t="shared" si="35"/>
        <v>7.2773312507815491E-2</v>
      </c>
    </row>
    <row r="245" spans="1:6">
      <c r="A245" s="122" t="s">
        <v>596</v>
      </c>
      <c r="B245" s="148">
        <v>0.94251434341950535</v>
      </c>
      <c r="C245" s="148">
        <v>0.22659107437152065</v>
      </c>
      <c r="D245" s="122"/>
      <c r="E245" s="148">
        <f t="shared" si="34"/>
        <v>0.80618422348973906</v>
      </c>
      <c r="F245" s="148">
        <f t="shared" si="35"/>
        <v>0.19381577651026086</v>
      </c>
    </row>
    <row r="246" spans="1:6">
      <c r="A246" s="122" t="s">
        <v>597</v>
      </c>
      <c r="B246" s="148">
        <v>64.713980102037439</v>
      </c>
      <c r="C246" s="148">
        <v>16.828841742273028</v>
      </c>
      <c r="D246" s="122"/>
      <c r="E246" s="148">
        <f t="shared" si="34"/>
        <v>0.79361958095582841</v>
      </c>
      <c r="F246" s="148">
        <f t="shared" si="35"/>
        <v>0.20638041904417165</v>
      </c>
    </row>
    <row r="247" spans="1:6">
      <c r="A247" s="122" t="s">
        <v>598</v>
      </c>
      <c r="B247" s="148">
        <v>0.31707130822524771</v>
      </c>
      <c r="C247" s="148">
        <v>7.8685698338443716E-2</v>
      </c>
      <c r="D247" s="122"/>
      <c r="E247" s="148">
        <f t="shared" si="34"/>
        <v>0.80117673968261038</v>
      </c>
      <c r="F247" s="148">
        <f t="shared" si="35"/>
        <v>0.1988232603173897</v>
      </c>
    </row>
    <row r="248" spans="1:6">
      <c r="A248" s="122" t="s">
        <v>599</v>
      </c>
      <c r="B248" s="148">
        <v>26945.817803316138</v>
      </c>
      <c r="C248" s="148">
        <v>132.48328641716196</v>
      </c>
      <c r="D248" s="122"/>
      <c r="E248" s="148">
        <f t="shared" si="34"/>
        <v>0.99510740035063006</v>
      </c>
      <c r="F248" s="148">
        <f t="shared" si="35"/>
        <v>4.8925996493699086E-3</v>
      </c>
    </row>
    <row r="249" spans="1:6">
      <c r="A249" s="122" t="s">
        <v>600</v>
      </c>
      <c r="B249" s="148">
        <v>2.17983382909215</v>
      </c>
      <c r="C249" s="148">
        <v>1.2666933646453556E-2</v>
      </c>
      <c r="D249" s="122"/>
      <c r="E249" s="148">
        <f t="shared" si="34"/>
        <v>0.9942226092406774</v>
      </c>
      <c r="F249" s="148">
        <f t="shared" si="35"/>
        <v>5.7773907593225062E-3</v>
      </c>
    </row>
    <row r="250" spans="1:6">
      <c r="A250" s="122" t="s">
        <v>601</v>
      </c>
      <c r="B250" s="148">
        <v>1.7622476930120898</v>
      </c>
      <c r="C250" s="148">
        <v>8.1687164126944267E-3</v>
      </c>
      <c r="D250" s="122"/>
      <c r="E250" s="148">
        <f t="shared" si="34"/>
        <v>0.99538599147115425</v>
      </c>
      <c r="F250" s="148">
        <f t="shared" si="35"/>
        <v>4.6140085288457512E-3</v>
      </c>
    </row>
    <row r="251" spans="1:6">
      <c r="A251" s="122" t="s">
        <v>602</v>
      </c>
      <c r="B251" s="148">
        <v>73.817577683225451</v>
      </c>
      <c r="C251" s="148">
        <v>0.10084398753857443</v>
      </c>
      <c r="D251" s="122"/>
      <c r="E251" s="148">
        <f t="shared" si="34"/>
        <v>0.99863573943735251</v>
      </c>
      <c r="F251" s="148">
        <f t="shared" si="35"/>
        <v>1.3642605626475372E-3</v>
      </c>
    </row>
    <row r="252" spans="1:6">
      <c r="A252" s="122" t="s">
        <v>603</v>
      </c>
      <c r="B252" s="148">
        <v>176.57768022649196</v>
      </c>
      <c r="C252" s="148">
        <v>2.2210918061693858</v>
      </c>
      <c r="D252" s="122"/>
      <c r="E252" s="148">
        <f t="shared" si="34"/>
        <v>0.9875777010047716</v>
      </c>
      <c r="F252" s="148">
        <f t="shared" si="35"/>
        <v>1.2422298995228315E-2</v>
      </c>
    </row>
    <row r="253" spans="1:6">
      <c r="A253" s="122" t="s">
        <v>604</v>
      </c>
      <c r="B253" s="148">
        <v>261.75765204870561</v>
      </c>
      <c r="C253" s="148">
        <v>2.9540060628695165E-2</v>
      </c>
      <c r="D253" s="122"/>
      <c r="E253" s="148">
        <f t="shared" si="34"/>
        <v>0.99988716002341194</v>
      </c>
      <c r="F253" s="148">
        <f t="shared" si="35"/>
        <v>1.1283997658815137E-4</v>
      </c>
    </row>
    <row r="254" spans="1:6">
      <c r="A254" s="122" t="s">
        <v>605</v>
      </c>
      <c r="B254" s="148">
        <v>1.7609414570987234</v>
      </c>
      <c r="C254" s="148">
        <v>2.5824951283007137E-2</v>
      </c>
      <c r="D254" s="122"/>
      <c r="E254" s="148">
        <f t="shared" si="34"/>
        <v>0.98554654309491041</v>
      </c>
      <c r="F254" s="148">
        <f t="shared" si="35"/>
        <v>1.4453456905089639E-2</v>
      </c>
    </row>
    <row r="255" spans="1:6">
      <c r="A255" s="122" t="s">
        <v>606</v>
      </c>
      <c r="B255" s="148">
        <v>195.04847714578509</v>
      </c>
      <c r="C255" s="148">
        <v>0.92973103550955938</v>
      </c>
      <c r="D255" s="122"/>
      <c r="E255" s="148">
        <f t="shared" si="34"/>
        <v>0.99525594685175667</v>
      </c>
      <c r="F255" s="148">
        <f t="shared" si="35"/>
        <v>4.7440531482433393E-3</v>
      </c>
    </row>
    <row r="256" spans="1:6">
      <c r="A256" s="122" t="s">
        <v>607</v>
      </c>
      <c r="B256" s="148">
        <v>1171.652433064643</v>
      </c>
      <c r="C256" s="148">
        <v>3.5739614439864109</v>
      </c>
      <c r="D256" s="122"/>
      <c r="E256" s="148">
        <f t="shared" si="34"/>
        <v>0.99695891663028824</v>
      </c>
      <c r="F256" s="148">
        <f t="shared" si="35"/>
        <v>3.0410833697116797E-3</v>
      </c>
    </row>
    <row r="257" spans="1:6">
      <c r="A257" s="122" t="s">
        <v>608</v>
      </c>
      <c r="B257" s="148">
        <v>67.348225973423936</v>
      </c>
      <c r="C257" s="148">
        <v>0.24330253369183216</v>
      </c>
      <c r="D257" s="122"/>
      <c r="E257" s="148">
        <f t="shared" si="34"/>
        <v>0.99640039899872634</v>
      </c>
      <c r="F257" s="148">
        <f t="shared" si="35"/>
        <v>3.5996010012736765E-3</v>
      </c>
    </row>
    <row r="258" spans="1:6">
      <c r="A258" s="122" t="s">
        <v>609</v>
      </c>
      <c r="B258" s="148">
        <v>1.3752549224614103</v>
      </c>
      <c r="C258" s="148">
        <v>5.1486882204379678E-2</v>
      </c>
      <c r="D258" s="122"/>
      <c r="E258" s="148">
        <f t="shared" si="34"/>
        <v>0.96391296446490515</v>
      </c>
      <c r="F258" s="148">
        <f t="shared" si="35"/>
        <v>3.6087035535094819E-2</v>
      </c>
    </row>
    <row r="259" spans="1:6">
      <c r="A259" s="122" t="s">
        <v>610</v>
      </c>
      <c r="B259" s="148">
        <v>2.3872581917833191</v>
      </c>
      <c r="C259" s="148">
        <v>0.24983428478205488</v>
      </c>
      <c r="D259" s="122"/>
      <c r="E259" s="148">
        <f t="shared" si="34"/>
        <v>0.90526146238623906</v>
      </c>
      <c r="F259" s="148">
        <f t="shared" si="35"/>
        <v>9.4738537613761026E-2</v>
      </c>
    </row>
    <row r="260" spans="1:6">
      <c r="A260" s="122" t="s">
        <v>611</v>
      </c>
      <c r="B260" s="148">
        <v>17.171565232091002</v>
      </c>
      <c r="C260" s="148">
        <v>2.6255766037202104</v>
      </c>
      <c r="D260" s="122"/>
      <c r="E260" s="148">
        <f t="shared" si="34"/>
        <v>0.86737597651743936</v>
      </c>
      <c r="F260" s="148">
        <f t="shared" si="35"/>
        <v>0.13262402348256067</v>
      </c>
    </row>
    <row r="261" spans="1:6">
      <c r="A261" s="122" t="s">
        <v>612</v>
      </c>
      <c r="B261" s="148">
        <v>1.5802294547747828</v>
      </c>
      <c r="C261" s="148">
        <v>0.24538600742778716</v>
      </c>
      <c r="D261" s="122"/>
      <c r="E261" s="148">
        <f t="shared" si="34"/>
        <v>0.86558724303762546</v>
      </c>
      <c r="F261" s="148">
        <f t="shared" si="35"/>
        <v>0.13441275696237456</v>
      </c>
    </row>
    <row r="262" spans="1:6">
      <c r="A262" s="122" t="s">
        <v>613</v>
      </c>
      <c r="B262" s="148">
        <v>2.2062041149184184</v>
      </c>
      <c r="C262" s="148">
        <v>0.34364550076610878</v>
      </c>
      <c r="D262" s="122"/>
      <c r="E262" s="148">
        <f t="shared" si="34"/>
        <v>0.86522911051212925</v>
      </c>
      <c r="F262" s="148">
        <f t="shared" si="35"/>
        <v>0.13477088948787061</v>
      </c>
    </row>
    <row r="263" spans="1:6">
      <c r="A263" s="122" t="s">
        <v>614</v>
      </c>
      <c r="B263" s="148">
        <v>6.3252874211548731</v>
      </c>
      <c r="C263" s="148">
        <v>3.17245114073052E-2</v>
      </c>
      <c r="D263" s="122"/>
      <c r="E263" s="148">
        <f t="shared" si="34"/>
        <v>0.99500952464084502</v>
      </c>
      <c r="F263" s="148">
        <f t="shared" si="35"/>
        <v>4.9904753591548962E-3</v>
      </c>
    </row>
    <row r="264" spans="1:6">
      <c r="A264" s="122" t="s">
        <v>615</v>
      </c>
      <c r="B264" s="148">
        <v>0.15643878131211114</v>
      </c>
      <c r="C264" s="148">
        <v>1.3139430621898205E-2</v>
      </c>
      <c r="D264" s="122"/>
      <c r="E264" s="148">
        <f t="shared" si="34"/>
        <v>0.92251698804908167</v>
      </c>
      <c r="F264" s="148">
        <f t="shared" si="35"/>
        <v>7.7483011950918321E-2</v>
      </c>
    </row>
    <row r="265" spans="1:6">
      <c r="A265" s="122" t="s">
        <v>616</v>
      </c>
      <c r="B265" s="148">
        <v>0.36880468989139054</v>
      </c>
      <c r="C265" s="148">
        <v>5.7064069393271272E-2</v>
      </c>
      <c r="D265" s="122"/>
      <c r="E265" s="148">
        <f t="shared" si="34"/>
        <v>0.86600550486698602</v>
      </c>
      <c r="F265" s="148">
        <f t="shared" si="35"/>
        <v>0.13399449513301387</v>
      </c>
    </row>
    <row r="266" spans="1:6">
      <c r="A266" s="122" t="s">
        <v>617</v>
      </c>
      <c r="B266" s="148">
        <v>0.76507448091229502</v>
      </c>
      <c r="C266" s="148">
        <v>3.086069845422185E-2</v>
      </c>
      <c r="D266" s="122"/>
      <c r="E266" s="148">
        <f t="shared" si="34"/>
        <v>0.96122712093366214</v>
      </c>
      <c r="F266" s="148">
        <f t="shared" si="35"/>
        <v>3.8772879066337806E-2</v>
      </c>
    </row>
    <row r="267" spans="1:6">
      <c r="A267" s="122" t="s">
        <v>618</v>
      </c>
      <c r="B267" s="148">
        <v>3.8121552359657125</v>
      </c>
      <c r="C267" s="148">
        <v>7.0145497073303947E-2</v>
      </c>
      <c r="D267" s="122"/>
      <c r="E267" s="148">
        <f t="shared" ref="E267:E330" si="36">IFERROR(B267/SUM($B267:$C267),0)</f>
        <v>0.98193197748016936</v>
      </c>
      <c r="F267" s="148">
        <f t="shared" ref="F267:F330" si="37">IFERROR(C267/SUM($B267:$C267),0)</f>
        <v>1.806802251983064E-2</v>
      </c>
    </row>
    <row r="268" spans="1:6">
      <c r="A268" s="122" t="s">
        <v>619</v>
      </c>
      <c r="B268" s="148">
        <v>1.3296105208518729</v>
      </c>
      <c r="C268" s="148">
        <v>5.5494049274058072E-2</v>
      </c>
      <c r="D268" s="122"/>
      <c r="E268" s="148">
        <f t="shared" si="36"/>
        <v>0.95993511936141207</v>
      </c>
      <c r="F268" s="148">
        <f t="shared" si="37"/>
        <v>4.006488063858793E-2</v>
      </c>
    </row>
    <row r="269" spans="1:6">
      <c r="A269" s="122" t="s">
        <v>620</v>
      </c>
      <c r="B269" s="148">
        <v>5.2614243441257577E-2</v>
      </c>
      <c r="C269" s="148">
        <v>7.814096922280904E-3</v>
      </c>
      <c r="D269" s="122"/>
      <c r="E269" s="148">
        <f t="shared" si="36"/>
        <v>0.87068820895508481</v>
      </c>
      <c r="F269" s="148">
        <f t="shared" si="37"/>
        <v>0.12931179104491522</v>
      </c>
    </row>
    <row r="270" spans="1:6">
      <c r="A270" s="122" t="s">
        <v>621</v>
      </c>
      <c r="B270" s="148">
        <v>6.3754301616203461</v>
      </c>
      <c r="C270" s="148">
        <v>7.1930064749712516E-2</v>
      </c>
      <c r="D270" s="122"/>
      <c r="E270" s="148">
        <f t="shared" si="36"/>
        <v>0.98884348598120597</v>
      </c>
      <c r="F270" s="148">
        <f t="shared" si="37"/>
        <v>1.1156514018794016E-2</v>
      </c>
    </row>
    <row r="271" spans="1:6">
      <c r="A271" s="122" t="s">
        <v>622</v>
      </c>
      <c r="B271" s="148">
        <v>2.1774870103388126</v>
      </c>
      <c r="C271" s="148">
        <v>0.26039905382877565</v>
      </c>
      <c r="D271" s="122"/>
      <c r="E271" s="148">
        <f t="shared" si="36"/>
        <v>0.89318653662443059</v>
      </c>
      <c r="F271" s="148">
        <f t="shared" si="37"/>
        <v>0.10681346337556936</v>
      </c>
    </row>
    <row r="272" spans="1:6">
      <c r="A272" s="122" t="s">
        <v>623</v>
      </c>
      <c r="B272" s="148">
        <v>1.1548495956854703</v>
      </c>
      <c r="C272" s="148">
        <v>3.623485192259264E-2</v>
      </c>
      <c r="D272" s="122"/>
      <c r="E272" s="148">
        <f t="shared" si="36"/>
        <v>0.96957826794283186</v>
      </c>
      <c r="F272" s="148">
        <f t="shared" si="37"/>
        <v>3.0421732057168163E-2</v>
      </c>
    </row>
    <row r="273" spans="1:6">
      <c r="A273" s="122" t="s">
        <v>624</v>
      </c>
      <c r="B273" s="148">
        <v>9.9111421799803257E-2</v>
      </c>
      <c r="C273" s="148">
        <v>4.9392472587177719E-3</v>
      </c>
      <c r="D273" s="122"/>
      <c r="E273" s="148">
        <f t="shared" si="36"/>
        <v>0.95253036522100776</v>
      </c>
      <c r="F273" s="148">
        <f t="shared" si="37"/>
        <v>4.7469634778992145E-2</v>
      </c>
    </row>
    <row r="274" spans="1:6">
      <c r="A274" s="122" t="s">
        <v>625</v>
      </c>
      <c r="B274" s="148">
        <v>0.31579044398131512</v>
      </c>
      <c r="C274" s="148">
        <v>8.2241282150402363E-3</v>
      </c>
      <c r="D274" s="122"/>
      <c r="E274" s="148">
        <f t="shared" si="36"/>
        <v>0.97461802980251033</v>
      </c>
      <c r="F274" s="148">
        <f t="shared" si="37"/>
        <v>2.5381970197489605E-2</v>
      </c>
    </row>
    <row r="275" spans="1:6">
      <c r="A275" s="122" t="s">
        <v>626</v>
      </c>
      <c r="B275" s="148">
        <v>0.1391907151640262</v>
      </c>
      <c r="C275" s="148">
        <v>9.0682452162766814E-3</v>
      </c>
      <c r="D275" s="122"/>
      <c r="E275" s="148">
        <f t="shared" si="36"/>
        <v>0.93883509507273288</v>
      </c>
      <c r="F275" s="148">
        <f t="shared" si="37"/>
        <v>6.1164904927267068E-2</v>
      </c>
    </row>
    <row r="276" spans="1:6">
      <c r="A276" s="122" t="s">
        <v>627</v>
      </c>
      <c r="B276" s="148">
        <v>0.11351437441364789</v>
      </c>
      <c r="C276" s="148">
        <v>8.9326812125746936E-3</v>
      </c>
      <c r="D276" s="122"/>
      <c r="E276" s="148">
        <f t="shared" si="36"/>
        <v>0.92704862385713649</v>
      </c>
      <c r="F276" s="148">
        <f t="shared" si="37"/>
        <v>7.2951376142863497E-2</v>
      </c>
    </row>
    <row r="277" spans="1:6">
      <c r="A277" s="122" t="s">
        <v>628</v>
      </c>
      <c r="B277" s="148">
        <v>27.38531930860584</v>
      </c>
      <c r="C277" s="148">
        <v>0.74651651806864661</v>
      </c>
      <c r="D277" s="122"/>
      <c r="E277" s="148">
        <f t="shared" si="36"/>
        <v>0.97346364017378484</v>
      </c>
      <c r="F277" s="148">
        <f t="shared" si="37"/>
        <v>2.653635982621521E-2</v>
      </c>
    </row>
    <row r="278" spans="1:6">
      <c r="A278" s="122" t="s">
        <v>629</v>
      </c>
      <c r="B278" s="148">
        <v>0.17541684094152563</v>
      </c>
      <c r="C278" s="148">
        <v>2.7323495473757883E-2</v>
      </c>
      <c r="D278" s="122"/>
      <c r="E278" s="148">
        <f t="shared" si="36"/>
        <v>0.86522911051212947</v>
      </c>
      <c r="F278" s="148">
        <f t="shared" si="37"/>
        <v>0.13477088948787061</v>
      </c>
    </row>
    <row r="279" spans="1:6">
      <c r="A279" s="122" t="s">
        <v>630</v>
      </c>
      <c r="B279" s="148">
        <v>11.979496886234179</v>
      </c>
      <c r="C279" s="148">
        <v>0.33438473339675001</v>
      </c>
      <c r="D279" s="122"/>
      <c r="E279" s="148">
        <f t="shared" si="36"/>
        <v>0.97284489621341907</v>
      </c>
      <c r="F279" s="148">
        <f t="shared" si="37"/>
        <v>2.7155103786581002E-2</v>
      </c>
    </row>
    <row r="280" spans="1:6">
      <c r="A280" s="122" t="s">
        <v>631</v>
      </c>
      <c r="B280" s="148">
        <v>0.93643327428656098</v>
      </c>
      <c r="C280" s="148">
        <v>3.022566555171749E-2</v>
      </c>
      <c r="D280" s="122"/>
      <c r="E280" s="148">
        <f t="shared" si="36"/>
        <v>0.96873182018388593</v>
      </c>
      <c r="F280" s="148">
        <f t="shared" si="37"/>
        <v>3.1268179816114079E-2</v>
      </c>
    </row>
    <row r="281" spans="1:6">
      <c r="A281" s="122" t="s">
        <v>632</v>
      </c>
      <c r="B281" s="148">
        <v>2.2548333810473924</v>
      </c>
      <c r="C281" s="148">
        <v>0.40081342507221807</v>
      </c>
      <c r="D281" s="122"/>
      <c r="E281" s="148">
        <f t="shared" si="36"/>
        <v>0.849071260474626</v>
      </c>
      <c r="F281" s="148">
        <f t="shared" si="37"/>
        <v>0.150928739525374</v>
      </c>
    </row>
    <row r="282" spans="1:6">
      <c r="A282" s="122" t="s">
        <v>633</v>
      </c>
      <c r="B282" s="148">
        <v>17.010750936888932</v>
      </c>
      <c r="C282" s="148">
        <v>21.191414578773298</v>
      </c>
      <c r="D282" s="122"/>
      <c r="E282" s="148">
        <f t="shared" si="36"/>
        <v>0.44528237358468115</v>
      </c>
      <c r="F282" s="148">
        <f t="shared" si="37"/>
        <v>0.55471762641531885</v>
      </c>
    </row>
    <row r="283" spans="1:6">
      <c r="A283" s="122" t="s">
        <v>634</v>
      </c>
      <c r="B283" s="148">
        <v>18.220530365840681</v>
      </c>
      <c r="C283" s="148">
        <v>6.4898078656817511</v>
      </c>
      <c r="D283" s="122"/>
      <c r="E283" s="148">
        <f t="shared" si="36"/>
        <v>0.73736466879264129</v>
      </c>
      <c r="F283" s="148">
        <f t="shared" si="37"/>
        <v>0.26263533120735866</v>
      </c>
    </row>
    <row r="284" spans="1:6">
      <c r="A284" s="122" t="s">
        <v>635</v>
      </c>
      <c r="B284" s="148">
        <v>93.223654437571014</v>
      </c>
      <c r="C284" s="148">
        <v>9.8875771075208938</v>
      </c>
      <c r="D284" s="122"/>
      <c r="E284" s="148">
        <f t="shared" si="36"/>
        <v>0.90410766160622447</v>
      </c>
      <c r="F284" s="148">
        <f t="shared" si="37"/>
        <v>9.5892338393775506E-2</v>
      </c>
    </row>
    <row r="285" spans="1:6">
      <c r="A285" s="122" t="s">
        <v>636</v>
      </c>
      <c r="B285" s="148">
        <v>57.744444747406725</v>
      </c>
      <c r="C285" s="148">
        <v>9.7706975721248206</v>
      </c>
      <c r="D285" s="122"/>
      <c r="E285" s="148">
        <f t="shared" si="36"/>
        <v>0.85528138967873812</v>
      </c>
      <c r="F285" s="148">
        <f t="shared" si="37"/>
        <v>0.14471861032126185</v>
      </c>
    </row>
    <row r="286" spans="1:6">
      <c r="A286" s="122" t="s">
        <v>637</v>
      </c>
      <c r="B286" s="148">
        <v>0.18378669114700433</v>
      </c>
      <c r="C286" s="148">
        <v>0.63740704245866164</v>
      </c>
      <c r="D286" s="122"/>
      <c r="E286" s="148">
        <f t="shared" si="36"/>
        <v>0.22380430296276224</v>
      </c>
      <c r="F286" s="148">
        <f t="shared" si="37"/>
        <v>0.77619569703723779</v>
      </c>
    </row>
    <row r="287" spans="1:6">
      <c r="A287" s="122" t="s">
        <v>638</v>
      </c>
      <c r="B287" s="148">
        <v>0.5639818081791943</v>
      </c>
      <c r="C287" s="148">
        <v>2.2391516239212086</v>
      </c>
      <c r="D287" s="122"/>
      <c r="E287" s="148">
        <f t="shared" si="36"/>
        <v>0.20119691832029549</v>
      </c>
      <c r="F287" s="148">
        <f t="shared" si="37"/>
        <v>0.79880308167970449</v>
      </c>
    </row>
    <row r="288" spans="1:6">
      <c r="A288" s="122" t="s">
        <v>639</v>
      </c>
      <c r="B288" s="148">
        <v>9.3178767367163857</v>
      </c>
      <c r="C288" s="148">
        <v>3.1527110162028326E-4</v>
      </c>
      <c r="D288" s="122"/>
      <c r="E288" s="148">
        <f t="shared" si="36"/>
        <v>0.99996616606511701</v>
      </c>
      <c r="F288" s="148">
        <f t="shared" si="37"/>
        <v>3.3833934883051276E-5</v>
      </c>
    </row>
    <row r="289" spans="1:6">
      <c r="A289" s="122" t="s">
        <v>640</v>
      </c>
      <c r="B289" s="148">
        <v>3.9844347387026025</v>
      </c>
      <c r="C289" s="148">
        <v>4.5531694189502812</v>
      </c>
      <c r="D289" s="122"/>
      <c r="E289" s="148">
        <f t="shared" si="36"/>
        <v>0.46669237237135908</v>
      </c>
      <c r="F289" s="148">
        <f t="shared" si="37"/>
        <v>0.53330762762864103</v>
      </c>
    </row>
    <row r="290" spans="1:6">
      <c r="A290" s="122" t="s">
        <v>641</v>
      </c>
      <c r="B290" s="148">
        <v>15.379669522829385</v>
      </c>
      <c r="C290" s="148">
        <v>987.01534319361224</v>
      </c>
      <c r="D290" s="122"/>
      <c r="E290" s="148">
        <f t="shared" si="36"/>
        <v>1.5342923027072162E-2</v>
      </c>
      <c r="F290" s="148">
        <f t="shared" si="37"/>
        <v>0.98465707697292781</v>
      </c>
    </row>
    <row r="291" spans="1:6">
      <c r="A291" s="122" t="s">
        <v>642</v>
      </c>
      <c r="B291" s="148">
        <v>0</v>
      </c>
      <c r="C291" s="148">
        <v>0</v>
      </c>
      <c r="D291" s="122"/>
      <c r="E291" s="148">
        <f t="shared" si="36"/>
        <v>0</v>
      </c>
      <c r="F291" s="148">
        <f t="shared" si="37"/>
        <v>0</v>
      </c>
    </row>
    <row r="292" spans="1:6">
      <c r="A292" s="122" t="s">
        <v>643</v>
      </c>
      <c r="B292" s="148">
        <v>32.728476655760282</v>
      </c>
      <c r="C292" s="148">
        <v>13.130590347909745</v>
      </c>
      <c r="D292" s="122"/>
      <c r="E292" s="148">
        <f t="shared" si="36"/>
        <v>0.71367515290141148</v>
      </c>
      <c r="F292" s="148">
        <f t="shared" si="37"/>
        <v>0.28632484709858846</v>
      </c>
    </row>
    <row r="293" spans="1:6">
      <c r="A293" s="122" t="s">
        <v>644</v>
      </c>
      <c r="B293" s="148">
        <v>5.3542562306967003</v>
      </c>
      <c r="C293" s="148">
        <v>2.4397177651522473</v>
      </c>
      <c r="D293" s="122"/>
      <c r="E293" s="148">
        <f t="shared" si="36"/>
        <v>0.68697383819196278</v>
      </c>
      <c r="F293" s="148">
        <f t="shared" si="37"/>
        <v>0.31302616180803722</v>
      </c>
    </row>
    <row r="294" spans="1:6">
      <c r="A294" s="122" t="s">
        <v>645</v>
      </c>
      <c r="B294" s="148">
        <v>3.4619825161613123</v>
      </c>
      <c r="C294" s="148">
        <v>1.9215366129947637</v>
      </c>
      <c r="D294" s="122"/>
      <c r="E294" s="148">
        <f t="shared" si="36"/>
        <v>0.64307053306672568</v>
      </c>
      <c r="F294" s="148">
        <f t="shared" si="37"/>
        <v>0.35692946693327438</v>
      </c>
    </row>
    <row r="295" spans="1:6">
      <c r="A295" s="122" t="s">
        <v>646</v>
      </c>
      <c r="B295" s="148">
        <v>1.3088720891320442</v>
      </c>
      <c r="C295" s="148">
        <v>3.2932301804102995</v>
      </c>
      <c r="D295" s="122"/>
      <c r="E295" s="148">
        <f t="shared" si="36"/>
        <v>0.28440743218472742</v>
      </c>
      <c r="F295" s="148">
        <f t="shared" si="37"/>
        <v>0.71559256781527258</v>
      </c>
    </row>
    <row r="296" spans="1:6">
      <c r="A296" s="122" t="s">
        <v>647</v>
      </c>
      <c r="B296" s="148">
        <v>1.5330679611024158</v>
      </c>
      <c r="C296" s="148">
        <v>0.78606821731745025</v>
      </c>
      <c r="D296" s="122"/>
      <c r="E296" s="148">
        <f t="shared" si="36"/>
        <v>0.66105128942749947</v>
      </c>
      <c r="F296" s="148">
        <f t="shared" si="37"/>
        <v>0.33894871057250059</v>
      </c>
    </row>
    <row r="297" spans="1:6">
      <c r="A297" s="122" t="s">
        <v>648</v>
      </c>
      <c r="B297" s="148">
        <v>101.36824612443904</v>
      </c>
      <c r="C297" s="148">
        <v>14.002829767305075</v>
      </c>
      <c r="D297" s="122"/>
      <c r="E297" s="148">
        <f t="shared" si="36"/>
        <v>0.87862789993876522</v>
      </c>
      <c r="F297" s="148">
        <f t="shared" si="37"/>
        <v>0.12137210006123475</v>
      </c>
    </row>
    <row r="298" spans="1:6">
      <c r="A298" s="122" t="s">
        <v>649</v>
      </c>
      <c r="B298" s="148">
        <v>3.1553311585305628</v>
      </c>
      <c r="C298" s="148">
        <v>3.2480460850913739</v>
      </c>
      <c r="D298" s="122"/>
      <c r="E298" s="148">
        <f t="shared" si="36"/>
        <v>0.49276046662304962</v>
      </c>
      <c r="F298" s="148">
        <f t="shared" si="37"/>
        <v>0.50723953337695038</v>
      </c>
    </row>
    <row r="299" spans="1:6">
      <c r="A299" s="122" t="s">
        <v>650</v>
      </c>
      <c r="B299" s="148">
        <v>2.8579063766314974</v>
      </c>
      <c r="C299" s="148">
        <v>7.4601003807000996</v>
      </c>
      <c r="D299" s="122"/>
      <c r="E299" s="148">
        <f t="shared" si="36"/>
        <v>0.27698240986329786</v>
      </c>
      <c r="F299" s="148">
        <f t="shared" si="37"/>
        <v>0.72301759013670208</v>
      </c>
    </row>
    <row r="300" spans="1:6">
      <c r="A300" s="122" t="s">
        <v>651</v>
      </c>
      <c r="B300" s="148">
        <v>10.263321605030852</v>
      </c>
      <c r="C300" s="148">
        <v>9.4125816688364736</v>
      </c>
      <c r="D300" s="122"/>
      <c r="E300" s="148">
        <f t="shared" si="36"/>
        <v>0.52161882797330816</v>
      </c>
      <c r="F300" s="148">
        <f t="shared" si="37"/>
        <v>0.47838117202669178</v>
      </c>
    </row>
    <row r="301" spans="1:6">
      <c r="A301" s="122" t="s">
        <v>652</v>
      </c>
      <c r="B301" s="148">
        <v>685.07184255739003</v>
      </c>
      <c r="C301" s="148">
        <v>197.58842305399526</v>
      </c>
      <c r="D301" s="122"/>
      <c r="E301" s="148">
        <f t="shared" si="36"/>
        <v>0.77614442299933684</v>
      </c>
      <c r="F301" s="148">
        <f t="shared" si="37"/>
        <v>0.22385557700066316</v>
      </c>
    </row>
    <row r="302" spans="1:6">
      <c r="A302" s="122" t="s">
        <v>653</v>
      </c>
      <c r="B302" s="148">
        <v>0.5203518772914395</v>
      </c>
      <c r="C302" s="148">
        <v>129.02719223929617</v>
      </c>
      <c r="D302" s="122"/>
      <c r="E302" s="148">
        <f t="shared" si="36"/>
        <v>4.0166865442323139E-3</v>
      </c>
      <c r="F302" s="148">
        <f t="shared" si="37"/>
        <v>0.99598331345576774</v>
      </c>
    </row>
    <row r="303" spans="1:6">
      <c r="A303" s="122" t="s">
        <v>654</v>
      </c>
      <c r="B303" s="148">
        <v>86.600050740687848</v>
      </c>
      <c r="C303" s="148">
        <v>14.810789122189497</v>
      </c>
      <c r="D303" s="122"/>
      <c r="E303" s="148">
        <f t="shared" si="36"/>
        <v>0.85395260366430359</v>
      </c>
      <c r="F303" s="148">
        <f t="shared" si="37"/>
        <v>0.14604739633569652</v>
      </c>
    </row>
    <row r="304" spans="1:6">
      <c r="A304" s="122" t="s">
        <v>655</v>
      </c>
      <c r="B304" s="148">
        <v>95.114172747972248</v>
      </c>
      <c r="C304" s="148">
        <v>14.468616226164183</v>
      </c>
      <c r="D304" s="122"/>
      <c r="E304" s="148">
        <f t="shared" si="36"/>
        <v>0.86796634433552289</v>
      </c>
      <c r="F304" s="148">
        <f t="shared" si="37"/>
        <v>0.13203365566447706</v>
      </c>
    </row>
    <row r="305" spans="1:6">
      <c r="A305" s="122" t="s">
        <v>656</v>
      </c>
      <c r="B305" s="148">
        <v>80.776117840692962</v>
      </c>
      <c r="C305" s="148">
        <v>212.38564919410851</v>
      </c>
      <c r="D305" s="122"/>
      <c r="E305" s="148">
        <f t="shared" si="36"/>
        <v>0.27553428490251924</v>
      </c>
      <c r="F305" s="148">
        <f t="shared" si="37"/>
        <v>0.72446571509748081</v>
      </c>
    </row>
    <row r="306" spans="1:6">
      <c r="A306" s="122" t="s">
        <v>657</v>
      </c>
      <c r="B306" s="148">
        <v>0.19249648392747781</v>
      </c>
      <c r="C306" s="148">
        <v>1.1723529127226353E-2</v>
      </c>
      <c r="D306" s="122"/>
      <c r="E306" s="148">
        <f t="shared" si="36"/>
        <v>0.9425936324659524</v>
      </c>
      <c r="F306" s="148">
        <f t="shared" si="37"/>
        <v>5.7406367534047632E-2</v>
      </c>
    </row>
    <row r="307" spans="1:6">
      <c r="A307" s="122" t="s">
        <v>658</v>
      </c>
      <c r="B307" s="148">
        <v>4145.7901165507683</v>
      </c>
      <c r="C307" s="148">
        <v>525.35333241098931</v>
      </c>
      <c r="D307" s="122"/>
      <c r="E307" s="148">
        <f t="shared" si="36"/>
        <v>0.88753217747407043</v>
      </c>
      <c r="F307" s="148">
        <f t="shared" si="37"/>
        <v>0.11246782252592953</v>
      </c>
    </row>
    <row r="308" spans="1:6">
      <c r="A308" s="122" t="s">
        <v>659</v>
      </c>
      <c r="B308" s="148">
        <v>1.4180139438691104</v>
      </c>
      <c r="C308" s="148">
        <v>0.18786675652697568</v>
      </c>
      <c r="D308" s="122"/>
      <c r="E308" s="148">
        <f t="shared" si="36"/>
        <v>0.88301325467038816</v>
      </c>
      <c r="F308" s="148">
        <f t="shared" si="37"/>
        <v>0.11698674532961188</v>
      </c>
    </row>
    <row r="309" spans="1:6">
      <c r="A309" s="122" t="s">
        <v>660</v>
      </c>
      <c r="B309" s="148">
        <v>413.32313413700228</v>
      </c>
      <c r="C309" s="148">
        <v>63.020520857370158</v>
      </c>
      <c r="D309" s="122"/>
      <c r="E309" s="148">
        <f t="shared" si="36"/>
        <v>0.86769946403901466</v>
      </c>
      <c r="F309" s="148">
        <f t="shared" si="37"/>
        <v>0.13230053596098532</v>
      </c>
    </row>
    <row r="310" spans="1:6">
      <c r="A310" s="122" t="s">
        <v>661</v>
      </c>
      <c r="B310" s="148">
        <v>67.453322812081694</v>
      </c>
      <c r="C310" s="148">
        <v>15.924059339611425</v>
      </c>
      <c r="D310" s="122"/>
      <c r="E310" s="148">
        <f t="shared" si="36"/>
        <v>0.80901224134574168</v>
      </c>
      <c r="F310" s="148">
        <f t="shared" si="37"/>
        <v>0.19098775865425824</v>
      </c>
    </row>
    <row r="311" spans="1:6">
      <c r="A311" s="122" t="s">
        <v>662</v>
      </c>
      <c r="B311" s="148">
        <v>53.4651426905194</v>
      </c>
      <c r="C311" s="148">
        <v>12.291334328216898</v>
      </c>
      <c r="D311" s="122"/>
      <c r="E311" s="148">
        <f t="shared" si="36"/>
        <v>0.8130779675937525</v>
      </c>
      <c r="F311" s="148">
        <f t="shared" si="37"/>
        <v>0.18692203240624755</v>
      </c>
    </row>
    <row r="312" spans="1:6">
      <c r="A312" s="122" t="s">
        <v>663</v>
      </c>
      <c r="B312" s="148">
        <v>1.4369495933754735</v>
      </c>
      <c r="C312" s="148">
        <v>0.24931758557473366</v>
      </c>
      <c r="D312" s="122"/>
      <c r="E312" s="148">
        <f t="shared" si="36"/>
        <v>0.85214823090493441</v>
      </c>
      <c r="F312" s="148">
        <f t="shared" si="37"/>
        <v>0.14785176909506559</v>
      </c>
    </row>
    <row r="313" spans="1:6">
      <c r="A313" s="122" t="s">
        <v>664</v>
      </c>
      <c r="B313" s="148">
        <v>23.58566537311512</v>
      </c>
      <c r="C313" s="148">
        <v>9.8256666362349687</v>
      </c>
      <c r="D313" s="122"/>
      <c r="E313" s="148">
        <f t="shared" si="36"/>
        <v>0.70591814078273563</v>
      </c>
      <c r="F313" s="148">
        <f t="shared" si="37"/>
        <v>0.29408185921726426</v>
      </c>
    </row>
    <row r="314" spans="1:6">
      <c r="A314" s="122" t="s">
        <v>665</v>
      </c>
      <c r="B314" s="148">
        <v>80.227784625458611</v>
      </c>
      <c r="C314" s="148">
        <v>73.046326237098597</v>
      </c>
      <c r="D314" s="122"/>
      <c r="E314" s="148">
        <f t="shared" si="36"/>
        <v>0.52342684732583344</v>
      </c>
      <c r="F314" s="148">
        <f t="shared" si="37"/>
        <v>0.47657315267416644</v>
      </c>
    </row>
    <row r="315" spans="1:6">
      <c r="A315" s="122" t="s">
        <v>666</v>
      </c>
      <c r="B315" s="148">
        <v>1.7760159021468298</v>
      </c>
      <c r="C315" s="148">
        <v>0.47461285867072245</v>
      </c>
      <c r="D315" s="122"/>
      <c r="E315" s="148">
        <f t="shared" si="36"/>
        <v>0.7891198819931915</v>
      </c>
      <c r="F315" s="148">
        <f t="shared" si="37"/>
        <v>0.21088011800680842</v>
      </c>
    </row>
    <row r="316" spans="1:6">
      <c r="A316" s="122" t="s">
        <v>667</v>
      </c>
      <c r="B316" s="148">
        <v>8.0585118403084507E-2</v>
      </c>
      <c r="C316" s="148">
        <v>2.7233088262621333E-2</v>
      </c>
      <c r="D316" s="122"/>
      <c r="E316" s="148">
        <f t="shared" si="36"/>
        <v>0.74741660889372341</v>
      </c>
      <c r="F316" s="148">
        <f t="shared" si="37"/>
        <v>0.25258339110627659</v>
      </c>
    </row>
    <row r="317" spans="1:6">
      <c r="A317" s="122" t="s">
        <v>668</v>
      </c>
      <c r="B317" s="148">
        <v>173.62429149625072</v>
      </c>
      <c r="C317" s="148">
        <v>40.697527569179044</v>
      </c>
      <c r="D317" s="122"/>
      <c r="E317" s="148">
        <f t="shared" si="36"/>
        <v>0.81011019901452685</v>
      </c>
      <c r="F317" s="148">
        <f t="shared" si="37"/>
        <v>0.18988980098547315</v>
      </c>
    </row>
    <row r="318" spans="1:6">
      <c r="A318" s="122" t="s">
        <v>669</v>
      </c>
      <c r="B318" s="148">
        <v>102.19512149685396</v>
      </c>
      <c r="C318" s="148">
        <v>23.953049523187719</v>
      </c>
      <c r="D318" s="122"/>
      <c r="E318" s="148">
        <f t="shared" si="36"/>
        <v>0.81011972405543475</v>
      </c>
      <c r="F318" s="148">
        <f t="shared" si="37"/>
        <v>0.18988027594456522</v>
      </c>
    </row>
    <row r="319" spans="1:6">
      <c r="A319" s="122" t="s">
        <v>670</v>
      </c>
      <c r="B319" s="148">
        <v>860.94820807472183</v>
      </c>
      <c r="C319" s="148">
        <v>55.021189117685772</v>
      </c>
      <c r="D319" s="122"/>
      <c r="E319" s="148">
        <f t="shared" si="36"/>
        <v>0.93993119280367388</v>
      </c>
      <c r="F319" s="148">
        <f t="shared" si="37"/>
        <v>6.0068807196326096E-2</v>
      </c>
    </row>
    <row r="320" spans="1:6">
      <c r="A320" s="122" t="s">
        <v>671</v>
      </c>
      <c r="B320" s="148">
        <v>298.62042585068508</v>
      </c>
      <c r="C320" s="148">
        <v>68.908858077633752</v>
      </c>
      <c r="D320" s="122"/>
      <c r="E320" s="148">
        <f t="shared" si="36"/>
        <v>0.81250784334487647</v>
      </c>
      <c r="F320" s="148">
        <f t="shared" si="37"/>
        <v>0.18749215665512359</v>
      </c>
    </row>
    <row r="321" spans="1:6">
      <c r="A321" s="122" t="s">
        <v>672</v>
      </c>
      <c r="B321" s="148">
        <v>235.09887527832007</v>
      </c>
      <c r="C321" s="148">
        <v>18.915509300833154</v>
      </c>
      <c r="D321" s="122"/>
      <c r="E321" s="148">
        <f t="shared" si="36"/>
        <v>0.92553370813163971</v>
      </c>
      <c r="F321" s="148">
        <f t="shared" si="37"/>
        <v>7.4466291868360346E-2</v>
      </c>
    </row>
    <row r="322" spans="1:6">
      <c r="A322" s="122" t="s">
        <v>673</v>
      </c>
      <c r="B322" s="148">
        <v>959.47258637111327</v>
      </c>
      <c r="C322" s="148">
        <v>90.681172872222433</v>
      </c>
      <c r="D322" s="122"/>
      <c r="E322" s="148">
        <f t="shared" si="36"/>
        <v>0.91364962313941456</v>
      </c>
      <c r="F322" s="148">
        <f t="shared" si="37"/>
        <v>8.6350376860585318E-2</v>
      </c>
    </row>
    <row r="323" spans="1:6">
      <c r="A323" s="122" t="s">
        <v>674</v>
      </c>
      <c r="B323" s="148">
        <v>165.28433652498731</v>
      </c>
      <c r="C323" s="148">
        <v>38.79456284387151</v>
      </c>
      <c r="D323" s="122"/>
      <c r="E323" s="148">
        <f t="shared" si="36"/>
        <v>0.80990409609298719</v>
      </c>
      <c r="F323" s="148">
        <f t="shared" si="37"/>
        <v>0.19009590390701273</v>
      </c>
    </row>
    <row r="324" spans="1:6">
      <c r="A324" s="122" t="s">
        <v>675</v>
      </c>
      <c r="B324" s="148">
        <v>19.540040850029616</v>
      </c>
      <c r="C324" s="148">
        <v>1.0882633999781375</v>
      </c>
      <c r="D324" s="122"/>
      <c r="E324" s="148">
        <f t="shared" si="36"/>
        <v>0.94724416574485371</v>
      </c>
      <c r="F324" s="148">
        <f t="shared" si="37"/>
        <v>5.2755834255146218E-2</v>
      </c>
    </row>
    <row r="325" spans="1:6">
      <c r="A325" s="122" t="s">
        <v>676</v>
      </c>
      <c r="B325" s="148">
        <v>409.89958621976211</v>
      </c>
      <c r="C325" s="148">
        <v>121.43136386724852</v>
      </c>
      <c r="D325" s="122"/>
      <c r="E325" s="148">
        <f t="shared" si="36"/>
        <v>0.77145813951292896</v>
      </c>
      <c r="F325" s="148">
        <f t="shared" si="37"/>
        <v>0.22854186048707112</v>
      </c>
    </row>
    <row r="326" spans="1:6">
      <c r="A326" s="122" t="s">
        <v>677</v>
      </c>
      <c r="B326" s="148">
        <v>3816.7626859904544</v>
      </c>
      <c r="C326" s="148">
        <v>2586.774469626439</v>
      </c>
      <c r="D326" s="122"/>
      <c r="E326" s="148">
        <f t="shared" si="36"/>
        <v>0.59603975010007748</v>
      </c>
      <c r="F326" s="148">
        <f t="shared" si="37"/>
        <v>0.40396024989992246</v>
      </c>
    </row>
    <row r="327" spans="1:6">
      <c r="A327" s="122" t="s">
        <v>678</v>
      </c>
      <c r="B327" s="148">
        <v>102.63399367482154</v>
      </c>
      <c r="C327" s="148">
        <v>53.719835062826277</v>
      </c>
      <c r="D327" s="122"/>
      <c r="E327" s="148">
        <f t="shared" si="36"/>
        <v>0.65642136494805714</v>
      </c>
      <c r="F327" s="148">
        <f t="shared" si="37"/>
        <v>0.34357863505194292</v>
      </c>
    </row>
    <row r="328" spans="1:6">
      <c r="A328" s="122" t="s">
        <v>679</v>
      </c>
      <c r="B328" s="148">
        <v>278.22899320567564</v>
      </c>
      <c r="C328" s="148">
        <v>132.29407532333917</v>
      </c>
      <c r="D328" s="122"/>
      <c r="E328" s="148">
        <f t="shared" si="36"/>
        <v>0.6777426520819525</v>
      </c>
      <c r="F328" s="148">
        <f t="shared" si="37"/>
        <v>0.32225734791804744</v>
      </c>
    </row>
    <row r="329" spans="1:6">
      <c r="A329" s="122" t="s">
        <v>680</v>
      </c>
      <c r="B329" s="148">
        <v>2.1154654109166611</v>
      </c>
      <c r="C329" s="148">
        <v>0.39590488677286684</v>
      </c>
      <c r="D329" s="122"/>
      <c r="E329" s="148">
        <f t="shared" si="36"/>
        <v>0.84235503337078521</v>
      </c>
      <c r="F329" s="148">
        <f t="shared" si="37"/>
        <v>0.15764496662921479</v>
      </c>
    </row>
    <row r="330" spans="1:6">
      <c r="A330" s="122" t="s">
        <v>681</v>
      </c>
      <c r="B330" s="148">
        <v>170.69882282692998</v>
      </c>
      <c r="C330" s="148">
        <v>25.535046302695264</v>
      </c>
      <c r="D330" s="122"/>
      <c r="E330" s="148">
        <f t="shared" si="36"/>
        <v>0.86987441864162751</v>
      </c>
      <c r="F330" s="148">
        <f t="shared" si="37"/>
        <v>0.13012558135837246</v>
      </c>
    </row>
    <row r="331" spans="1:6">
      <c r="A331" s="122" t="s">
        <v>682</v>
      </c>
      <c r="B331" s="148">
        <v>241.46075722552416</v>
      </c>
      <c r="C331" s="148">
        <v>45.997037613506137</v>
      </c>
      <c r="D331" s="122"/>
      <c r="E331" s="148">
        <f t="shared" ref="E331:E394" si="38">IFERROR(B331/SUM($B331:$C331),0)</f>
        <v>0.83998681392771624</v>
      </c>
      <c r="F331" s="148">
        <f t="shared" ref="F331:F394" si="39">IFERROR(C331/SUM($B331:$C331),0)</f>
        <v>0.16001318607228382</v>
      </c>
    </row>
    <row r="332" spans="1:6">
      <c r="A332" s="122" t="s">
        <v>683</v>
      </c>
      <c r="B332" s="148">
        <v>3.9806129290576968E-2</v>
      </c>
      <c r="C332" s="148">
        <v>6.2003316651989045E-3</v>
      </c>
      <c r="D332" s="122"/>
      <c r="E332" s="148">
        <f t="shared" si="38"/>
        <v>0.86522911051212936</v>
      </c>
      <c r="F332" s="148">
        <f t="shared" si="39"/>
        <v>0.13477088948787061</v>
      </c>
    </row>
    <row r="333" spans="1:6">
      <c r="A333" s="122" t="s">
        <v>684</v>
      </c>
      <c r="B333" s="148">
        <v>0</v>
      </c>
      <c r="C333" s="148">
        <v>0</v>
      </c>
      <c r="D333" s="122"/>
      <c r="E333" s="148">
        <f t="shared" si="38"/>
        <v>0</v>
      </c>
      <c r="F333" s="148">
        <f t="shared" si="39"/>
        <v>0</v>
      </c>
    </row>
    <row r="334" spans="1:6">
      <c r="A334" s="122" t="s">
        <v>685</v>
      </c>
      <c r="B334" s="148">
        <v>6.0721214172066561E-3</v>
      </c>
      <c r="C334" s="148">
        <v>9.4581330486084988E-4</v>
      </c>
      <c r="D334" s="122"/>
      <c r="E334" s="148">
        <f t="shared" si="38"/>
        <v>0.86522911051212936</v>
      </c>
      <c r="F334" s="148">
        <f t="shared" si="39"/>
        <v>0.13477088948787061</v>
      </c>
    </row>
    <row r="335" spans="1:6">
      <c r="A335" s="122" t="s">
        <v>686</v>
      </c>
      <c r="B335" s="148">
        <v>1659.2322206165345</v>
      </c>
      <c r="C335" s="148">
        <v>802.25272952717989</v>
      </c>
      <c r="D335" s="122"/>
      <c r="E335" s="148">
        <f t="shared" si="38"/>
        <v>0.6740777434043056</v>
      </c>
      <c r="F335" s="148">
        <f t="shared" si="39"/>
        <v>0.32592225659569446</v>
      </c>
    </row>
    <row r="336" spans="1:6">
      <c r="A336" s="122" t="s">
        <v>687</v>
      </c>
      <c r="B336" s="148">
        <v>121.84889684971446</v>
      </c>
      <c r="C336" s="148">
        <v>19.639804793568452</v>
      </c>
      <c r="D336" s="122"/>
      <c r="E336" s="148">
        <f t="shared" si="38"/>
        <v>0.86119170954664814</v>
      </c>
      <c r="F336" s="148">
        <f t="shared" si="39"/>
        <v>0.1388082904533518</v>
      </c>
    </row>
    <row r="337" spans="1:6">
      <c r="A337" s="122" t="s">
        <v>688</v>
      </c>
      <c r="B337" s="148">
        <v>125.05536624914492</v>
      </c>
      <c r="C337" s="148">
        <v>63.230785817971494</v>
      </c>
      <c r="D337" s="122"/>
      <c r="E337" s="148">
        <f t="shared" si="38"/>
        <v>0.66417718390977443</v>
      </c>
      <c r="F337" s="148">
        <f t="shared" si="39"/>
        <v>0.33582281609022568</v>
      </c>
    </row>
    <row r="338" spans="1:6">
      <c r="A338" s="122" t="s">
        <v>689</v>
      </c>
      <c r="B338" s="148">
        <v>6.1257244541974041</v>
      </c>
      <c r="C338" s="148">
        <v>3.2572297658343867</v>
      </c>
      <c r="D338" s="122"/>
      <c r="E338" s="148">
        <f t="shared" si="38"/>
        <v>0.65285669209805108</v>
      </c>
      <c r="F338" s="148">
        <f t="shared" si="39"/>
        <v>0.34714330790194886</v>
      </c>
    </row>
    <row r="339" spans="1:6">
      <c r="A339" s="122" t="s">
        <v>690</v>
      </c>
      <c r="B339" s="148">
        <v>409.67282086397933</v>
      </c>
      <c r="C339" s="148">
        <v>41.134007512332651</v>
      </c>
      <c r="D339" s="122"/>
      <c r="E339" s="148">
        <f t="shared" si="38"/>
        <v>0.90875469286814814</v>
      </c>
      <c r="F339" s="148">
        <f t="shared" si="39"/>
        <v>9.1245307131851944E-2</v>
      </c>
    </row>
    <row r="340" spans="1:6">
      <c r="A340" s="122" t="s">
        <v>691</v>
      </c>
      <c r="B340" s="148">
        <v>3756.9282017367195</v>
      </c>
      <c r="C340" s="148">
        <v>789.53622216989902</v>
      </c>
      <c r="D340" s="122"/>
      <c r="E340" s="148">
        <f t="shared" si="38"/>
        <v>0.82634061359453514</v>
      </c>
      <c r="F340" s="148">
        <f t="shared" si="39"/>
        <v>0.17365938640546494</v>
      </c>
    </row>
    <row r="341" spans="1:6">
      <c r="A341" s="122" t="s">
        <v>692</v>
      </c>
      <c r="B341" s="148">
        <v>253.66422476265478</v>
      </c>
      <c r="C341" s="148">
        <v>120.24022479069919</v>
      </c>
      <c r="D341" s="122"/>
      <c r="E341" s="148">
        <f t="shared" si="38"/>
        <v>0.67841991467517526</v>
      </c>
      <c r="F341" s="148">
        <f t="shared" si="39"/>
        <v>0.32158008532482474</v>
      </c>
    </row>
    <row r="342" spans="1:6">
      <c r="A342" s="122" t="s">
        <v>693</v>
      </c>
      <c r="B342" s="148">
        <v>386.00086908169186</v>
      </c>
      <c r="C342" s="148">
        <v>272.24720644999871</v>
      </c>
      <c r="D342" s="122"/>
      <c r="E342" s="148">
        <f t="shared" si="38"/>
        <v>0.58640637691178221</v>
      </c>
      <c r="F342" s="148">
        <f t="shared" si="39"/>
        <v>0.41359362308821773</v>
      </c>
    </row>
    <row r="343" spans="1:6">
      <c r="A343" s="122" t="s">
        <v>694</v>
      </c>
      <c r="B343" s="148">
        <v>298.66532371290742</v>
      </c>
      <c r="C343" s="148">
        <v>219.51616604612104</v>
      </c>
      <c r="D343" s="122"/>
      <c r="E343" s="148">
        <f t="shared" si="38"/>
        <v>0.57637204264435749</v>
      </c>
      <c r="F343" s="148">
        <f t="shared" si="39"/>
        <v>0.42362795735564263</v>
      </c>
    </row>
    <row r="344" spans="1:6">
      <c r="A344" s="122" t="s">
        <v>695</v>
      </c>
      <c r="B344" s="148">
        <v>865.87263999973072</v>
      </c>
      <c r="C344" s="148">
        <v>823.06183943870701</v>
      </c>
      <c r="D344" s="122"/>
      <c r="E344" s="148">
        <f t="shared" si="38"/>
        <v>0.51267390804149426</v>
      </c>
      <c r="F344" s="148">
        <f t="shared" si="39"/>
        <v>0.48732609195850563</v>
      </c>
    </row>
    <row r="345" spans="1:6">
      <c r="A345" s="122" t="s">
        <v>696</v>
      </c>
      <c r="B345" s="148">
        <v>578.65310504765557</v>
      </c>
      <c r="C345" s="148">
        <v>759.3053152414077</v>
      </c>
      <c r="D345" s="122"/>
      <c r="E345" s="148">
        <f t="shared" si="38"/>
        <v>0.43248960227227295</v>
      </c>
      <c r="F345" s="148">
        <f t="shared" si="39"/>
        <v>0.56751039772772705</v>
      </c>
    </row>
    <row r="346" spans="1:6">
      <c r="A346" s="122" t="s">
        <v>697</v>
      </c>
      <c r="B346" s="148">
        <v>175.21694093488338</v>
      </c>
      <c r="C346" s="148">
        <v>168.63239434818956</v>
      </c>
      <c r="D346" s="122"/>
      <c r="E346" s="148">
        <f t="shared" si="38"/>
        <v>0.50957475543943265</v>
      </c>
      <c r="F346" s="148">
        <f t="shared" si="39"/>
        <v>0.49042524456056735</v>
      </c>
    </row>
    <row r="347" spans="1:6">
      <c r="A347" s="122" t="s">
        <v>698</v>
      </c>
      <c r="B347" s="148">
        <v>16.690277245765611</v>
      </c>
      <c r="C347" s="148">
        <v>42.368808142453013</v>
      </c>
      <c r="D347" s="122"/>
      <c r="E347" s="148">
        <f t="shared" si="38"/>
        <v>0.28260304297050737</v>
      </c>
      <c r="F347" s="148">
        <f t="shared" si="39"/>
        <v>0.71739695702949269</v>
      </c>
    </row>
    <row r="348" spans="1:6">
      <c r="A348" s="122" t="s">
        <v>699</v>
      </c>
      <c r="B348" s="148">
        <v>121.67593173243766</v>
      </c>
      <c r="C348" s="148">
        <v>24.39553079269643</v>
      </c>
      <c r="D348" s="122"/>
      <c r="E348" s="148">
        <f t="shared" si="38"/>
        <v>0.83298907006905099</v>
      </c>
      <c r="F348" s="148">
        <f t="shared" si="39"/>
        <v>0.16701092993094913</v>
      </c>
    </row>
    <row r="349" spans="1:6">
      <c r="A349" s="122" t="s">
        <v>700</v>
      </c>
      <c r="B349" s="148">
        <v>398.57398631902203</v>
      </c>
      <c r="C349" s="148">
        <v>91.34870204104277</v>
      </c>
      <c r="D349" s="122"/>
      <c r="E349" s="148">
        <f t="shared" si="38"/>
        <v>0.81354465875663473</v>
      </c>
      <c r="F349" s="148">
        <f t="shared" si="39"/>
        <v>0.18645534124336524</v>
      </c>
    </row>
    <row r="350" spans="1:6">
      <c r="A350" s="122" t="s">
        <v>701</v>
      </c>
      <c r="B350" s="148">
        <v>94.62468862862022</v>
      </c>
      <c r="C350" s="148">
        <v>22.212852852389585</v>
      </c>
      <c r="D350" s="122"/>
      <c r="E350" s="148">
        <f t="shared" si="38"/>
        <v>0.80988257223813676</v>
      </c>
      <c r="F350" s="148">
        <f t="shared" si="39"/>
        <v>0.19011742776186327</v>
      </c>
    </row>
    <row r="351" spans="1:6">
      <c r="A351" s="122" t="s">
        <v>702</v>
      </c>
      <c r="B351" s="148">
        <v>1.3431966010589099E-2</v>
      </c>
      <c r="C351" s="148">
        <v>2.9691300410865837E-3</v>
      </c>
      <c r="D351" s="122"/>
      <c r="E351" s="148">
        <f t="shared" si="38"/>
        <v>0.81896758413391346</v>
      </c>
      <c r="F351" s="148">
        <f t="shared" si="39"/>
        <v>0.18103241586608665</v>
      </c>
    </row>
    <row r="352" spans="1:6">
      <c r="A352" s="122" t="s">
        <v>703</v>
      </c>
      <c r="B352" s="148">
        <v>5.9371853857131743E-2</v>
      </c>
      <c r="C352" s="148">
        <v>9.2479523141949758E-3</v>
      </c>
      <c r="D352" s="122"/>
      <c r="E352" s="148">
        <f t="shared" si="38"/>
        <v>0.86522911051212936</v>
      </c>
      <c r="F352" s="148">
        <f t="shared" si="39"/>
        <v>0.13477088948787061</v>
      </c>
    </row>
    <row r="353" spans="1:6">
      <c r="A353" s="122" t="s">
        <v>704</v>
      </c>
      <c r="B353" s="148">
        <v>4228.6475583783376</v>
      </c>
      <c r="C353" s="148">
        <v>360.73154538716767</v>
      </c>
      <c r="D353" s="122"/>
      <c r="E353" s="148">
        <f t="shared" si="38"/>
        <v>0.92139861684313806</v>
      </c>
      <c r="F353" s="148">
        <f t="shared" si="39"/>
        <v>7.860138315686184E-2</v>
      </c>
    </row>
    <row r="354" spans="1:6">
      <c r="A354" s="122" t="s">
        <v>705</v>
      </c>
      <c r="B354" s="148">
        <v>17.579302241997894</v>
      </c>
      <c r="C354" s="148">
        <v>3.4017604738314478</v>
      </c>
      <c r="D354" s="122"/>
      <c r="E354" s="148">
        <f t="shared" si="38"/>
        <v>0.83786519682508931</v>
      </c>
      <c r="F354" s="148">
        <f t="shared" si="39"/>
        <v>0.16213480317491069</v>
      </c>
    </row>
    <row r="355" spans="1:6">
      <c r="A355" s="122" t="s">
        <v>706</v>
      </c>
      <c r="B355" s="148">
        <v>8424.9059386154131</v>
      </c>
      <c r="C355" s="148">
        <v>839.20874759776291</v>
      </c>
      <c r="D355" s="122"/>
      <c r="E355" s="148">
        <f t="shared" si="38"/>
        <v>0.90941295784618581</v>
      </c>
      <c r="F355" s="148">
        <f t="shared" si="39"/>
        <v>9.0587042153814287E-2</v>
      </c>
    </row>
    <row r="356" spans="1:6">
      <c r="A356" s="122" t="s">
        <v>707</v>
      </c>
      <c r="B356" s="148">
        <v>187.93717238994918</v>
      </c>
      <c r="C356" s="148">
        <v>436.76524645936792</v>
      </c>
      <c r="D356" s="122"/>
      <c r="E356" s="148">
        <f t="shared" si="38"/>
        <v>0.30084271601849044</v>
      </c>
      <c r="F356" s="148">
        <f t="shared" si="39"/>
        <v>0.69915728398150945</v>
      </c>
    </row>
    <row r="357" spans="1:6">
      <c r="A357" s="122" t="s">
        <v>708</v>
      </c>
      <c r="B357" s="148">
        <v>27.829829375681356</v>
      </c>
      <c r="C357" s="148">
        <v>8.3428735053324612</v>
      </c>
      <c r="D357" s="122"/>
      <c r="E357" s="148">
        <f t="shared" si="38"/>
        <v>0.7693599637059072</v>
      </c>
      <c r="F357" s="148">
        <f t="shared" si="39"/>
        <v>0.23064003629409277</v>
      </c>
    </row>
    <row r="358" spans="1:6">
      <c r="A358" s="122" t="s">
        <v>709</v>
      </c>
      <c r="B358" s="148">
        <v>2.7066093429096361</v>
      </c>
      <c r="C358" s="148">
        <v>1.7541909539994762</v>
      </c>
      <c r="D358" s="122"/>
      <c r="E358" s="148">
        <f t="shared" si="38"/>
        <v>0.60675420614212328</v>
      </c>
      <c r="F358" s="148">
        <f t="shared" si="39"/>
        <v>0.39324579385787678</v>
      </c>
    </row>
    <row r="359" spans="1:6">
      <c r="A359" s="122" t="s">
        <v>710</v>
      </c>
      <c r="B359" s="148">
        <v>434.40769850419878</v>
      </c>
      <c r="C359" s="148">
        <v>99.547046817469024</v>
      </c>
      <c r="D359" s="122"/>
      <c r="E359" s="148">
        <f t="shared" si="38"/>
        <v>0.81356650972827405</v>
      </c>
      <c r="F359" s="148">
        <f t="shared" si="39"/>
        <v>0.18643349027172587</v>
      </c>
    </row>
    <row r="360" spans="1:6">
      <c r="A360" s="122" t="s">
        <v>711</v>
      </c>
      <c r="B360" s="148">
        <v>110.49599737505275</v>
      </c>
      <c r="C360" s="148">
        <v>51.763046758135403</v>
      </c>
      <c r="D360" s="122"/>
      <c r="E360" s="148">
        <f t="shared" si="38"/>
        <v>0.68098513685532125</v>
      </c>
      <c r="F360" s="148">
        <f t="shared" si="39"/>
        <v>0.3190148631446787</v>
      </c>
    </row>
    <row r="361" spans="1:6">
      <c r="A361" s="122" t="s">
        <v>712</v>
      </c>
      <c r="B361" s="148">
        <v>131.18521049964701</v>
      </c>
      <c r="C361" s="148">
        <v>35.325165223722415</v>
      </c>
      <c r="D361" s="122"/>
      <c r="E361" s="148">
        <f t="shared" si="38"/>
        <v>0.78785006597781282</v>
      </c>
      <c r="F361" s="148">
        <f t="shared" si="39"/>
        <v>0.21214993402218713</v>
      </c>
    </row>
    <row r="362" spans="1:6">
      <c r="A362" s="122" t="s">
        <v>713</v>
      </c>
      <c r="B362" s="148">
        <v>204.54137871824466</v>
      </c>
      <c r="C362" s="148">
        <v>49.684929032237768</v>
      </c>
      <c r="D362" s="122"/>
      <c r="E362" s="148">
        <f t="shared" si="38"/>
        <v>0.80456417169460515</v>
      </c>
      <c r="F362" s="148">
        <f t="shared" si="39"/>
        <v>0.19543582830539491</v>
      </c>
    </row>
    <row r="363" spans="1:6">
      <c r="A363" s="122" t="s">
        <v>714</v>
      </c>
      <c r="B363" s="148">
        <v>400.40776740294439</v>
      </c>
      <c r="C363" s="148">
        <v>146.59938490776358</v>
      </c>
      <c r="D363" s="122"/>
      <c r="E363" s="148">
        <f t="shared" si="38"/>
        <v>0.7319973161438792</v>
      </c>
      <c r="F363" s="148">
        <f t="shared" si="39"/>
        <v>0.2680026838561208</v>
      </c>
    </row>
    <row r="364" spans="1:6">
      <c r="A364" s="122" t="s">
        <v>715</v>
      </c>
      <c r="B364" s="148">
        <v>1.3298955707518485</v>
      </c>
      <c r="C364" s="148">
        <v>0.32739729866248207</v>
      </c>
      <c r="D364" s="122"/>
      <c r="E364" s="148">
        <f t="shared" si="38"/>
        <v>0.80245054769457813</v>
      </c>
      <c r="F364" s="148">
        <f t="shared" si="39"/>
        <v>0.1975494523054219</v>
      </c>
    </row>
    <row r="365" spans="1:6">
      <c r="A365" s="122" t="s">
        <v>716</v>
      </c>
      <c r="B365" s="148">
        <v>222.74750622779982</v>
      </c>
      <c r="C365" s="148">
        <v>89.714338344817008</v>
      </c>
      <c r="D365" s="122"/>
      <c r="E365" s="148">
        <f t="shared" si="38"/>
        <v>0.71287906058569273</v>
      </c>
      <c r="F365" s="148">
        <f t="shared" si="39"/>
        <v>0.28712093941430727</v>
      </c>
    </row>
    <row r="366" spans="1:6">
      <c r="A366" s="122" t="s">
        <v>717</v>
      </c>
      <c r="B366" s="148">
        <v>0.18794503240317212</v>
      </c>
      <c r="C366" s="148">
        <v>9.2553907119250822E-2</v>
      </c>
      <c r="D366" s="122"/>
      <c r="E366" s="148">
        <f t="shared" si="38"/>
        <v>0.67003829933605819</v>
      </c>
      <c r="F366" s="148">
        <f t="shared" si="39"/>
        <v>0.32996170066394176</v>
      </c>
    </row>
    <row r="367" spans="1:6">
      <c r="A367" s="122" t="s">
        <v>718</v>
      </c>
      <c r="B367" s="148">
        <v>1.8660725234699398</v>
      </c>
      <c r="C367" s="148">
        <v>0.94456654604904366</v>
      </c>
      <c r="D367" s="122"/>
      <c r="E367" s="148">
        <f t="shared" si="38"/>
        <v>0.66393175264204307</v>
      </c>
      <c r="F367" s="148">
        <f t="shared" si="39"/>
        <v>0.33606824735795693</v>
      </c>
    </row>
    <row r="368" spans="1:6">
      <c r="A368" s="122" t="s">
        <v>719</v>
      </c>
      <c r="B368" s="148">
        <v>6.7468015746740629E-4</v>
      </c>
      <c r="C368" s="148">
        <v>1.0509036720676109E-4</v>
      </c>
      <c r="D368" s="122"/>
      <c r="E368" s="148">
        <f t="shared" si="38"/>
        <v>0.86522911051212947</v>
      </c>
      <c r="F368" s="148">
        <f t="shared" si="39"/>
        <v>0.13477088948787061</v>
      </c>
    </row>
    <row r="369" spans="1:6">
      <c r="A369" s="122" t="s">
        <v>720</v>
      </c>
      <c r="B369" s="148">
        <v>0.49200600331453054</v>
      </c>
      <c r="C369" s="148">
        <v>0.24566867428769007</v>
      </c>
      <c r="D369" s="122"/>
      <c r="E369" s="148">
        <f t="shared" si="38"/>
        <v>0.66696881193451651</v>
      </c>
      <c r="F369" s="148">
        <f t="shared" si="39"/>
        <v>0.33303118806548354</v>
      </c>
    </row>
    <row r="370" spans="1:6">
      <c r="A370" s="122" t="s">
        <v>721</v>
      </c>
      <c r="B370" s="148">
        <v>0.16297845713328535</v>
      </c>
      <c r="C370" s="148">
        <v>7.9130794630510759E-2</v>
      </c>
      <c r="D370" s="122"/>
      <c r="E370" s="148">
        <f t="shared" si="38"/>
        <v>0.6731607980528086</v>
      </c>
      <c r="F370" s="148">
        <f t="shared" si="39"/>
        <v>0.3268392019471914</v>
      </c>
    </row>
    <row r="371" spans="1:6">
      <c r="A371" s="122" t="s">
        <v>722</v>
      </c>
      <c r="B371" s="148">
        <v>0.21240236664100748</v>
      </c>
      <c r="C371" s="148">
        <v>0.10470942878487623</v>
      </c>
      <c r="D371" s="122"/>
      <c r="E371" s="148">
        <f t="shared" si="38"/>
        <v>0.66980279417152988</v>
      </c>
      <c r="F371" s="148">
        <f t="shared" si="39"/>
        <v>0.33019720582847012</v>
      </c>
    </row>
    <row r="372" spans="1:6">
      <c r="A372" s="122" t="s">
        <v>723</v>
      </c>
      <c r="B372" s="148">
        <v>0.51423280813809968</v>
      </c>
      <c r="C372" s="148">
        <v>0.26062267187763777</v>
      </c>
      <c r="D372" s="122"/>
      <c r="E372" s="148">
        <f t="shared" si="38"/>
        <v>0.66364995976753693</v>
      </c>
      <c r="F372" s="148">
        <f t="shared" si="39"/>
        <v>0.33635004023246307</v>
      </c>
    </row>
    <row r="373" spans="1:6">
      <c r="A373" s="122" t="s">
        <v>724</v>
      </c>
      <c r="B373" s="148">
        <v>4.1372816434573766E-2</v>
      </c>
      <c r="C373" s="148">
        <v>2.0330833440759567E-2</v>
      </c>
      <c r="D373" s="122"/>
      <c r="E373" s="148">
        <f t="shared" si="38"/>
        <v>0.67050841430229513</v>
      </c>
      <c r="F373" s="148">
        <f t="shared" si="39"/>
        <v>0.32949158569770481</v>
      </c>
    </row>
    <row r="374" spans="1:6">
      <c r="A374" s="122" t="s">
        <v>725</v>
      </c>
      <c r="B374" s="148">
        <v>5.7077680960166459</v>
      </c>
      <c r="C374" s="148">
        <v>1.5379156279881991</v>
      </c>
      <c r="D374" s="122"/>
      <c r="E374" s="148">
        <f t="shared" si="38"/>
        <v>0.78774734220138443</v>
      </c>
      <c r="F374" s="148">
        <f t="shared" si="39"/>
        <v>0.2122526577986156</v>
      </c>
    </row>
    <row r="375" spans="1:6">
      <c r="A375" s="122" t="s">
        <v>726</v>
      </c>
      <c r="B375" s="148">
        <v>0.20891739537628012</v>
      </c>
      <c r="C375" s="148">
        <v>0.10564523590958881</v>
      </c>
      <c r="D375" s="122"/>
      <c r="E375" s="148">
        <f t="shared" si="38"/>
        <v>0.66415198309560075</v>
      </c>
      <c r="F375" s="148">
        <f t="shared" si="39"/>
        <v>0.33584801690439925</v>
      </c>
    </row>
    <row r="376" spans="1:6">
      <c r="A376" s="122" t="s">
        <v>727</v>
      </c>
      <c r="B376" s="148">
        <v>6.5836405123576067E-2</v>
      </c>
      <c r="C376" s="148">
        <v>3.1065423894952874E-2</v>
      </c>
      <c r="D376" s="122"/>
      <c r="E376" s="148">
        <f t="shared" si="38"/>
        <v>0.67941344131891734</v>
      </c>
      <c r="F376" s="148">
        <f t="shared" si="39"/>
        <v>0.32058655868108277</v>
      </c>
    </row>
    <row r="377" spans="1:6">
      <c r="A377" s="122" t="s">
        <v>728</v>
      </c>
      <c r="B377" s="148">
        <v>4.0480809448044369E-3</v>
      </c>
      <c r="C377" s="148">
        <v>6.3054220324056652E-4</v>
      </c>
      <c r="D377" s="122"/>
      <c r="E377" s="148">
        <f t="shared" si="38"/>
        <v>0.86522911051212936</v>
      </c>
      <c r="F377" s="148">
        <f t="shared" si="39"/>
        <v>0.13477088948787064</v>
      </c>
    </row>
    <row r="378" spans="1:6">
      <c r="A378" s="122" t="s">
        <v>729</v>
      </c>
      <c r="B378" s="148">
        <v>0</v>
      </c>
      <c r="C378" s="148">
        <v>0</v>
      </c>
      <c r="D378" s="122"/>
      <c r="E378" s="148">
        <f t="shared" si="38"/>
        <v>0</v>
      </c>
      <c r="F378" s="148">
        <f t="shared" si="39"/>
        <v>0</v>
      </c>
    </row>
    <row r="379" spans="1:6">
      <c r="A379" s="122" t="s">
        <v>730</v>
      </c>
      <c r="B379" s="148">
        <v>1.3493603149348126E-3</v>
      </c>
      <c r="C379" s="148">
        <v>2.1018073441352218E-4</v>
      </c>
      <c r="D379" s="122"/>
      <c r="E379" s="148">
        <f t="shared" si="38"/>
        <v>0.86522911051212947</v>
      </c>
      <c r="F379" s="148">
        <f t="shared" si="39"/>
        <v>0.13477088948787061</v>
      </c>
    </row>
    <row r="380" spans="1:6">
      <c r="A380" s="122" t="s">
        <v>731</v>
      </c>
      <c r="B380" s="148">
        <v>20.210488658563737</v>
      </c>
      <c r="C380" s="148">
        <v>3.5441049193083289</v>
      </c>
      <c r="D380" s="122"/>
      <c r="E380" s="148">
        <f t="shared" si="38"/>
        <v>0.85080338639808428</v>
      </c>
      <c r="F380" s="148">
        <f t="shared" si="39"/>
        <v>0.1491966136019158</v>
      </c>
    </row>
    <row r="381" spans="1:6">
      <c r="A381" s="122" t="s">
        <v>732</v>
      </c>
      <c r="B381" s="148">
        <v>52.752502069716279</v>
      </c>
      <c r="C381" s="148">
        <v>5.5870597149898362</v>
      </c>
      <c r="D381" s="122"/>
      <c r="E381" s="148">
        <f t="shared" si="38"/>
        <v>0.90423205893098602</v>
      </c>
      <c r="F381" s="148">
        <f t="shared" si="39"/>
        <v>9.5767941069013998E-2</v>
      </c>
    </row>
    <row r="382" spans="1:6">
      <c r="A382" s="122" t="s">
        <v>733</v>
      </c>
      <c r="B382" s="148">
        <v>34.384995920741325</v>
      </c>
      <c r="C382" s="148">
        <v>6.3708310152205314</v>
      </c>
      <c r="D382" s="122"/>
      <c r="E382" s="148">
        <f t="shared" si="38"/>
        <v>0.84368294071837169</v>
      </c>
      <c r="F382" s="148">
        <f t="shared" si="39"/>
        <v>0.15631705928162826</v>
      </c>
    </row>
    <row r="383" spans="1:6">
      <c r="A383" s="122" t="s">
        <v>734</v>
      </c>
      <c r="B383" s="148">
        <v>22.413713906306096</v>
      </c>
      <c r="C383" s="148">
        <v>5.033499062181459</v>
      </c>
      <c r="D383" s="122"/>
      <c r="E383" s="148">
        <f t="shared" si="38"/>
        <v>0.81661165131918956</v>
      </c>
      <c r="F383" s="148">
        <f t="shared" si="39"/>
        <v>0.18338834868081047</v>
      </c>
    </row>
    <row r="384" spans="1:6">
      <c r="A384" s="122" t="s">
        <v>735</v>
      </c>
      <c r="B384" s="148">
        <v>0.92480802390095063</v>
      </c>
      <c r="C384" s="148">
        <v>0.40944145031296275</v>
      </c>
      <c r="D384" s="122"/>
      <c r="E384" s="148">
        <f t="shared" si="38"/>
        <v>0.69312976454108088</v>
      </c>
      <c r="F384" s="148">
        <f t="shared" si="39"/>
        <v>0.30687023545891923</v>
      </c>
    </row>
    <row r="385" spans="1:6">
      <c r="A385" s="122" t="s">
        <v>736</v>
      </c>
      <c r="B385" s="148">
        <v>1.5196708144210231</v>
      </c>
      <c r="C385" s="148">
        <v>0.57455497701543889</v>
      </c>
      <c r="D385" s="122"/>
      <c r="E385" s="148">
        <f t="shared" si="38"/>
        <v>0.72564802736893874</v>
      </c>
      <c r="F385" s="148">
        <f t="shared" si="39"/>
        <v>0.27435197263106131</v>
      </c>
    </row>
    <row r="386" spans="1:6">
      <c r="A386" s="122" t="s">
        <v>737</v>
      </c>
      <c r="B386" s="148">
        <v>0.43240191281546164</v>
      </c>
      <c r="C386" s="148">
        <v>0.22634203336398714</v>
      </c>
      <c r="D386" s="122"/>
      <c r="E386" s="148">
        <f t="shared" si="38"/>
        <v>0.65640362286937937</v>
      </c>
      <c r="F386" s="148">
        <f t="shared" si="39"/>
        <v>0.34359637713062063</v>
      </c>
    </row>
    <row r="387" spans="1:6">
      <c r="A387" s="122" t="s">
        <v>738</v>
      </c>
      <c r="B387" s="148">
        <v>34.057950072090669</v>
      </c>
      <c r="C387" s="148">
        <v>13.298681556938334</v>
      </c>
      <c r="D387" s="122"/>
      <c r="E387" s="148">
        <f t="shared" si="38"/>
        <v>0.71918016337998136</v>
      </c>
      <c r="F387" s="148">
        <f t="shared" si="39"/>
        <v>0.28081983662001869</v>
      </c>
    </row>
    <row r="388" spans="1:6">
      <c r="A388" s="122" t="s">
        <v>739</v>
      </c>
      <c r="B388" s="148">
        <v>583.71205456231883</v>
      </c>
      <c r="C388" s="148">
        <v>136.49980476569507</v>
      </c>
      <c r="D388" s="122"/>
      <c r="E388" s="148">
        <f t="shared" si="38"/>
        <v>0.81047270605477839</v>
      </c>
      <c r="F388" s="148">
        <f t="shared" si="39"/>
        <v>0.18952729394522158</v>
      </c>
    </row>
    <row r="389" spans="1:6">
      <c r="A389" s="122" t="s">
        <v>740</v>
      </c>
      <c r="B389" s="148">
        <v>1411.8848602207449</v>
      </c>
      <c r="C389" s="148">
        <v>143.79075671528696</v>
      </c>
      <c r="D389" s="122"/>
      <c r="E389" s="148">
        <f t="shared" si="38"/>
        <v>0.90757021891331757</v>
      </c>
      <c r="F389" s="148">
        <f t="shared" si="39"/>
        <v>9.2429781086682358E-2</v>
      </c>
    </row>
    <row r="390" spans="1:6">
      <c r="A390" s="122" t="s">
        <v>741</v>
      </c>
      <c r="B390" s="148">
        <v>63.651024281185627</v>
      </c>
      <c r="C390" s="148">
        <v>34.757459042871993</v>
      </c>
      <c r="D390" s="122"/>
      <c r="E390" s="148">
        <f t="shared" si="38"/>
        <v>0.64680424015461946</v>
      </c>
      <c r="F390" s="148">
        <f t="shared" si="39"/>
        <v>0.3531957598453806</v>
      </c>
    </row>
    <row r="391" spans="1:6">
      <c r="A391" s="122" t="s">
        <v>742</v>
      </c>
      <c r="B391" s="148">
        <v>31.383750958435172</v>
      </c>
      <c r="C391" s="148">
        <v>16.200727246518813</v>
      </c>
      <c r="D391" s="122"/>
      <c r="E391" s="148">
        <f t="shared" si="38"/>
        <v>0.65953756649931772</v>
      </c>
      <c r="F391" s="148">
        <f t="shared" si="39"/>
        <v>0.34046243350068234</v>
      </c>
    </row>
    <row r="392" spans="1:6">
      <c r="A392" s="122" t="s">
        <v>743</v>
      </c>
      <c r="B392" s="148">
        <v>18.376510721096452</v>
      </c>
      <c r="C392" s="148">
        <v>3.5894418419639091</v>
      </c>
      <c r="D392" s="122"/>
      <c r="E392" s="148">
        <f t="shared" si="38"/>
        <v>0.83659065858130854</v>
      </c>
      <c r="F392" s="148">
        <f t="shared" si="39"/>
        <v>0.16340934141869135</v>
      </c>
    </row>
    <row r="393" spans="1:6">
      <c r="A393" s="122" t="s">
        <v>744</v>
      </c>
      <c r="B393" s="148">
        <v>13.800708589919044</v>
      </c>
      <c r="C393" s="148">
        <v>19.486783879222216</v>
      </c>
      <c r="D393" s="122"/>
      <c r="E393" s="148">
        <f t="shared" si="38"/>
        <v>0.41459141455947196</v>
      </c>
      <c r="F393" s="148">
        <f t="shared" si="39"/>
        <v>0.5854085854405281</v>
      </c>
    </row>
    <row r="394" spans="1:6">
      <c r="A394" s="122" t="s">
        <v>745</v>
      </c>
      <c r="B394" s="148">
        <v>33.849245980446675</v>
      </c>
      <c r="C394" s="148">
        <v>0.22033291926930762</v>
      </c>
      <c r="D394" s="122"/>
      <c r="E394" s="148">
        <f t="shared" si="38"/>
        <v>0.99353285463498497</v>
      </c>
      <c r="F394" s="148">
        <f t="shared" si="39"/>
        <v>6.4671453650148982E-3</v>
      </c>
    </row>
    <row r="395" spans="1:6">
      <c r="A395" s="122" t="s">
        <v>746</v>
      </c>
      <c r="B395" s="148">
        <v>9.534294234592446</v>
      </c>
      <c r="C395" s="148">
        <v>58.993445576540758</v>
      </c>
      <c r="D395" s="122"/>
      <c r="E395" s="148">
        <f t="shared" ref="E395:E415" si="40">IFERROR(B395/SUM($B395:$C395),0)</f>
        <v>0.1391304347826087</v>
      </c>
      <c r="F395" s="148">
        <f t="shared" ref="F395:F415" si="41">IFERROR(C395/SUM($B395:$C395),0)</f>
        <v>0.86086956521739133</v>
      </c>
    </row>
    <row r="396" spans="1:6">
      <c r="A396" s="122" t="s">
        <v>747</v>
      </c>
      <c r="B396" s="148">
        <v>6.5205241259392657E-2</v>
      </c>
      <c r="C396" s="148">
        <v>3.1611195908793278E-2</v>
      </c>
      <c r="D396" s="122"/>
      <c r="E396" s="148">
        <f t="shared" si="40"/>
        <v>0.6734935013784954</v>
      </c>
      <c r="F396" s="148">
        <f t="shared" si="41"/>
        <v>0.32650649862150449</v>
      </c>
    </row>
    <row r="397" spans="1:6">
      <c r="A397" s="122" t="s">
        <v>748</v>
      </c>
      <c r="B397" s="148">
        <v>0</v>
      </c>
      <c r="C397" s="148">
        <v>0</v>
      </c>
      <c r="D397" s="122"/>
      <c r="E397" s="148">
        <f t="shared" si="40"/>
        <v>0</v>
      </c>
      <c r="F397" s="148">
        <f t="shared" si="41"/>
        <v>0</v>
      </c>
    </row>
    <row r="398" spans="1:6">
      <c r="A398" s="122" t="s">
        <v>749</v>
      </c>
      <c r="B398" s="148">
        <v>0.25069205335582606</v>
      </c>
      <c r="C398" s="148">
        <v>3.8379286135923962</v>
      </c>
      <c r="D398" s="122"/>
      <c r="E398" s="148">
        <f t="shared" si="40"/>
        <v>6.1314578626083333E-2</v>
      </c>
      <c r="F398" s="148">
        <f t="shared" si="41"/>
        <v>0.93868542137391664</v>
      </c>
    </row>
    <row r="399" spans="1:6">
      <c r="A399" s="122" t="s">
        <v>750</v>
      </c>
      <c r="B399" s="148">
        <v>6.7468015746740629E-4</v>
      </c>
      <c r="C399" s="148">
        <v>1.0509036720676109E-4</v>
      </c>
      <c r="D399" s="122"/>
      <c r="E399" s="148">
        <f t="shared" si="40"/>
        <v>0.86522911051212947</v>
      </c>
      <c r="F399" s="148">
        <f t="shared" si="41"/>
        <v>0.13477088948787061</v>
      </c>
    </row>
    <row r="400" spans="1:6">
      <c r="A400" s="122" t="s">
        <v>751</v>
      </c>
      <c r="B400" s="148">
        <v>0</v>
      </c>
      <c r="C400" s="148">
        <v>0</v>
      </c>
      <c r="D400" s="122"/>
      <c r="E400" s="148">
        <f t="shared" si="40"/>
        <v>0</v>
      </c>
      <c r="F400" s="148">
        <f t="shared" si="41"/>
        <v>0</v>
      </c>
    </row>
    <row r="401" spans="1:6">
      <c r="A401" s="122" t="s">
        <v>752</v>
      </c>
      <c r="B401" s="148">
        <v>0.95414420668521804</v>
      </c>
      <c r="C401" s="148">
        <v>0.34977543657299037</v>
      </c>
      <c r="D401" s="122"/>
      <c r="E401" s="148">
        <f t="shared" si="40"/>
        <v>0.73175077284749035</v>
      </c>
      <c r="F401" s="148">
        <f t="shared" si="41"/>
        <v>0.26824922715250954</v>
      </c>
    </row>
    <row r="402" spans="1:6">
      <c r="A402" s="122" t="s">
        <v>753</v>
      </c>
      <c r="B402" s="148">
        <v>108.59702738537537</v>
      </c>
      <c r="C402" s="148">
        <v>98.344640747451749</v>
      </c>
      <c r="D402" s="122"/>
      <c r="E402" s="148">
        <f t="shared" si="40"/>
        <v>0.52477119936846905</v>
      </c>
      <c r="F402" s="148">
        <f t="shared" si="41"/>
        <v>0.475228800631531</v>
      </c>
    </row>
    <row r="403" spans="1:6">
      <c r="A403" s="122" t="s">
        <v>754</v>
      </c>
      <c r="B403" s="148">
        <v>0</v>
      </c>
      <c r="C403" s="148">
        <v>0</v>
      </c>
      <c r="D403" s="122"/>
      <c r="E403" s="148">
        <f t="shared" si="40"/>
        <v>0</v>
      </c>
      <c r="F403" s="148">
        <f t="shared" si="41"/>
        <v>0</v>
      </c>
    </row>
    <row r="404" spans="1:6">
      <c r="A404" s="122" t="s">
        <v>755</v>
      </c>
      <c r="B404" s="148">
        <v>28.264836369721142</v>
      </c>
      <c r="C404" s="148">
        <v>6.901923317271879</v>
      </c>
      <c r="D404" s="122"/>
      <c r="E404" s="148">
        <f t="shared" si="40"/>
        <v>0.80373729684783379</v>
      </c>
      <c r="F404" s="148">
        <f t="shared" si="41"/>
        <v>0.19626270315216629</v>
      </c>
    </row>
    <row r="405" spans="1:6">
      <c r="A405" s="122" t="s">
        <v>756</v>
      </c>
      <c r="B405" s="148">
        <v>17.045096544773362</v>
      </c>
      <c r="C405" s="148">
        <v>1.3907968122371146</v>
      </c>
      <c r="D405" s="122"/>
      <c r="E405" s="148">
        <f t="shared" si="40"/>
        <v>0.92456037875114716</v>
      </c>
      <c r="F405" s="148">
        <f t="shared" si="41"/>
        <v>7.5439621248852964E-2</v>
      </c>
    </row>
    <row r="406" spans="1:6">
      <c r="A406" s="122" t="s">
        <v>757</v>
      </c>
      <c r="B406" s="148">
        <v>156.20120474445756</v>
      </c>
      <c r="C406" s="148">
        <v>79.097543118804282</v>
      </c>
      <c r="D406" s="122"/>
      <c r="E406" s="148">
        <f t="shared" si="40"/>
        <v>0.66384205680189212</v>
      </c>
      <c r="F406" s="148">
        <f t="shared" si="41"/>
        <v>0.33615794319810788</v>
      </c>
    </row>
    <row r="407" spans="1:6">
      <c r="A407" s="122" t="s">
        <v>758</v>
      </c>
      <c r="B407" s="148">
        <v>462.47858486655815</v>
      </c>
      <c r="C407" s="148">
        <v>29.430713197212842</v>
      </c>
      <c r="D407" s="122"/>
      <c r="E407" s="148">
        <f t="shared" si="40"/>
        <v>0.94017044745229139</v>
      </c>
      <c r="F407" s="148">
        <f t="shared" si="41"/>
        <v>5.9829552547708602E-2</v>
      </c>
    </row>
    <row r="408" spans="1:6">
      <c r="A408" s="122" t="s">
        <v>759</v>
      </c>
      <c r="B408" s="148">
        <v>10.146672889657207</v>
      </c>
      <c r="C408" s="148">
        <v>1.5262130150335831</v>
      </c>
      <c r="D408" s="122"/>
      <c r="E408" s="148">
        <f t="shared" si="40"/>
        <v>0.86925144068954963</v>
      </c>
      <c r="F408" s="148">
        <f t="shared" si="41"/>
        <v>0.13074855931045029</v>
      </c>
    </row>
    <row r="409" spans="1:6">
      <c r="A409" s="122" t="s">
        <v>760</v>
      </c>
      <c r="B409" s="148">
        <v>122.39558832270686</v>
      </c>
      <c r="C409" s="148">
        <v>49.136335935503247</v>
      </c>
      <c r="D409" s="122"/>
      <c r="E409" s="148">
        <f t="shared" si="40"/>
        <v>0.71354407555332133</v>
      </c>
      <c r="F409" s="148">
        <f t="shared" si="41"/>
        <v>0.28645592444667872</v>
      </c>
    </row>
    <row r="410" spans="1:6">
      <c r="A410" s="122" t="s">
        <v>761</v>
      </c>
      <c r="B410" s="148">
        <v>0.37107408660707342</v>
      </c>
      <c r="C410" s="148">
        <v>5.77997019637186E-2</v>
      </c>
      <c r="D410" s="122"/>
      <c r="E410" s="148">
        <f t="shared" si="40"/>
        <v>0.86522911051212936</v>
      </c>
      <c r="F410" s="148">
        <f t="shared" si="41"/>
        <v>0.13477088948787061</v>
      </c>
    </row>
    <row r="411" spans="1:6">
      <c r="A411" s="122" t="s">
        <v>762</v>
      </c>
      <c r="B411" s="148">
        <v>263.69144545999183</v>
      </c>
      <c r="C411" s="148">
        <v>43.055183835867702</v>
      </c>
      <c r="D411" s="122"/>
      <c r="E411" s="148">
        <f t="shared" si="40"/>
        <v>0.85963926014541259</v>
      </c>
      <c r="F411" s="148">
        <f t="shared" si="41"/>
        <v>0.14036073985458741</v>
      </c>
    </row>
    <row r="412" spans="1:6">
      <c r="A412" s="122" t="s">
        <v>763</v>
      </c>
      <c r="B412" s="148">
        <v>22.763244882486731</v>
      </c>
      <c r="C412" s="148">
        <v>61.396329586579746</v>
      </c>
      <c r="D412" s="122"/>
      <c r="E412" s="148">
        <f t="shared" si="40"/>
        <v>0.27047718606102911</v>
      </c>
      <c r="F412" s="148">
        <f t="shared" si="41"/>
        <v>0.72952281393897078</v>
      </c>
    </row>
    <row r="413" spans="1:6">
      <c r="A413" s="122" t="s">
        <v>764</v>
      </c>
      <c r="B413" s="148">
        <v>2067.1099754682486</v>
      </c>
      <c r="C413" s="148">
        <v>131.48138431833445</v>
      </c>
      <c r="D413" s="122"/>
      <c r="E413" s="148">
        <f t="shared" si="40"/>
        <v>0.94019744336159994</v>
      </c>
      <c r="F413" s="148">
        <f t="shared" si="41"/>
        <v>5.9802556638400207E-2</v>
      </c>
    </row>
    <row r="414" spans="1:6">
      <c r="A414" s="122" t="s">
        <v>765</v>
      </c>
      <c r="B414" s="148">
        <v>11404.844329702963</v>
      </c>
      <c r="C414" s="148">
        <v>148.04456936416818</v>
      </c>
      <c r="D414" s="122"/>
      <c r="E414" s="148">
        <f t="shared" si="40"/>
        <v>0.98718549354559071</v>
      </c>
      <c r="F414" s="148">
        <f t="shared" si="41"/>
        <v>1.2814506454409203E-2</v>
      </c>
    </row>
    <row r="415" spans="1:6">
      <c r="A415" s="149" t="s">
        <v>766</v>
      </c>
      <c r="B415" s="150">
        <v>143465</v>
      </c>
      <c r="C415" s="150">
        <v>32967</v>
      </c>
      <c r="D415" s="122"/>
      <c r="E415" s="150">
        <f t="shared" si="40"/>
        <v>0.81314614128956197</v>
      </c>
      <c r="F415" s="150">
        <f t="shared" si="41"/>
        <v>0.18685385871043803</v>
      </c>
    </row>
  </sheetData>
  <conditionalFormatting sqref="AD10:AD143">
    <cfRule type="colorScale" priority="3">
      <colorScale>
        <cfvo type="min"/>
        <cfvo type="percentile" val="50"/>
        <cfvo type="max"/>
        <color rgb="FFF8696B"/>
        <color rgb="FFFFEB84"/>
        <color rgb="FF63BE7B"/>
      </colorScale>
    </cfRule>
  </conditionalFormatting>
  <conditionalFormatting sqref="AM10:AM143">
    <cfRule type="colorScale" priority="1">
      <colorScale>
        <cfvo type="min"/>
        <cfvo type="percentile" val="50"/>
        <cfvo type="max"/>
        <color rgb="FFF8696B"/>
        <color rgb="FFFFEB84"/>
        <color rgb="FF63BE7B"/>
      </colorScale>
    </cfRule>
  </conditionalFormatting>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61F3A-3BB3-4DA2-A21C-A94515771D62}">
  <sheetPr>
    <tabColor rgb="FFFFB81C"/>
  </sheetPr>
  <dimension ref="A1:BZ9"/>
  <sheetViews>
    <sheetView topLeftCell="BB11" zoomScale="75" zoomScaleNormal="75" workbookViewId="0">
      <selection activeCell="K10" sqref="K10"/>
    </sheetView>
  </sheetViews>
  <sheetFormatPr defaultColWidth="9.140625" defaultRowHeight="12.75"/>
  <cols>
    <col min="1" max="1" width="16.85546875" style="87" customWidth="1"/>
    <col min="2" max="16384" width="9.140625" style="87"/>
  </cols>
  <sheetData>
    <row r="1" spans="1:78">
      <c r="A1" s="78" t="s">
        <v>767</v>
      </c>
    </row>
    <row r="2" spans="1:78">
      <c r="A2" s="88" t="s">
        <v>768</v>
      </c>
    </row>
    <row r="3" spans="1:78" ht="140.25">
      <c r="A3" s="156"/>
      <c r="B3" s="157" t="s">
        <v>50</v>
      </c>
      <c r="C3" s="157" t="s">
        <v>51</v>
      </c>
      <c r="D3" s="157" t="s">
        <v>52</v>
      </c>
      <c r="E3" s="157" t="s">
        <v>53</v>
      </c>
      <c r="F3" s="157" t="s">
        <v>54</v>
      </c>
      <c r="G3" s="157" t="s">
        <v>55</v>
      </c>
      <c r="H3" s="157" t="s">
        <v>56</v>
      </c>
      <c r="I3" s="157" t="s">
        <v>57</v>
      </c>
      <c r="J3" s="157" t="s">
        <v>58</v>
      </c>
      <c r="K3" s="157" t="s">
        <v>59</v>
      </c>
      <c r="L3" s="157" t="s">
        <v>60</v>
      </c>
      <c r="M3" s="157" t="s">
        <v>61</v>
      </c>
      <c r="N3" s="157" t="s">
        <v>62</v>
      </c>
      <c r="O3" s="157" t="s">
        <v>63</v>
      </c>
      <c r="P3" s="157" t="s">
        <v>64</v>
      </c>
      <c r="Q3" s="157" t="s">
        <v>65</v>
      </c>
      <c r="R3" s="157" t="s">
        <v>66</v>
      </c>
      <c r="S3" s="157" t="s">
        <v>67</v>
      </c>
      <c r="T3" s="157" t="s">
        <v>68</v>
      </c>
      <c r="U3" s="157" t="s">
        <v>69</v>
      </c>
      <c r="V3" s="157" t="s">
        <v>70</v>
      </c>
      <c r="W3" s="157" t="s">
        <v>71</v>
      </c>
      <c r="X3" s="157" t="s">
        <v>72</v>
      </c>
      <c r="Y3" s="157" t="s">
        <v>73</v>
      </c>
      <c r="Z3" s="157" t="s">
        <v>74</v>
      </c>
      <c r="AA3" s="157" t="s">
        <v>75</v>
      </c>
      <c r="AB3" s="157" t="s">
        <v>76</v>
      </c>
      <c r="AC3" s="157" t="s">
        <v>77</v>
      </c>
      <c r="AD3" s="157" t="s">
        <v>78</v>
      </c>
      <c r="AE3" s="157" t="s">
        <v>79</v>
      </c>
      <c r="AF3" s="157" t="s">
        <v>80</v>
      </c>
      <c r="AG3" s="157" t="s">
        <v>81</v>
      </c>
      <c r="AH3" s="157" t="s">
        <v>82</v>
      </c>
      <c r="AI3" s="157" t="s">
        <v>83</v>
      </c>
      <c r="AJ3" s="157" t="s">
        <v>84</v>
      </c>
      <c r="AK3" s="157" t="s">
        <v>85</v>
      </c>
      <c r="AL3" s="157" t="s">
        <v>86</v>
      </c>
      <c r="AM3" s="157" t="s">
        <v>769</v>
      </c>
      <c r="AN3" s="157" t="s">
        <v>88</v>
      </c>
      <c r="AO3" s="157" t="s">
        <v>89</v>
      </c>
      <c r="AP3" s="157" t="s">
        <v>90</v>
      </c>
      <c r="AQ3" s="157" t="s">
        <v>91</v>
      </c>
      <c r="AR3" s="157" t="s">
        <v>92</v>
      </c>
      <c r="AS3" s="157" t="s">
        <v>93</v>
      </c>
      <c r="AT3" s="157" t="s">
        <v>36</v>
      </c>
      <c r="AU3" s="157" t="s">
        <v>94</v>
      </c>
      <c r="AV3" s="157" t="s">
        <v>95</v>
      </c>
      <c r="AW3" s="157" t="s">
        <v>96</v>
      </c>
      <c r="AX3" s="157" t="s">
        <v>97</v>
      </c>
      <c r="AY3" s="157" t="s">
        <v>98</v>
      </c>
      <c r="AZ3" s="157" t="s">
        <v>99</v>
      </c>
      <c r="BA3" s="157" t="s">
        <v>100</v>
      </c>
      <c r="BB3" s="157" t="s">
        <v>101</v>
      </c>
      <c r="BC3" s="157" t="s">
        <v>102</v>
      </c>
      <c r="BD3" s="157" t="s">
        <v>103</v>
      </c>
      <c r="BE3" s="157" t="s">
        <v>104</v>
      </c>
      <c r="BF3" s="157" t="s">
        <v>105</v>
      </c>
      <c r="BG3" s="157" t="s">
        <v>106</v>
      </c>
      <c r="BH3" s="157" t="s">
        <v>107</v>
      </c>
      <c r="BI3" s="157" t="s">
        <v>108</v>
      </c>
      <c r="BJ3" s="157" t="s">
        <v>109</v>
      </c>
      <c r="BK3" s="157" t="s">
        <v>110</v>
      </c>
      <c r="BL3" s="157" t="s">
        <v>111</v>
      </c>
      <c r="BM3" s="157" t="s">
        <v>112</v>
      </c>
      <c r="BN3" s="157" t="s">
        <v>113</v>
      </c>
      <c r="BO3" s="157" t="s">
        <v>114</v>
      </c>
      <c r="BP3" s="157" t="s">
        <v>115</v>
      </c>
      <c r="BQ3" s="157" t="s">
        <v>116</v>
      </c>
      <c r="BR3" s="157" t="s">
        <v>117</v>
      </c>
      <c r="BS3" s="157" t="s">
        <v>118</v>
      </c>
      <c r="BT3" s="157" t="s">
        <v>119</v>
      </c>
      <c r="BU3" s="157" t="s">
        <v>120</v>
      </c>
      <c r="BV3" s="157" t="s">
        <v>121</v>
      </c>
      <c r="BW3" s="157" t="s">
        <v>122</v>
      </c>
      <c r="BX3" s="157" t="s">
        <v>123</v>
      </c>
      <c r="BY3" s="157" t="s">
        <v>124</v>
      </c>
      <c r="BZ3" s="157" t="s">
        <v>125</v>
      </c>
    </row>
    <row r="4" spans="1:78" ht="25.5">
      <c r="A4" s="158" t="s">
        <v>220</v>
      </c>
      <c r="B4" s="159">
        <v>0.93966370866751769</v>
      </c>
      <c r="C4" s="159">
        <v>0.95148305049439474</v>
      </c>
      <c r="D4" s="159">
        <v>0.94131446753719983</v>
      </c>
      <c r="E4" s="159">
        <v>0.95726708820163009</v>
      </c>
      <c r="F4" s="159">
        <v>0.97361847164037285</v>
      </c>
      <c r="G4" s="159">
        <v>0.93005005288950027</v>
      </c>
      <c r="H4" s="159">
        <v>0.94582996485151005</v>
      </c>
      <c r="I4" s="159">
        <v>0.9525472617614541</v>
      </c>
      <c r="J4" s="159">
        <v>0.93099580022880912</v>
      </c>
      <c r="K4" s="159">
        <v>0.94538559140347511</v>
      </c>
      <c r="L4" s="159">
        <v>0.95279184245687332</v>
      </c>
      <c r="M4" s="159">
        <v>0.94145873314079243</v>
      </c>
      <c r="N4" s="159">
        <v>0.99936246892419589</v>
      </c>
      <c r="O4" s="159">
        <v>0.99958639649207026</v>
      </c>
      <c r="P4" s="159">
        <v>0.9993865992058536</v>
      </c>
      <c r="Q4" s="159">
        <v>0.9959358943232276</v>
      </c>
      <c r="R4" s="159">
        <v>0.98212480678264935</v>
      </c>
      <c r="S4" s="159">
        <v>0.93373774424364808</v>
      </c>
      <c r="T4" s="159">
        <v>0.98754799548731342</v>
      </c>
      <c r="U4" s="159">
        <v>0.30967255517686693</v>
      </c>
      <c r="V4" s="159">
        <v>0.99163251093293137</v>
      </c>
      <c r="W4" s="159">
        <v>0.97273444154212674</v>
      </c>
      <c r="X4" s="159">
        <v>0.95451797306143493</v>
      </c>
      <c r="Y4" s="159">
        <v>0.92476133806779581</v>
      </c>
      <c r="Z4" s="159">
        <v>0.96514233608500788</v>
      </c>
      <c r="AA4" s="159">
        <v>0.97353013519875065</v>
      </c>
      <c r="AB4" s="159">
        <v>0.62997152713631555</v>
      </c>
      <c r="AC4" s="159">
        <v>0.98285932146809774</v>
      </c>
      <c r="AD4" s="159">
        <v>0.90589454069831477</v>
      </c>
      <c r="AE4" s="159">
        <v>0.92964876896640392</v>
      </c>
      <c r="AF4" s="159">
        <v>0.84476769703752796</v>
      </c>
      <c r="AG4" s="159">
        <v>0.90716934744778455</v>
      </c>
      <c r="AH4" s="159">
        <v>0.91832204188070121</v>
      </c>
      <c r="AI4" s="159">
        <v>0.86682611020570133</v>
      </c>
      <c r="AJ4" s="159">
        <v>0.92035167388614059</v>
      </c>
      <c r="AK4" s="159">
        <v>0.90752872645512417</v>
      </c>
      <c r="AL4" s="159">
        <v>0.88304050276816404</v>
      </c>
      <c r="AM4" s="159">
        <v>0.99755552871629138</v>
      </c>
      <c r="AN4" s="159">
        <v>0.99880114456024827</v>
      </c>
      <c r="AO4" s="159">
        <v>0.95376606258714192</v>
      </c>
      <c r="AP4" s="159">
        <v>0.98255724229119423</v>
      </c>
      <c r="AQ4" s="159">
        <v>0.95379920442588795</v>
      </c>
      <c r="AR4" s="159">
        <v>0.93217557413944552</v>
      </c>
      <c r="AS4" s="159">
        <v>0.99920319084974285</v>
      </c>
      <c r="AT4" s="159">
        <v>0.99212767331220675</v>
      </c>
      <c r="AU4" s="159">
        <v>0.9510592208231371</v>
      </c>
      <c r="AV4" s="159">
        <v>0.97958239612686526</v>
      </c>
      <c r="AW4" s="159">
        <v>0.9984703318557363</v>
      </c>
      <c r="AX4" s="159">
        <v>0.9882045539508153</v>
      </c>
      <c r="AY4" s="159">
        <v>0.9850159280015075</v>
      </c>
      <c r="AZ4" s="159">
        <v>0.99149137379410213</v>
      </c>
      <c r="BA4" s="159">
        <v>0.99271364750717905</v>
      </c>
      <c r="BB4" s="159">
        <v>0.99272189551785195</v>
      </c>
      <c r="BC4" s="159">
        <v>0.99175191831721177</v>
      </c>
      <c r="BD4" s="159">
        <v>0.99272009565780273</v>
      </c>
      <c r="BE4" s="159">
        <v>0.99246598282655585</v>
      </c>
      <c r="BF4" s="159">
        <v>0.99332798271369116</v>
      </c>
      <c r="BG4" s="159">
        <v>0.98674281529395091</v>
      </c>
      <c r="BH4" s="159">
        <v>0.99280247506547992</v>
      </c>
      <c r="BI4" s="159">
        <v>0.94573317600897033</v>
      </c>
      <c r="BJ4" s="159">
        <v>0.99500628556894921</v>
      </c>
      <c r="BK4" s="159">
        <v>0.99650301922259621</v>
      </c>
      <c r="BL4" s="159">
        <v>0.94780797765435032</v>
      </c>
      <c r="BM4" s="159">
        <v>0.99596930074561218</v>
      </c>
      <c r="BN4" s="159">
        <v>0.98401498698029466</v>
      </c>
      <c r="BO4" s="159">
        <v>0.97096670570968624</v>
      </c>
      <c r="BP4" s="159">
        <v>0.97573662500232128</v>
      </c>
      <c r="BQ4" s="159">
        <v>0</v>
      </c>
      <c r="BR4" s="159">
        <v>0.95867430525798014</v>
      </c>
      <c r="BS4" s="159">
        <v>0.97809887705630016</v>
      </c>
      <c r="BT4" s="159">
        <v>0</v>
      </c>
      <c r="BU4" s="159">
        <v>0</v>
      </c>
      <c r="BV4" s="159">
        <v>0.99754589523563075</v>
      </c>
      <c r="BW4" s="159">
        <v>0.74579354780308449</v>
      </c>
      <c r="BX4" s="159">
        <v>0.99676749096765549</v>
      </c>
      <c r="BY4" s="159">
        <v>0.99444475037937308</v>
      </c>
      <c r="BZ4" s="159">
        <v>0.96940848509637034</v>
      </c>
    </row>
    <row r="5" spans="1:78" ht="33" customHeight="1">
      <c r="A5" s="158" t="s">
        <v>43</v>
      </c>
      <c r="B5" s="159">
        <v>6.0103856010058611E-2</v>
      </c>
      <c r="C5" s="159">
        <v>4.7964074082597292E-2</v>
      </c>
      <c r="D5" s="159">
        <v>5.8344453260361577E-2</v>
      </c>
      <c r="E5" s="159">
        <v>4.1757097466788073E-2</v>
      </c>
      <c r="F5" s="159">
        <v>8.3506153179328749E-3</v>
      </c>
      <c r="G5" s="159">
        <v>6.5214464931363195E-2</v>
      </c>
      <c r="H5" s="159">
        <v>5.0588233714952302E-2</v>
      </c>
      <c r="I5" s="159">
        <v>4.701879170806595E-2</v>
      </c>
      <c r="J5" s="159">
        <v>6.8981009549562142E-2</v>
      </c>
      <c r="K5" s="159">
        <v>5.4431449533924897E-2</v>
      </c>
      <c r="L5" s="159">
        <v>4.6789111389166242E-2</v>
      </c>
      <c r="M5" s="159">
        <v>5.8340396614505796E-2</v>
      </c>
      <c r="N5" s="159">
        <v>3.4574208695605283E-4</v>
      </c>
      <c r="O5" s="159">
        <v>3.9624196857923985E-4</v>
      </c>
      <c r="P5" s="159">
        <v>2.6517521456487453E-4</v>
      </c>
      <c r="Q5" s="159">
        <v>2.5711293413653411E-3</v>
      </c>
      <c r="R5" s="159">
        <v>1.7485179662287874E-2</v>
      </c>
      <c r="S5" s="159">
        <v>6.6089696459923061E-2</v>
      </c>
      <c r="T5" s="159">
        <v>4.391478215318855E-5</v>
      </c>
      <c r="U5" s="159">
        <v>0.69032466561618422</v>
      </c>
      <c r="V5" s="159">
        <v>8.0316875167763847E-3</v>
      </c>
      <c r="W5" s="159">
        <v>2.6713063216024041E-2</v>
      </c>
      <c r="X5" s="159">
        <v>4.5067211721087616E-2</v>
      </c>
      <c r="Y5" s="159">
        <v>7.5121526646964767E-2</v>
      </c>
      <c r="Z5" s="159">
        <v>3.4331004082606642E-2</v>
      </c>
      <c r="AA5" s="159">
        <v>2.0324170709671775E-2</v>
      </c>
      <c r="AB5" s="159">
        <v>1.8247203760511161E-2</v>
      </c>
      <c r="AC5" s="159">
        <v>6.0151302396390608E-3</v>
      </c>
      <c r="AD5" s="159">
        <v>4.9597461406435658E-2</v>
      </c>
      <c r="AE5" s="159">
        <v>6.9816908646620629E-2</v>
      </c>
      <c r="AF5" s="159">
        <v>2.5681815482953028E-2</v>
      </c>
      <c r="AG5" s="159">
        <v>3.8609496330239718E-2</v>
      </c>
      <c r="AH5" s="159">
        <v>6.100079655262923E-2</v>
      </c>
      <c r="AI5" s="159">
        <v>3.585188591709234E-2</v>
      </c>
      <c r="AJ5" s="159">
        <v>5.7948792106350989E-2</v>
      </c>
      <c r="AK5" s="159">
        <v>5.5142417521598604E-2</v>
      </c>
      <c r="AL5" s="159">
        <v>4.1104983715797488E-2</v>
      </c>
      <c r="AM5" s="159">
        <v>4.347871101001309E-4</v>
      </c>
      <c r="AN5" s="159">
        <v>7.9337417034082577E-4</v>
      </c>
      <c r="AO5" s="159">
        <v>4.5772181989366244E-2</v>
      </c>
      <c r="AP5" s="159">
        <v>1.5153499955314165E-2</v>
      </c>
      <c r="AQ5" s="159">
        <v>4.5704044544326076E-2</v>
      </c>
      <c r="AR5" s="159">
        <v>6.6768694555435201E-2</v>
      </c>
      <c r="AS5" s="159">
        <v>5.1021260165067287E-4</v>
      </c>
      <c r="AT5" s="159">
        <v>4.7708457224528251E-3</v>
      </c>
      <c r="AU5" s="159">
        <v>4.8698635943317137E-2</v>
      </c>
      <c r="AV5" s="159">
        <v>1.8524127945786541E-2</v>
      </c>
      <c r="AW5" s="159">
        <v>4.9099226577474443E-4</v>
      </c>
      <c r="AX5" s="159">
        <v>9.233541111965584E-3</v>
      </c>
      <c r="AY5" s="159">
        <v>1.263984113381262E-2</v>
      </c>
      <c r="AZ5" s="159">
        <v>5.784246111413178E-3</v>
      </c>
      <c r="BA5" s="159">
        <v>4.5250704594260779E-3</v>
      </c>
      <c r="BB5" s="159">
        <v>4.5188582235139293E-3</v>
      </c>
      <c r="BC5" s="159">
        <v>5.5515604009431507E-3</v>
      </c>
      <c r="BD5" s="159">
        <v>4.5198466673440395E-3</v>
      </c>
      <c r="BE5" s="159">
        <v>5.2610694514517373E-3</v>
      </c>
      <c r="BF5" s="159">
        <v>4.2250183208857482E-3</v>
      </c>
      <c r="BG5" s="159">
        <v>1.1338869854069651E-2</v>
      </c>
      <c r="BH5" s="159">
        <v>4.5063912673987908E-3</v>
      </c>
      <c r="BI5" s="159">
        <v>5.3571206706029204E-2</v>
      </c>
      <c r="BJ5" s="159">
        <v>3.0187151139777412E-3</v>
      </c>
      <c r="BK5" s="159">
        <v>2.0867982360936567E-3</v>
      </c>
      <c r="BL5" s="159">
        <v>5.1361335286017412E-2</v>
      </c>
      <c r="BM5" s="159">
        <v>2.5023771007236834E-3</v>
      </c>
      <c r="BN5" s="159">
        <v>1.3840112460477859E-2</v>
      </c>
      <c r="BO5" s="159">
        <v>2.7235144995465799E-2</v>
      </c>
      <c r="BP5" s="159">
        <v>2.2946932827952748E-2</v>
      </c>
      <c r="BQ5" s="159">
        <v>0</v>
      </c>
      <c r="BR5" s="159">
        <v>3.1720313909951073E-2</v>
      </c>
      <c r="BS5" s="159">
        <v>1.9515428567626034E-2</v>
      </c>
      <c r="BT5" s="159">
        <v>0</v>
      </c>
      <c r="BU5" s="159">
        <v>0</v>
      </c>
      <c r="BV5" s="159">
        <v>3.7052360167772261E-4</v>
      </c>
      <c r="BW5" s="159">
        <v>0.25420645219691557</v>
      </c>
      <c r="BX5" s="159">
        <v>2.8446759617056588E-3</v>
      </c>
      <c r="BY5" s="159">
        <v>3.3559147997025657E-3</v>
      </c>
      <c r="BZ5" s="159">
        <v>2.3208578592595695E-2</v>
      </c>
    </row>
    <row r="6" spans="1:78" ht="39.75" customHeight="1">
      <c r="A6" s="160" t="s">
        <v>221</v>
      </c>
      <c r="B6" s="161">
        <v>2.3243532242376566E-4</v>
      </c>
      <c r="C6" s="161">
        <v>5.5287542300795493E-4</v>
      </c>
      <c r="D6" s="161">
        <v>3.4107920243868983E-4</v>
      </c>
      <c r="E6" s="161">
        <v>9.7581433158178046E-4</v>
      </c>
      <c r="F6" s="161">
        <v>1.8030913041694342E-2</v>
      </c>
      <c r="G6" s="161">
        <v>4.7354821791365355E-3</v>
      </c>
      <c r="H6" s="161">
        <v>3.5818014335377421E-3</v>
      </c>
      <c r="I6" s="161">
        <v>4.3394653047992506E-4</v>
      </c>
      <c r="J6" s="161">
        <v>2.3190221628790779E-5</v>
      </c>
      <c r="K6" s="161">
        <v>1.8295906259992891E-4</v>
      </c>
      <c r="L6" s="161">
        <v>4.1904615396039902E-4</v>
      </c>
      <c r="M6" s="161">
        <v>2.0087024470176993E-4</v>
      </c>
      <c r="N6" s="161">
        <v>2.9178898884808845E-4</v>
      </c>
      <c r="O6" s="161">
        <v>1.7361539350522847E-5</v>
      </c>
      <c r="P6" s="161">
        <v>3.4822557958154722E-4</v>
      </c>
      <c r="Q6" s="161">
        <v>1.4929763354070624E-3</v>
      </c>
      <c r="R6" s="161">
        <v>3.9001355506277296E-4</v>
      </c>
      <c r="S6" s="161">
        <v>1.7255929642884783E-4</v>
      </c>
      <c r="T6" s="161">
        <v>1.2408089730533436E-2</v>
      </c>
      <c r="U6" s="161">
        <v>2.7792069486755535E-6</v>
      </c>
      <c r="V6" s="161">
        <v>3.358015502922626E-4</v>
      </c>
      <c r="W6" s="161">
        <v>5.5249524184918615E-4</v>
      </c>
      <c r="X6" s="161">
        <v>4.1481521747749106E-4</v>
      </c>
      <c r="Y6" s="161">
        <v>1.1713528523946972E-4</v>
      </c>
      <c r="Z6" s="161">
        <v>5.2665983238536361E-4</v>
      </c>
      <c r="AA6" s="161">
        <v>6.1456940915776128E-3</v>
      </c>
      <c r="AB6" s="161">
        <v>0.35178126910317337</v>
      </c>
      <c r="AC6" s="161">
        <v>1.1125548292263171E-2</v>
      </c>
      <c r="AD6" s="161">
        <v>4.4507997895249646E-2</v>
      </c>
      <c r="AE6" s="161">
        <v>5.3432238697557186E-4</v>
      </c>
      <c r="AF6" s="161">
        <v>0.12955048747951903</v>
      </c>
      <c r="AG6" s="161">
        <v>5.4221156221975875E-2</v>
      </c>
      <c r="AH6" s="161">
        <v>2.0677161566669489E-2</v>
      </c>
      <c r="AI6" s="161">
        <v>9.7322003877206284E-2</v>
      </c>
      <c r="AJ6" s="161">
        <v>2.1699534007508358E-2</v>
      </c>
      <c r="AK6" s="161">
        <v>3.7328856023277089E-2</v>
      </c>
      <c r="AL6" s="161">
        <v>7.585451351603853E-2</v>
      </c>
      <c r="AM6" s="161">
        <v>2.0096841736084296E-3</v>
      </c>
      <c r="AN6" s="161">
        <v>4.0548126941073554E-4</v>
      </c>
      <c r="AO6" s="161">
        <v>4.6175542349179339E-4</v>
      </c>
      <c r="AP6" s="161">
        <v>2.2892577534916287E-3</v>
      </c>
      <c r="AQ6" s="161">
        <v>4.9675102978598057E-4</v>
      </c>
      <c r="AR6" s="161">
        <v>1.0557313051193515E-3</v>
      </c>
      <c r="AS6" s="161">
        <v>2.8659654860640886E-4</v>
      </c>
      <c r="AT6" s="161">
        <v>3.1014809653404037E-3</v>
      </c>
      <c r="AU6" s="161">
        <v>2.4214323354599223E-4</v>
      </c>
      <c r="AV6" s="161">
        <v>1.893475927348304E-3</v>
      </c>
      <c r="AW6" s="161">
        <v>1.0386758784889463E-3</v>
      </c>
      <c r="AX6" s="161">
        <v>2.5619049372191892E-3</v>
      </c>
      <c r="AY6" s="161">
        <v>2.3442308646798326E-3</v>
      </c>
      <c r="AZ6" s="161">
        <v>2.7243800944846911E-3</v>
      </c>
      <c r="BA6" s="161">
        <v>2.7612820333948514E-3</v>
      </c>
      <c r="BB6" s="161">
        <v>2.7592462586341023E-3</v>
      </c>
      <c r="BC6" s="161">
        <v>2.6965212818450836E-3</v>
      </c>
      <c r="BD6" s="161">
        <v>2.7600576748530582E-3</v>
      </c>
      <c r="BE6" s="161">
        <v>2.2729477219924992E-3</v>
      </c>
      <c r="BF6" s="161">
        <v>2.4469989654231595E-3</v>
      </c>
      <c r="BG6" s="161">
        <v>1.918314851979398E-3</v>
      </c>
      <c r="BH6" s="161">
        <v>2.6911336671212598E-3</v>
      </c>
      <c r="BI6" s="161">
        <v>6.9561728500058264E-4</v>
      </c>
      <c r="BJ6" s="161">
        <v>1.9749993170730257E-3</v>
      </c>
      <c r="BK6" s="161">
        <v>1.4101825413100602E-3</v>
      </c>
      <c r="BL6" s="161">
        <v>8.3068705963216345E-4</v>
      </c>
      <c r="BM6" s="161">
        <v>1.5283221536639864E-3</v>
      </c>
      <c r="BN6" s="161">
        <v>2.1449005592274659E-3</v>
      </c>
      <c r="BO6" s="161">
        <v>1.7981492948480015E-3</v>
      </c>
      <c r="BP6" s="161">
        <v>1.3164421697259643E-3</v>
      </c>
      <c r="BQ6" s="161">
        <v>0</v>
      </c>
      <c r="BR6" s="161">
        <v>9.605380832068763E-3</v>
      </c>
      <c r="BS6" s="161">
        <v>2.3856943760738889E-3</v>
      </c>
      <c r="BT6" s="161">
        <v>0</v>
      </c>
      <c r="BU6" s="161">
        <v>0</v>
      </c>
      <c r="BV6" s="161">
        <v>2.083581162691567E-3</v>
      </c>
      <c r="BW6" s="161">
        <v>0</v>
      </c>
      <c r="BX6" s="161">
        <v>3.878330706388185E-4</v>
      </c>
      <c r="BY6" s="161">
        <v>2.1993348209244498E-3</v>
      </c>
      <c r="BZ6" s="161">
        <v>7.3829363110339691E-3</v>
      </c>
    </row>
    <row r="9" spans="1:78">
      <c r="A9" s="101" t="s">
        <v>126</v>
      </c>
      <c r="B9" s="102">
        <f>1-SUM(B4:B6)</f>
        <v>0</v>
      </c>
      <c r="C9" s="102">
        <f t="shared" ref="C9:BN9" si="0">1-SUM(C4:C6)</f>
        <v>0</v>
      </c>
      <c r="D9" s="102">
        <f t="shared" si="0"/>
        <v>0</v>
      </c>
      <c r="E9" s="102">
        <f t="shared" si="0"/>
        <v>0</v>
      </c>
      <c r="F9" s="102">
        <f t="shared" si="0"/>
        <v>0</v>
      </c>
      <c r="G9" s="102">
        <f t="shared" si="0"/>
        <v>0</v>
      </c>
      <c r="H9" s="102">
        <f t="shared" si="0"/>
        <v>0</v>
      </c>
      <c r="I9" s="102">
        <f t="shared" si="0"/>
        <v>0</v>
      </c>
      <c r="J9" s="102">
        <f t="shared" si="0"/>
        <v>0</v>
      </c>
      <c r="K9" s="102">
        <f t="shared" si="0"/>
        <v>0</v>
      </c>
      <c r="L9" s="102">
        <f t="shared" si="0"/>
        <v>0</v>
      </c>
      <c r="M9" s="102">
        <f t="shared" si="0"/>
        <v>0</v>
      </c>
      <c r="N9" s="102">
        <f t="shared" si="0"/>
        <v>0</v>
      </c>
      <c r="O9" s="102">
        <f t="shared" si="0"/>
        <v>0</v>
      </c>
      <c r="P9" s="102">
        <f t="shared" si="0"/>
        <v>0</v>
      </c>
      <c r="Q9" s="102">
        <f t="shared" si="0"/>
        <v>0</v>
      </c>
      <c r="R9" s="102">
        <f t="shared" si="0"/>
        <v>0</v>
      </c>
      <c r="S9" s="102">
        <f t="shared" si="0"/>
        <v>0</v>
      </c>
      <c r="T9" s="102">
        <f t="shared" si="0"/>
        <v>0</v>
      </c>
      <c r="U9" s="102">
        <f t="shared" si="0"/>
        <v>0</v>
      </c>
      <c r="V9" s="102">
        <f t="shared" si="0"/>
        <v>0</v>
      </c>
      <c r="W9" s="102">
        <f t="shared" si="0"/>
        <v>0</v>
      </c>
      <c r="X9" s="102">
        <f t="shared" si="0"/>
        <v>0</v>
      </c>
      <c r="Y9" s="102">
        <f t="shared" si="0"/>
        <v>0</v>
      </c>
      <c r="Z9" s="102">
        <f t="shared" si="0"/>
        <v>0</v>
      </c>
      <c r="AA9" s="102">
        <f t="shared" si="0"/>
        <v>0</v>
      </c>
      <c r="AB9" s="102">
        <f t="shared" si="0"/>
        <v>0</v>
      </c>
      <c r="AC9" s="102">
        <f t="shared" si="0"/>
        <v>0</v>
      </c>
      <c r="AD9" s="102">
        <f t="shared" si="0"/>
        <v>0</v>
      </c>
      <c r="AE9" s="102">
        <f t="shared" si="0"/>
        <v>0</v>
      </c>
      <c r="AF9" s="102">
        <f t="shared" si="0"/>
        <v>0</v>
      </c>
      <c r="AG9" s="102">
        <f t="shared" si="0"/>
        <v>0</v>
      </c>
      <c r="AH9" s="102">
        <f t="shared" si="0"/>
        <v>0</v>
      </c>
      <c r="AI9" s="102">
        <f t="shared" si="0"/>
        <v>0</v>
      </c>
      <c r="AJ9" s="102">
        <f t="shared" si="0"/>
        <v>0</v>
      </c>
      <c r="AK9" s="102">
        <f t="shared" si="0"/>
        <v>0</v>
      </c>
      <c r="AL9" s="102">
        <f t="shared" si="0"/>
        <v>0</v>
      </c>
      <c r="AM9" s="102">
        <f t="shared" si="0"/>
        <v>0</v>
      </c>
      <c r="AN9" s="102">
        <f t="shared" si="0"/>
        <v>0</v>
      </c>
      <c r="AO9" s="102">
        <f t="shared" si="0"/>
        <v>0</v>
      </c>
      <c r="AP9" s="102">
        <f t="shared" si="0"/>
        <v>0</v>
      </c>
      <c r="AQ9" s="102">
        <f t="shared" si="0"/>
        <v>0</v>
      </c>
      <c r="AR9" s="102">
        <f t="shared" si="0"/>
        <v>0</v>
      </c>
      <c r="AS9" s="102">
        <f t="shared" si="0"/>
        <v>0</v>
      </c>
      <c r="AT9" s="102">
        <f t="shared" si="0"/>
        <v>0</v>
      </c>
      <c r="AU9" s="102">
        <f t="shared" si="0"/>
        <v>0</v>
      </c>
      <c r="AV9" s="102">
        <f t="shared" si="0"/>
        <v>0</v>
      </c>
      <c r="AW9" s="102">
        <f t="shared" si="0"/>
        <v>0</v>
      </c>
      <c r="AX9" s="102">
        <f t="shared" si="0"/>
        <v>0</v>
      </c>
      <c r="AY9" s="102">
        <f t="shared" si="0"/>
        <v>0</v>
      </c>
      <c r="AZ9" s="102">
        <f t="shared" si="0"/>
        <v>0</v>
      </c>
      <c r="BA9" s="102">
        <f t="shared" si="0"/>
        <v>0</v>
      </c>
      <c r="BB9" s="102">
        <f t="shared" si="0"/>
        <v>0</v>
      </c>
      <c r="BC9" s="102">
        <f t="shared" si="0"/>
        <v>0</v>
      </c>
      <c r="BD9" s="102">
        <f t="shared" si="0"/>
        <v>0</v>
      </c>
      <c r="BE9" s="102">
        <f t="shared" si="0"/>
        <v>0</v>
      </c>
      <c r="BF9" s="102">
        <f t="shared" si="0"/>
        <v>0</v>
      </c>
      <c r="BG9" s="102">
        <f t="shared" si="0"/>
        <v>0</v>
      </c>
      <c r="BH9" s="102">
        <f t="shared" si="0"/>
        <v>0</v>
      </c>
      <c r="BI9" s="102">
        <f t="shared" si="0"/>
        <v>0</v>
      </c>
      <c r="BJ9" s="102">
        <f t="shared" si="0"/>
        <v>0</v>
      </c>
      <c r="BK9" s="102">
        <f t="shared" si="0"/>
        <v>0</v>
      </c>
      <c r="BL9" s="102">
        <f t="shared" si="0"/>
        <v>0</v>
      </c>
      <c r="BM9" s="102">
        <f t="shared" si="0"/>
        <v>0</v>
      </c>
      <c r="BN9" s="102">
        <f t="shared" si="0"/>
        <v>0</v>
      </c>
      <c r="BO9" s="102">
        <f t="shared" ref="BO9:BZ9" si="1">1-SUM(BO4:BO6)</f>
        <v>0</v>
      </c>
      <c r="BP9" s="102">
        <f t="shared" si="1"/>
        <v>0</v>
      </c>
      <c r="BQ9" s="102">
        <v>0</v>
      </c>
      <c r="BR9" s="102">
        <f t="shared" si="1"/>
        <v>0</v>
      </c>
      <c r="BS9" s="102">
        <f t="shared" si="1"/>
        <v>0</v>
      </c>
      <c r="BT9" s="102">
        <v>0</v>
      </c>
      <c r="BU9" s="102">
        <v>0</v>
      </c>
      <c r="BV9" s="102">
        <f t="shared" si="1"/>
        <v>0</v>
      </c>
      <c r="BW9" s="102">
        <f t="shared" si="1"/>
        <v>0</v>
      </c>
      <c r="BX9" s="102">
        <f t="shared" si="1"/>
        <v>0</v>
      </c>
      <c r="BY9" s="102">
        <f t="shared" si="1"/>
        <v>0</v>
      </c>
      <c r="BZ9" s="102">
        <f t="shared" si="1"/>
        <v>0</v>
      </c>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B0A77-C877-443A-8C49-767AD4D4ADBE}">
  <sheetPr>
    <tabColor rgb="FFFFB81C"/>
  </sheetPr>
  <dimension ref="A1:BZ10"/>
  <sheetViews>
    <sheetView topLeftCell="BB1" zoomScale="75" zoomScaleNormal="75" workbookViewId="0">
      <selection activeCell="A3" sqref="A3:BZ7"/>
    </sheetView>
  </sheetViews>
  <sheetFormatPr defaultColWidth="9.140625" defaultRowHeight="12.75"/>
  <cols>
    <col min="1" max="1" width="16.85546875" style="87" customWidth="1"/>
    <col min="2" max="16384" width="9.140625" style="87"/>
  </cols>
  <sheetData>
    <row r="1" spans="1:78">
      <c r="A1" s="78" t="s">
        <v>770</v>
      </c>
    </row>
    <row r="2" spans="1:78">
      <c r="A2" s="88" t="s">
        <v>768</v>
      </c>
    </row>
    <row r="3" spans="1:78" ht="140.25">
      <c r="A3" s="156"/>
      <c r="B3" s="157" t="s">
        <v>50</v>
      </c>
      <c r="C3" s="157" t="s">
        <v>51</v>
      </c>
      <c r="D3" s="157" t="s">
        <v>52</v>
      </c>
      <c r="E3" s="157" t="s">
        <v>53</v>
      </c>
      <c r="F3" s="157" t="s">
        <v>54</v>
      </c>
      <c r="G3" s="157" t="s">
        <v>55</v>
      </c>
      <c r="H3" s="157" t="s">
        <v>56</v>
      </c>
      <c r="I3" s="157" t="s">
        <v>57</v>
      </c>
      <c r="J3" s="157" t="s">
        <v>58</v>
      </c>
      <c r="K3" s="157" t="s">
        <v>59</v>
      </c>
      <c r="L3" s="157" t="s">
        <v>60</v>
      </c>
      <c r="M3" s="157" t="s">
        <v>61</v>
      </c>
      <c r="N3" s="157" t="s">
        <v>62</v>
      </c>
      <c r="O3" s="157" t="s">
        <v>63</v>
      </c>
      <c r="P3" s="157" t="s">
        <v>64</v>
      </c>
      <c r="Q3" s="157" t="s">
        <v>65</v>
      </c>
      <c r="R3" s="157" t="s">
        <v>66</v>
      </c>
      <c r="S3" s="157" t="s">
        <v>67</v>
      </c>
      <c r="T3" s="157" t="s">
        <v>68</v>
      </c>
      <c r="U3" s="157" t="s">
        <v>69</v>
      </c>
      <c r="V3" s="157" t="s">
        <v>70</v>
      </c>
      <c r="W3" s="157" t="s">
        <v>71</v>
      </c>
      <c r="X3" s="157" t="s">
        <v>72</v>
      </c>
      <c r="Y3" s="157" t="s">
        <v>73</v>
      </c>
      <c r="Z3" s="157" t="s">
        <v>74</v>
      </c>
      <c r="AA3" s="157" t="s">
        <v>75</v>
      </c>
      <c r="AB3" s="157" t="s">
        <v>76</v>
      </c>
      <c r="AC3" s="157" t="s">
        <v>77</v>
      </c>
      <c r="AD3" s="157" t="s">
        <v>78</v>
      </c>
      <c r="AE3" s="157" t="s">
        <v>79</v>
      </c>
      <c r="AF3" s="157" t="s">
        <v>80</v>
      </c>
      <c r="AG3" s="157" t="s">
        <v>81</v>
      </c>
      <c r="AH3" s="157" t="s">
        <v>82</v>
      </c>
      <c r="AI3" s="157" t="s">
        <v>83</v>
      </c>
      <c r="AJ3" s="157" t="s">
        <v>84</v>
      </c>
      <c r="AK3" s="157" t="s">
        <v>85</v>
      </c>
      <c r="AL3" s="157" t="s">
        <v>86</v>
      </c>
      <c r="AM3" s="157" t="s">
        <v>769</v>
      </c>
      <c r="AN3" s="157" t="s">
        <v>88</v>
      </c>
      <c r="AO3" s="157" t="s">
        <v>89</v>
      </c>
      <c r="AP3" s="157" t="s">
        <v>90</v>
      </c>
      <c r="AQ3" s="157" t="s">
        <v>91</v>
      </c>
      <c r="AR3" s="157" t="s">
        <v>92</v>
      </c>
      <c r="AS3" s="157" t="s">
        <v>93</v>
      </c>
      <c r="AT3" s="157" t="s">
        <v>36</v>
      </c>
      <c r="AU3" s="157" t="s">
        <v>94</v>
      </c>
      <c r="AV3" s="157" t="s">
        <v>95</v>
      </c>
      <c r="AW3" s="157" t="s">
        <v>96</v>
      </c>
      <c r="AX3" s="157" t="s">
        <v>97</v>
      </c>
      <c r="AY3" s="157" t="s">
        <v>98</v>
      </c>
      <c r="AZ3" s="157" t="s">
        <v>99</v>
      </c>
      <c r="BA3" s="157" t="s">
        <v>100</v>
      </c>
      <c r="BB3" s="157" t="s">
        <v>101</v>
      </c>
      <c r="BC3" s="157" t="s">
        <v>102</v>
      </c>
      <c r="BD3" s="157" t="s">
        <v>103</v>
      </c>
      <c r="BE3" s="157" t="s">
        <v>104</v>
      </c>
      <c r="BF3" s="157" t="s">
        <v>105</v>
      </c>
      <c r="BG3" s="157" t="s">
        <v>106</v>
      </c>
      <c r="BH3" s="157" t="s">
        <v>107</v>
      </c>
      <c r="BI3" s="157" t="s">
        <v>108</v>
      </c>
      <c r="BJ3" s="157" t="s">
        <v>109</v>
      </c>
      <c r="BK3" s="157" t="s">
        <v>110</v>
      </c>
      <c r="BL3" s="157" t="s">
        <v>111</v>
      </c>
      <c r="BM3" s="157" t="s">
        <v>112</v>
      </c>
      <c r="BN3" s="157" t="s">
        <v>113</v>
      </c>
      <c r="BO3" s="157" t="s">
        <v>114</v>
      </c>
      <c r="BP3" s="157" t="s">
        <v>115</v>
      </c>
      <c r="BQ3" s="157" t="s">
        <v>116</v>
      </c>
      <c r="BR3" s="157" t="s">
        <v>117</v>
      </c>
      <c r="BS3" s="157" t="s">
        <v>118</v>
      </c>
      <c r="BT3" s="157" t="s">
        <v>119</v>
      </c>
      <c r="BU3" s="157" t="s">
        <v>120</v>
      </c>
      <c r="BV3" s="157" t="s">
        <v>121</v>
      </c>
      <c r="BW3" s="157" t="s">
        <v>122</v>
      </c>
      <c r="BX3" s="157" t="s">
        <v>123</v>
      </c>
      <c r="BY3" s="157" t="s">
        <v>124</v>
      </c>
      <c r="BZ3" s="157" t="s">
        <v>125</v>
      </c>
    </row>
    <row r="4" spans="1:78" ht="45" customHeight="1">
      <c r="A4" s="158" t="s">
        <v>149</v>
      </c>
      <c r="B4" s="159">
        <v>0.76873472629294393</v>
      </c>
      <c r="C4" s="159">
        <v>0.7687362214791813</v>
      </c>
      <c r="D4" s="159">
        <v>0.76879281437535996</v>
      </c>
      <c r="E4" s="159">
        <v>0.6377091264119612</v>
      </c>
      <c r="F4" s="159">
        <v>0.64513189358149448</v>
      </c>
      <c r="G4" s="159">
        <v>0.63798258150262377</v>
      </c>
      <c r="H4" s="159">
        <v>0.63780312429191754</v>
      </c>
      <c r="I4" s="159">
        <v>0.55381360038688365</v>
      </c>
      <c r="J4" s="159">
        <v>0.56090605068197008</v>
      </c>
      <c r="K4" s="159">
        <v>0.55155282004692907</v>
      </c>
      <c r="L4" s="159">
        <v>0.55133073411705646</v>
      </c>
      <c r="M4" s="159">
        <v>0.55423616277226107</v>
      </c>
      <c r="N4" s="159">
        <v>0.54309323450566049</v>
      </c>
      <c r="O4" s="159">
        <v>0.55610165406853296</v>
      </c>
      <c r="P4" s="159">
        <v>0.54431632110597528</v>
      </c>
      <c r="Q4" s="159">
        <v>0.54156850993507721</v>
      </c>
      <c r="R4" s="159">
        <v>0.52302711398928414</v>
      </c>
      <c r="S4" s="159">
        <v>0.57633340427136159</v>
      </c>
      <c r="T4" s="159">
        <v>0.42903799694942929</v>
      </c>
      <c r="U4" s="159">
        <v>0.39392555137534324</v>
      </c>
      <c r="V4" s="159">
        <v>0.37654850927011113</v>
      </c>
      <c r="W4" s="159">
        <v>0.37800077233540152</v>
      </c>
      <c r="X4" s="159">
        <v>0.38695552343940842</v>
      </c>
      <c r="Y4" s="159">
        <v>0.38933007784985985</v>
      </c>
      <c r="Z4" s="159">
        <v>0.37837926028774721</v>
      </c>
      <c r="AA4" s="159">
        <v>0.83787620371344995</v>
      </c>
      <c r="AB4" s="159">
        <v>0.49460531607782188</v>
      </c>
      <c r="AC4" s="159">
        <v>0.70656795634111358</v>
      </c>
      <c r="AD4" s="159">
        <v>0.70749784334675736</v>
      </c>
      <c r="AE4" s="159">
        <v>0.71227803808578816</v>
      </c>
      <c r="AF4" s="159">
        <v>0.70772766951668775</v>
      </c>
      <c r="AG4" s="159">
        <v>0.70883961753256597</v>
      </c>
      <c r="AH4" s="159">
        <v>0.70803915559724051</v>
      </c>
      <c r="AI4" s="159">
        <v>0.70745971931848406</v>
      </c>
      <c r="AJ4" s="159">
        <v>0.707819303322895</v>
      </c>
      <c r="AK4" s="159">
        <v>0.70955729328171069</v>
      </c>
      <c r="AL4" s="159">
        <v>0.7392981609323469</v>
      </c>
      <c r="AM4" s="159">
        <v>0.61818763080164929</v>
      </c>
      <c r="AN4" s="159">
        <v>0.87289117657597404</v>
      </c>
      <c r="AO4" s="159">
        <v>0.76404462668196671</v>
      </c>
      <c r="AP4" s="159">
        <v>0.76523574740602796</v>
      </c>
      <c r="AQ4" s="159">
        <v>0.76397712928039374</v>
      </c>
      <c r="AR4" s="159">
        <v>1.6684018430503517E-2</v>
      </c>
      <c r="AS4" s="159">
        <v>0.77224767900137503</v>
      </c>
      <c r="AT4" s="159">
        <v>0.77575760462323629</v>
      </c>
      <c r="AU4" s="159">
        <v>0.83581502468796764</v>
      </c>
      <c r="AV4" s="159">
        <v>0.76054219461757466</v>
      </c>
      <c r="AW4" s="159">
        <v>0.76686800870257743</v>
      </c>
      <c r="AX4" s="159">
        <v>0.76265956523489142</v>
      </c>
      <c r="AY4" s="159">
        <v>0.76148715393693955</v>
      </c>
      <c r="AZ4" s="159">
        <v>0.76167657070930916</v>
      </c>
      <c r="BA4" s="159">
        <v>0.76626403051323444</v>
      </c>
      <c r="BB4" s="159">
        <v>0.76486473723025705</v>
      </c>
      <c r="BC4" s="159">
        <v>0.76735079147299134</v>
      </c>
      <c r="BD4" s="159">
        <v>0.77064516834151597</v>
      </c>
      <c r="BE4" s="159">
        <v>0.76813415261628515</v>
      </c>
      <c r="BF4" s="159">
        <v>0.77249986311648511</v>
      </c>
      <c r="BG4" s="159">
        <v>0.77641639746907742</v>
      </c>
      <c r="BH4" s="159">
        <v>0.75924470489546203</v>
      </c>
      <c r="BI4" s="159">
        <v>0.76566851841431738</v>
      </c>
      <c r="BJ4" s="159">
        <v>0.83642886725820775</v>
      </c>
      <c r="BK4" s="159">
        <v>0.83615500822977862</v>
      </c>
      <c r="BL4" s="159">
        <v>0.76436484151231954</v>
      </c>
      <c r="BM4" s="159">
        <v>0.83620466964162388</v>
      </c>
      <c r="BN4" s="159">
        <v>0.76225683047603643</v>
      </c>
      <c r="BO4" s="159">
        <v>0.76885906819710015</v>
      </c>
      <c r="BP4" s="159">
        <v>0.76169744210296375</v>
      </c>
      <c r="BQ4" s="159">
        <v>0</v>
      </c>
      <c r="BR4" s="159">
        <v>0.66706633471135379</v>
      </c>
      <c r="BS4" s="159">
        <v>0.9552055426578735</v>
      </c>
      <c r="BT4" s="159">
        <v>0</v>
      </c>
      <c r="BU4" s="159">
        <v>0</v>
      </c>
      <c r="BV4" s="159">
        <v>0.90507437561941917</v>
      </c>
      <c r="BW4" s="159">
        <v>0.62865086513922019</v>
      </c>
      <c r="BX4" s="159">
        <v>-294.76108072207035</v>
      </c>
      <c r="BY4" s="159">
        <v>0.82550991520527406</v>
      </c>
      <c r="BZ4" s="159">
        <v>0.7171568786409247</v>
      </c>
    </row>
    <row r="5" spans="1:78" ht="38.25">
      <c r="A5" s="158" t="s">
        <v>150</v>
      </c>
      <c r="B5" s="159">
        <v>0.16828677435455403</v>
      </c>
      <c r="C5" s="159">
        <v>0.16828540500592223</v>
      </c>
      <c r="D5" s="159">
        <v>0.1682336829236378</v>
      </c>
      <c r="E5" s="159">
        <v>3.1509262164410121E-2</v>
      </c>
      <c r="F5" s="159">
        <v>3.1591523411751504E-2</v>
      </c>
      <c r="G5" s="159">
        <v>3.15110015957379E-2</v>
      </c>
      <c r="H5" s="159">
        <v>3.1511188583480454E-2</v>
      </c>
      <c r="I5" s="159">
        <v>0.11958009599616537</v>
      </c>
      <c r="J5" s="159">
        <v>0.11790767420559749</v>
      </c>
      <c r="K5" s="159">
        <v>0.12011385032870185</v>
      </c>
      <c r="L5" s="159">
        <v>0.12016391446434631</v>
      </c>
      <c r="M5" s="159">
        <v>0.11947500550084837</v>
      </c>
      <c r="N5" s="159">
        <v>0.11804068171727551</v>
      </c>
      <c r="O5" s="159">
        <v>0.11511513235280763</v>
      </c>
      <c r="P5" s="159">
        <v>0.11776396768337849</v>
      </c>
      <c r="Q5" s="159">
        <v>0.11838323249806094</v>
      </c>
      <c r="R5" s="159">
        <v>0.11418103507390492</v>
      </c>
      <c r="S5" s="159">
        <v>5.7649265218489308E-2</v>
      </c>
      <c r="T5" s="159">
        <v>3.7574657973139719E-2</v>
      </c>
      <c r="U5" s="159">
        <v>3.780562506082092E-2</v>
      </c>
      <c r="V5" s="159">
        <v>3.7919376253969843E-2</v>
      </c>
      <c r="W5" s="159">
        <v>3.790938006134198E-2</v>
      </c>
      <c r="X5" s="159">
        <v>3.7843729871620622E-2</v>
      </c>
      <c r="Y5" s="159">
        <v>3.7815974847802011E-2</v>
      </c>
      <c r="Z5" s="159">
        <v>3.7907497877932468E-2</v>
      </c>
      <c r="AA5" s="159">
        <v>8.4443097208754744E-2</v>
      </c>
      <c r="AB5" s="159">
        <v>4.9782082273158529E-2</v>
      </c>
      <c r="AC5" s="159">
        <v>7.1247148494309048E-2</v>
      </c>
      <c r="AD5" s="159">
        <v>7.1083619165717343E-2</v>
      </c>
      <c r="AE5" s="159">
        <v>7.0233472050564488E-2</v>
      </c>
      <c r="AF5" s="159">
        <v>7.1038675710141469E-2</v>
      </c>
      <c r="AG5" s="159">
        <v>7.085367296739363E-2</v>
      </c>
      <c r="AH5" s="159">
        <v>7.0980275075742505E-2</v>
      </c>
      <c r="AI5" s="159">
        <v>7.1088113066514302E-2</v>
      </c>
      <c r="AJ5" s="159">
        <v>7.1025755645068467E-2</v>
      </c>
      <c r="AK5" s="159">
        <v>7.0718722983503457E-2</v>
      </c>
      <c r="AL5" s="159">
        <v>3.6481224710931834E-2</v>
      </c>
      <c r="AM5" s="159">
        <v>0.11981384487513735</v>
      </c>
      <c r="AN5" s="159">
        <v>4.312233384380508E-2</v>
      </c>
      <c r="AO5" s="159">
        <v>0.1606104855880181</v>
      </c>
      <c r="AP5" s="159">
        <v>0.15961891344069995</v>
      </c>
      <c r="AQ5" s="159">
        <v>0.16066961385897816</v>
      </c>
      <c r="AR5" s="159">
        <v>6.2664140875072353E-4</v>
      </c>
      <c r="AS5" s="159">
        <v>0.16507529780256402</v>
      </c>
      <c r="AT5" s="159">
        <v>0.16186891805003786</v>
      </c>
      <c r="AU5" s="159">
        <v>8.1624850980086164E-2</v>
      </c>
      <c r="AV5" s="159">
        <v>0.16353701093827938</v>
      </c>
      <c r="AW5" s="159">
        <v>0.15825644142953116</v>
      </c>
      <c r="AX5" s="159">
        <v>0.16176945250077771</v>
      </c>
      <c r="AY5" s="159">
        <v>0.1627481932237963</v>
      </c>
      <c r="AZ5" s="159">
        <v>0.16258995582235752</v>
      </c>
      <c r="BA5" s="159">
        <v>0.1587601947280867</v>
      </c>
      <c r="BB5" s="159">
        <v>0.15992869372660587</v>
      </c>
      <c r="BC5" s="159">
        <v>0.15785343103997454</v>
      </c>
      <c r="BD5" s="159">
        <v>0.15510339896241729</v>
      </c>
      <c r="BE5" s="159">
        <v>0.15719239488566225</v>
      </c>
      <c r="BF5" s="159">
        <v>0.15355516075154538</v>
      </c>
      <c r="BG5" s="159">
        <v>0.15028531153019584</v>
      </c>
      <c r="BH5" s="159">
        <v>0.1646200090094847</v>
      </c>
      <c r="BI5" s="159">
        <v>0.15925773451198016</v>
      </c>
      <c r="BJ5" s="159">
        <v>8.3736457726110478E-2</v>
      </c>
      <c r="BK5" s="159">
        <v>8.3907916652567652E-2</v>
      </c>
      <c r="BL5" s="159">
        <v>0.16034599766707752</v>
      </c>
      <c r="BM5" s="159">
        <v>8.3876806201900966E-2</v>
      </c>
      <c r="BN5" s="159">
        <v>0.16210567368281747</v>
      </c>
      <c r="BO5" s="159">
        <v>0.15659437280988561</v>
      </c>
      <c r="BP5" s="159">
        <v>0.16257265192261056</v>
      </c>
      <c r="BQ5" s="159">
        <v>0</v>
      </c>
      <c r="BR5" s="159">
        <v>0.12141587035354481</v>
      </c>
      <c r="BS5" s="159">
        <v>0</v>
      </c>
      <c r="BT5" s="159">
        <v>0</v>
      </c>
      <c r="BU5" s="159">
        <v>0</v>
      </c>
      <c r="BV5" s="159">
        <v>6.8579005776964783E-2</v>
      </c>
      <c r="BW5" s="159">
        <v>2.1381937619155432E-2</v>
      </c>
      <c r="BX5" s="159">
        <v>24.559766443594647</v>
      </c>
      <c r="BY5" s="159">
        <v>7.4924446984798249E-2</v>
      </c>
      <c r="BZ5" s="159">
        <v>0.10671801590377214</v>
      </c>
    </row>
    <row r="6" spans="1:78" ht="27.75" customHeight="1">
      <c r="A6" s="162" t="s">
        <v>156</v>
      </c>
      <c r="B6" s="159">
        <v>2.5412093396243673E-4</v>
      </c>
      <c r="C6" s="159">
        <v>2.5422487136736281E-4</v>
      </c>
      <c r="D6" s="159">
        <v>2.5833256805179224E-4</v>
      </c>
      <c r="E6" s="159">
        <v>2.2592735239077173E-4</v>
      </c>
      <c r="F6" s="159">
        <v>5.0425915367150419E-4</v>
      </c>
      <c r="G6" s="159">
        <v>2.2618411351480093E-4</v>
      </c>
      <c r="H6" s="159">
        <v>2.2854831650906122E-4</v>
      </c>
      <c r="I6" s="159">
        <v>2.8517487700711826E-4</v>
      </c>
      <c r="J6" s="159">
        <v>4.9171788935766664E-4</v>
      </c>
      <c r="K6" s="159">
        <v>2.2159420902870497E-4</v>
      </c>
      <c r="L6" s="159">
        <v>2.0719094441546505E-4</v>
      </c>
      <c r="M6" s="159">
        <v>2.7871575612420081E-4</v>
      </c>
      <c r="N6" s="159">
        <v>2.3384908056605717E-4</v>
      </c>
      <c r="O6" s="159">
        <v>6.0263977315959275E-4</v>
      </c>
      <c r="P6" s="159">
        <v>2.6294164462931232E-4</v>
      </c>
      <c r="Q6" s="159">
        <v>1.892012478318353E-4</v>
      </c>
      <c r="R6" s="159">
        <v>1.9209584701413291E-4</v>
      </c>
      <c r="S6" s="159">
        <v>2.8302870098231045E-4</v>
      </c>
      <c r="T6" s="159">
        <v>1.1881280141779098E-3</v>
      </c>
      <c r="U6" s="159">
        <v>4.8611251554976767E-4</v>
      </c>
      <c r="V6" s="159">
        <v>1.3724603298428538E-4</v>
      </c>
      <c r="W6" s="159">
        <v>1.6512782498389746E-4</v>
      </c>
      <c r="X6" s="159">
        <v>3.2660414353401706E-4</v>
      </c>
      <c r="Y6" s="159">
        <v>3.4249456147289752E-4</v>
      </c>
      <c r="Z6" s="159">
        <v>1.7417334470839208E-4</v>
      </c>
      <c r="AA6" s="159">
        <v>2.9600681719396389E-4</v>
      </c>
      <c r="AB6" s="159">
        <v>1.8648224478033025E-4</v>
      </c>
      <c r="AC6" s="159">
        <v>2.4009847535187606E-4</v>
      </c>
      <c r="AD6" s="159">
        <v>2.899842464713825E-4</v>
      </c>
      <c r="AE6" s="159">
        <v>5.1545481740648813E-4</v>
      </c>
      <c r="AF6" s="159">
        <v>2.8593194714983308E-4</v>
      </c>
      <c r="AG6" s="159">
        <v>3.2257993912115343E-4</v>
      </c>
      <c r="AH6" s="159">
        <v>2.8726643762492859E-4</v>
      </c>
      <c r="AI6" s="159">
        <v>2.8088210177702256E-4</v>
      </c>
      <c r="AJ6" s="159">
        <v>2.9792499644985284E-4</v>
      </c>
      <c r="AK6" s="159">
        <v>3.9196048776893316E-4</v>
      </c>
      <c r="AL6" s="159">
        <v>2.9922325100767704E-4</v>
      </c>
      <c r="AM6" s="159">
        <v>0.16728515747982381</v>
      </c>
      <c r="AN6" s="159">
        <v>3.1652128254263187E-4</v>
      </c>
      <c r="AO6" s="159">
        <v>6.6960969004165418E-4</v>
      </c>
      <c r="AP6" s="159">
        <v>7.5773635941762041E-4</v>
      </c>
      <c r="AQ6" s="159">
        <v>6.7221796500303334E-4</v>
      </c>
      <c r="AR6" s="159">
        <v>1.9884780479161127E-4</v>
      </c>
      <c r="AS6" s="159">
        <v>5.0769327332346947E-4</v>
      </c>
      <c r="AT6" s="159">
        <v>7.6479795920391096E-4</v>
      </c>
      <c r="AU6" s="159">
        <v>7.7327389739094291E-4</v>
      </c>
      <c r="AV6" s="159">
        <v>4.4032326164062654E-4</v>
      </c>
      <c r="AW6" s="159">
        <v>8.6834617024566401E-4</v>
      </c>
      <c r="AX6" s="159">
        <v>5.8250783910339258E-4</v>
      </c>
      <c r="AY6" s="159">
        <v>5.0426485049221673E-4</v>
      </c>
      <c r="AZ6" s="159">
        <v>5.1481919936810624E-4</v>
      </c>
      <c r="BA6" s="159">
        <v>8.1861440778069707E-4</v>
      </c>
      <c r="BB6" s="159">
        <v>7.3261088419514459E-4</v>
      </c>
      <c r="BC6" s="159">
        <v>9.0101239073706843E-4</v>
      </c>
      <c r="BD6" s="159">
        <v>1.123917696733652E-3</v>
      </c>
      <c r="BE6" s="159">
        <v>8.0634991701807014E-4</v>
      </c>
      <c r="BF6" s="159">
        <v>1.249404617124643E-3</v>
      </c>
      <c r="BG6" s="159">
        <v>1.5047633534618968E-3</v>
      </c>
      <c r="BH6" s="159">
        <v>3.522977137961653E-4</v>
      </c>
      <c r="BI6" s="159">
        <v>7.8718582933291357E-4</v>
      </c>
      <c r="BJ6" s="159">
        <v>3.9864946195596675E-4</v>
      </c>
      <c r="BK6" s="159">
        <v>3.6214759008267267E-4</v>
      </c>
      <c r="BL6" s="159">
        <v>6.9894865153858764E-4</v>
      </c>
      <c r="BM6" s="159">
        <v>3.6867955150759557E-4</v>
      </c>
      <c r="BN6" s="159">
        <v>5.559247340118827E-4</v>
      </c>
      <c r="BO6" s="159">
        <v>1.0030641628073777E-3</v>
      </c>
      <c r="BP6" s="159">
        <v>5.1849344359670448E-4</v>
      </c>
      <c r="BQ6" s="159">
        <v>0</v>
      </c>
      <c r="BR6" s="159">
        <v>7.5574539061640411E-2</v>
      </c>
      <c r="BS6" s="159">
        <v>0</v>
      </c>
      <c r="BT6" s="159">
        <v>0</v>
      </c>
      <c r="BU6" s="159">
        <v>0</v>
      </c>
      <c r="BV6" s="159">
        <v>1.939094365472241E-4</v>
      </c>
      <c r="BW6" s="159">
        <v>8.4641403016305503E-2</v>
      </c>
      <c r="BX6" s="159">
        <v>0.33870578564885778</v>
      </c>
      <c r="BY6" s="159">
        <v>5.20418306899186E-4</v>
      </c>
      <c r="BZ6" s="159">
        <v>5.1846839138165478E-2</v>
      </c>
    </row>
    <row r="7" spans="1:78" ht="38.25" customHeight="1">
      <c r="A7" s="160" t="s">
        <v>138</v>
      </c>
      <c r="B7" s="161">
        <v>6.2724378418539714E-2</v>
      </c>
      <c r="C7" s="161">
        <v>6.2724148643529029E-2</v>
      </c>
      <c r="D7" s="161">
        <v>6.2715170132950415E-2</v>
      </c>
      <c r="E7" s="161">
        <v>0.33055568407123798</v>
      </c>
      <c r="F7" s="161">
        <v>0.32277232385308252</v>
      </c>
      <c r="G7" s="161">
        <v>0.33028023278812341</v>
      </c>
      <c r="H7" s="161">
        <v>0.33045713880809291</v>
      </c>
      <c r="I7" s="161">
        <v>0.3263211287399439</v>
      </c>
      <c r="J7" s="161">
        <v>0.32069455722307472</v>
      </c>
      <c r="K7" s="161">
        <v>0.32811173541534033</v>
      </c>
      <c r="L7" s="161">
        <v>0.32829816047418181</v>
      </c>
      <c r="M7" s="161">
        <v>0.3260101159707664</v>
      </c>
      <c r="N7" s="161">
        <v>0.33863223469649795</v>
      </c>
      <c r="O7" s="161">
        <v>0.32818057380549986</v>
      </c>
      <c r="P7" s="161">
        <v>0.33765676956601692</v>
      </c>
      <c r="Q7" s="161">
        <v>0.33985905631903007</v>
      </c>
      <c r="R7" s="161">
        <v>0.36259975508979675</v>
      </c>
      <c r="S7" s="161">
        <v>0.36573430180916683</v>
      </c>
      <c r="T7" s="161">
        <v>0.53219921706325313</v>
      </c>
      <c r="U7" s="161">
        <v>0.56778271104828604</v>
      </c>
      <c r="V7" s="161">
        <v>0.58539486844293476</v>
      </c>
      <c r="W7" s="161">
        <v>0.58392471977827265</v>
      </c>
      <c r="X7" s="161">
        <v>0.57487414254543689</v>
      </c>
      <c r="Y7" s="161">
        <v>0.57251145274086523</v>
      </c>
      <c r="Z7" s="161">
        <v>0.5835390684896119</v>
      </c>
      <c r="AA7" s="161">
        <v>7.7384692260601393E-2</v>
      </c>
      <c r="AB7" s="161">
        <v>0.45542611940423938</v>
      </c>
      <c r="AC7" s="161">
        <v>0.2219447966892254</v>
      </c>
      <c r="AD7" s="161">
        <v>0.22112855324105396</v>
      </c>
      <c r="AE7" s="161">
        <v>0.21697303504624074</v>
      </c>
      <c r="AF7" s="161">
        <v>0.22094772282602096</v>
      </c>
      <c r="AG7" s="161">
        <v>0.21998412956091912</v>
      </c>
      <c r="AH7" s="161">
        <v>0.22069330288939212</v>
      </c>
      <c r="AI7" s="161">
        <v>0.22117128551322451</v>
      </c>
      <c r="AJ7" s="161">
        <v>0.22085701603558663</v>
      </c>
      <c r="AK7" s="161">
        <v>0.21933202324701703</v>
      </c>
      <c r="AL7" s="161">
        <v>0.2239213911057136</v>
      </c>
      <c r="AM7" s="161">
        <v>9.4713366843389629E-2</v>
      </c>
      <c r="AN7" s="161">
        <v>8.3669968297678435E-2</v>
      </c>
      <c r="AO7" s="161">
        <v>7.4675278039973522E-2</v>
      </c>
      <c r="AP7" s="161">
        <v>7.4387602793854549E-2</v>
      </c>
      <c r="AQ7" s="161">
        <v>7.4681038895624913E-2</v>
      </c>
      <c r="AR7" s="161">
        <v>0.9824904923559542</v>
      </c>
      <c r="AS7" s="161">
        <v>6.2169329922737646E-2</v>
      </c>
      <c r="AT7" s="161">
        <v>6.1608679367521971E-2</v>
      </c>
      <c r="AU7" s="161">
        <v>8.1786850434555206E-2</v>
      </c>
      <c r="AV7" s="161">
        <v>7.5480471182505171E-2</v>
      </c>
      <c r="AW7" s="161">
        <v>7.4007203697645782E-2</v>
      </c>
      <c r="AX7" s="161">
        <v>7.4988474425227478E-2</v>
      </c>
      <c r="AY7" s="161">
        <v>7.5260387988771965E-2</v>
      </c>
      <c r="AZ7" s="161">
        <v>7.5218654268965138E-2</v>
      </c>
      <c r="BA7" s="161">
        <v>7.4157160350898116E-2</v>
      </c>
      <c r="BB7" s="161">
        <v>7.447395815894195E-2</v>
      </c>
      <c r="BC7" s="161">
        <v>7.3894765096297013E-2</v>
      </c>
      <c r="BD7" s="161">
        <v>7.3127514999333079E-2</v>
      </c>
      <c r="BE7" s="161">
        <v>7.3867102581034683E-2</v>
      </c>
      <c r="BF7" s="161">
        <v>7.269557151484482E-2</v>
      </c>
      <c r="BG7" s="161">
        <v>7.1793527647264807E-2</v>
      </c>
      <c r="BH7" s="161">
        <v>7.5782988381257035E-2</v>
      </c>
      <c r="BI7" s="161">
        <v>7.428656124436965E-2</v>
      </c>
      <c r="BJ7" s="161">
        <v>7.9436025553725836E-2</v>
      </c>
      <c r="BK7" s="161">
        <v>7.9574927527571115E-2</v>
      </c>
      <c r="BL7" s="161">
        <v>7.4590212169064321E-2</v>
      </c>
      <c r="BM7" s="161">
        <v>7.9549844604967501E-2</v>
      </c>
      <c r="BN7" s="161">
        <v>7.5081571107134107E-2</v>
      </c>
      <c r="BO7" s="161">
        <v>7.3543494830206876E-2</v>
      </c>
      <c r="BP7" s="161">
        <v>7.5211412530829094E-2</v>
      </c>
      <c r="BQ7" s="161">
        <v>0</v>
      </c>
      <c r="BR7" s="161">
        <v>0.13594325587346101</v>
      </c>
      <c r="BS7" s="161">
        <v>4.4794457342126386E-2</v>
      </c>
      <c r="BT7" s="161">
        <v>0</v>
      </c>
      <c r="BU7" s="161">
        <v>0</v>
      </c>
      <c r="BV7" s="161">
        <v>2.6152709167068747E-2</v>
      </c>
      <c r="BW7" s="161">
        <v>0.26532579422531871</v>
      </c>
      <c r="BX7" s="161">
        <v>270.86260849282684</v>
      </c>
      <c r="BY7" s="161">
        <v>9.9045219503028609E-2</v>
      </c>
      <c r="BZ7" s="161">
        <v>0.1242782663171377</v>
      </c>
    </row>
    <row r="10" spans="1:78">
      <c r="A10" s="101" t="s">
        <v>126</v>
      </c>
      <c r="B10" s="102">
        <f>1-SUM(B4:B7)</f>
        <v>0</v>
      </c>
      <c r="C10" s="102">
        <f t="shared" ref="C10:BN10" si="0">1-SUM(C4:C7)</f>
        <v>0</v>
      </c>
      <c r="D10" s="102">
        <f t="shared" si="0"/>
        <v>0</v>
      </c>
      <c r="E10" s="102">
        <f t="shared" si="0"/>
        <v>0</v>
      </c>
      <c r="F10" s="102">
        <f t="shared" si="0"/>
        <v>0</v>
      </c>
      <c r="G10" s="102">
        <f t="shared" si="0"/>
        <v>0</v>
      </c>
      <c r="H10" s="102">
        <f t="shared" si="0"/>
        <v>0</v>
      </c>
      <c r="I10" s="102">
        <f t="shared" si="0"/>
        <v>0</v>
      </c>
      <c r="J10" s="102">
        <f t="shared" si="0"/>
        <v>0</v>
      </c>
      <c r="K10" s="102">
        <f t="shared" si="0"/>
        <v>0</v>
      </c>
      <c r="L10" s="102">
        <f t="shared" si="0"/>
        <v>0</v>
      </c>
      <c r="M10" s="102">
        <f t="shared" si="0"/>
        <v>0</v>
      </c>
      <c r="N10" s="102">
        <f t="shared" si="0"/>
        <v>0</v>
      </c>
      <c r="O10" s="102">
        <f t="shared" si="0"/>
        <v>0</v>
      </c>
      <c r="P10" s="102">
        <f t="shared" si="0"/>
        <v>0</v>
      </c>
      <c r="Q10" s="102">
        <f t="shared" si="0"/>
        <v>0</v>
      </c>
      <c r="R10" s="102">
        <f t="shared" si="0"/>
        <v>0</v>
      </c>
      <c r="S10" s="102">
        <f t="shared" si="0"/>
        <v>0</v>
      </c>
      <c r="T10" s="102">
        <f t="shared" si="0"/>
        <v>0</v>
      </c>
      <c r="U10" s="102">
        <f t="shared" si="0"/>
        <v>0</v>
      </c>
      <c r="V10" s="102">
        <f t="shared" si="0"/>
        <v>0</v>
      </c>
      <c r="W10" s="102">
        <f t="shared" si="0"/>
        <v>0</v>
      </c>
      <c r="X10" s="102">
        <f t="shared" si="0"/>
        <v>0</v>
      </c>
      <c r="Y10" s="102">
        <f t="shared" si="0"/>
        <v>0</v>
      </c>
      <c r="Z10" s="102">
        <f t="shared" si="0"/>
        <v>0</v>
      </c>
      <c r="AA10" s="102">
        <f t="shared" si="0"/>
        <v>0</v>
      </c>
      <c r="AB10" s="102">
        <f t="shared" si="0"/>
        <v>0</v>
      </c>
      <c r="AC10" s="102">
        <f t="shared" si="0"/>
        <v>0</v>
      </c>
      <c r="AD10" s="102">
        <f t="shared" si="0"/>
        <v>0</v>
      </c>
      <c r="AE10" s="102">
        <f t="shared" si="0"/>
        <v>0</v>
      </c>
      <c r="AF10" s="102">
        <f t="shared" si="0"/>
        <v>0</v>
      </c>
      <c r="AG10" s="102">
        <f t="shared" si="0"/>
        <v>0</v>
      </c>
      <c r="AH10" s="102">
        <f t="shared" si="0"/>
        <v>0</v>
      </c>
      <c r="AI10" s="102">
        <f t="shared" si="0"/>
        <v>0</v>
      </c>
      <c r="AJ10" s="102">
        <f t="shared" si="0"/>
        <v>0</v>
      </c>
      <c r="AK10" s="102">
        <f t="shared" si="0"/>
        <v>0</v>
      </c>
      <c r="AL10" s="102">
        <f t="shared" si="0"/>
        <v>0</v>
      </c>
      <c r="AM10" s="102">
        <f t="shared" si="0"/>
        <v>0</v>
      </c>
      <c r="AN10" s="102">
        <f t="shared" si="0"/>
        <v>0</v>
      </c>
      <c r="AO10" s="102">
        <f t="shared" si="0"/>
        <v>0</v>
      </c>
      <c r="AP10" s="102">
        <f t="shared" si="0"/>
        <v>0</v>
      </c>
      <c r="AQ10" s="102">
        <f t="shared" si="0"/>
        <v>0</v>
      </c>
      <c r="AR10" s="102">
        <f t="shared" si="0"/>
        <v>0</v>
      </c>
      <c r="AS10" s="102">
        <f t="shared" si="0"/>
        <v>0</v>
      </c>
      <c r="AT10" s="102">
        <f t="shared" si="0"/>
        <v>0</v>
      </c>
      <c r="AU10" s="102">
        <f t="shared" si="0"/>
        <v>0</v>
      </c>
      <c r="AV10" s="102">
        <f t="shared" si="0"/>
        <v>0</v>
      </c>
      <c r="AW10" s="102">
        <f t="shared" si="0"/>
        <v>0</v>
      </c>
      <c r="AX10" s="102">
        <f t="shared" si="0"/>
        <v>0</v>
      </c>
      <c r="AY10" s="102">
        <f t="shared" si="0"/>
        <v>0</v>
      </c>
      <c r="AZ10" s="102">
        <f t="shared" si="0"/>
        <v>0</v>
      </c>
      <c r="BA10" s="102">
        <f t="shared" si="0"/>
        <v>0</v>
      </c>
      <c r="BB10" s="102">
        <f t="shared" si="0"/>
        <v>0</v>
      </c>
      <c r="BC10" s="102">
        <f t="shared" si="0"/>
        <v>0</v>
      </c>
      <c r="BD10" s="102">
        <f t="shared" si="0"/>
        <v>0</v>
      </c>
      <c r="BE10" s="102">
        <f t="shared" si="0"/>
        <v>0</v>
      </c>
      <c r="BF10" s="102">
        <f t="shared" si="0"/>
        <v>0</v>
      </c>
      <c r="BG10" s="102">
        <f t="shared" si="0"/>
        <v>0</v>
      </c>
      <c r="BH10" s="102">
        <f t="shared" si="0"/>
        <v>0</v>
      </c>
      <c r="BI10" s="102">
        <f t="shared" si="0"/>
        <v>0</v>
      </c>
      <c r="BJ10" s="102">
        <f t="shared" si="0"/>
        <v>0</v>
      </c>
      <c r="BK10" s="102">
        <f t="shared" si="0"/>
        <v>0</v>
      </c>
      <c r="BL10" s="102">
        <f t="shared" si="0"/>
        <v>0</v>
      </c>
      <c r="BM10" s="102">
        <f t="shared" si="0"/>
        <v>0</v>
      </c>
      <c r="BN10" s="102">
        <f t="shared" si="0"/>
        <v>0</v>
      </c>
      <c r="BO10" s="102">
        <f t="shared" ref="BO10:BZ10" si="1">1-SUM(BO4:BO7)</f>
        <v>0</v>
      </c>
      <c r="BP10" s="102">
        <f t="shared" si="1"/>
        <v>0</v>
      </c>
      <c r="BQ10" s="102">
        <v>0</v>
      </c>
      <c r="BR10" s="102">
        <f t="shared" si="1"/>
        <v>0</v>
      </c>
      <c r="BS10" s="102">
        <f t="shared" si="1"/>
        <v>0</v>
      </c>
      <c r="BT10" s="102">
        <v>0</v>
      </c>
      <c r="BU10" s="102">
        <v>0</v>
      </c>
      <c r="BV10" s="102">
        <f t="shared" si="1"/>
        <v>0</v>
      </c>
      <c r="BW10" s="102">
        <f t="shared" si="1"/>
        <v>0</v>
      </c>
      <c r="BX10" s="102">
        <f t="shared" si="1"/>
        <v>0</v>
      </c>
      <c r="BY10" s="102">
        <f t="shared" si="1"/>
        <v>0</v>
      </c>
      <c r="BZ10" s="102">
        <f t="shared" si="1"/>
        <v>0</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605A40907E22A44A04B53D7345D6DBB" ma:contentTypeVersion="12" ma:contentTypeDescription="Crie um novo documento." ma:contentTypeScope="" ma:versionID="78d3bcda57241e335acbe8ee7dc65d50">
  <xsd:schema xmlns:xsd="http://www.w3.org/2001/XMLSchema" xmlns:xs="http://www.w3.org/2001/XMLSchema" xmlns:p="http://schemas.microsoft.com/office/2006/metadata/properties" xmlns:ns2="e6ab3a8c-1b9d-4e48-929c-0169f452390a" xmlns:ns3="c2692117-a0d7-4be3-956d-8428dc4fd62b" xmlns:ns4="da298a69-1833-4b3d-9e07-d63a39461a7d" targetNamespace="http://schemas.microsoft.com/office/2006/metadata/properties" ma:root="true" ma:fieldsID="c61f6b2b132b4914b1ff4283b54bd4c1" ns2:_="" ns3:_="" ns4:_="">
    <xsd:import namespace="e6ab3a8c-1b9d-4e48-929c-0169f452390a"/>
    <xsd:import namespace="c2692117-a0d7-4be3-956d-8428dc4fd62b"/>
    <xsd:import namespace="da298a69-1833-4b3d-9e07-d63a39461a7d"/>
    <xsd:element name="properties">
      <xsd:complexType>
        <xsd:sequence>
          <xsd:element name="documentManagement">
            <xsd:complexType>
              <xsd:all>
                <xsd:element ref="ns2:Publicacao" minOccurs="0"/>
                <xsd:element ref="ns2:Topico" minOccurs="0"/>
                <xsd:element ref="ns2:Topico_x003a_ID" minOccurs="0"/>
                <xsd:element ref="ns2:Ordem" minOccurs="0"/>
                <xsd:element ref="ns3:ka0f0c7cfd80493d8c6a33a83b804b29" minOccurs="0"/>
                <xsd:element ref="ns3:TaxCatchAl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b3a8c-1b9d-4e48-929c-0169f452390a" elementFormDefault="qualified">
    <xsd:import namespace="http://schemas.microsoft.com/office/2006/documentManagement/types"/>
    <xsd:import namespace="http://schemas.microsoft.com/office/infopath/2007/PartnerControls"/>
    <xsd:element name="Publicacao" ma:index="8" nillable="true" ma:displayName="Publicação" ma:list="{72f10568-9049-4e7f-b6b9-6b3967372d08}" ma:internalName="Publicacao" ma:readOnly="false" ma:showField="Title">
      <xsd:simpleType>
        <xsd:restriction base="dms:Lookup"/>
      </xsd:simpleType>
    </xsd:element>
    <xsd:element name="Topico" ma:index="9" nillable="true" ma:displayName="Topico" ma:list="{3f9e33a3-6c74-49f3-9d56-b602ca9235b5}" ma:internalName="Topico" ma:readOnly="false" ma:showField="Title">
      <xsd:simpleType>
        <xsd:restriction base="dms:Lookup"/>
      </xsd:simpleType>
    </xsd:element>
    <xsd:element name="Topico_x003a_ID" ma:index="10" nillable="true" ma:displayName="Topico:ID" ma:list="{3f9e33a3-6c74-49f3-9d56-b602ca9235b5}" ma:internalName="Topico_x003a_ID" ma:readOnly="true" ma:showField="ID" ma:web="da298a69-1833-4b3d-9e07-d63a39461a7d">
      <xsd:simpleType>
        <xsd:restriction base="dms:Lookup"/>
      </xsd:simpleType>
    </xsd:element>
    <xsd:element name="Ordem" ma:index="11" nillable="true" ma:displayName="Ordem" ma:decimals="0" ma:internalName="Ordem">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c2692117-a0d7-4be3-956d-8428dc4fd62b" elementFormDefault="qualified">
    <xsd:import namespace="http://schemas.microsoft.com/office/2006/documentManagement/types"/>
    <xsd:import namespace="http://schemas.microsoft.com/office/infopath/2007/PartnerControls"/>
    <xsd:element name="ka0f0c7cfd80493d8c6a33a83b804b29" ma:index="13" nillable="true" ma:taxonomy="true" ma:internalName="ka0f0c7cfd80493d8c6a33a83b804b29" ma:taxonomyFieldName="Tag" ma:displayName="Tag" ma:default="" ma:fieldId="{4a0f0c7c-fd80-493d-8c6a-33a83b804b29}" ma:taxonomyMulti="true" ma:sspId="31423334-e3fc-4ff3-9956-0d09b48b681f" ma:termSetId="8eb7b6e9-68ed-45e4-995f-8bfb18a636f1" ma:anchorId="00000000-0000-0000-0000-000000000000" ma:open="true" ma:isKeyword="false">
      <xsd:complexType>
        <xsd:sequence>
          <xsd:element ref="pc:Terms" minOccurs="0" maxOccurs="1"/>
        </xsd:sequence>
      </xsd:complexType>
    </xsd:element>
    <xsd:element name="TaxCatchAll" ma:index="14" nillable="true" ma:displayName="Taxonomy Catch All Column" ma:hidden="true" ma:list="{29227de3-58a8-4547-bb45-02a6b61feb5f}" ma:internalName="TaxCatchAll" ma:showField="CatchAllData" ma:web="c2692117-a0d7-4be3-956d-8428dc4fd62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298a69-1833-4b3d-9e07-d63a39461a7d" elementFormDefault="qualified">
    <xsd:import namespace="http://schemas.microsoft.com/office/2006/documentManagement/types"/>
    <xsd:import namespace="http://schemas.microsoft.com/office/infopath/2007/PartnerControls"/>
    <xsd:element name="SharedWithUsers" ma:index="15"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opico xmlns="e6ab3a8c-1b9d-4e48-929c-0169f452390a" xsi:nil="true"/>
    <Publicacao xmlns="e6ab3a8c-1b9d-4e48-929c-0169f452390a">992</Publicacao>
    <ka0f0c7cfd80493d8c6a33a83b804b29 xmlns="c2692117-a0d7-4be3-956d-8428dc4fd62b">
      <Terms xmlns="http://schemas.microsoft.com/office/infopath/2007/PartnerControls"/>
    </ka0f0c7cfd80493d8c6a33a83b804b29>
    <TaxCatchAll xmlns="c2692117-a0d7-4be3-956d-8428dc4fd62b"/>
    <Ordem xmlns="e6ab3a8c-1b9d-4e48-929c-0169f452390a">99</Ordem>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5C70D9-3C09-4AC2-BD74-D40F2A7AFF03}"/>
</file>

<file path=customXml/itemProps2.xml><?xml version="1.0" encoding="utf-8"?>
<ds:datastoreItem xmlns:ds="http://schemas.openxmlformats.org/officeDocument/2006/customXml" ds:itemID="{E1CD51CB-E562-41E5-BD91-5CA5EE875833}"/>
</file>

<file path=customXml/itemProps3.xml><?xml version="1.0" encoding="utf-8"?>
<ds:datastoreItem xmlns:ds="http://schemas.openxmlformats.org/officeDocument/2006/customXml" ds:itemID="{FEFF9D4E-CD8E-48CE-AED3-B76484DA3C3E}"/>
</file>

<file path=docMetadata/LabelInfo.xml><?xml version="1.0" encoding="utf-8"?>
<clbl:labelList xmlns:clbl="http://schemas.microsoft.com/office/2020/mipLabelMetadata">
  <clbl:label id="{96a21d00-d811-4c05-8ac4-2d5708526a0a}" enabled="0" method="" siteId="{96a21d00-d811-4c05-8ac4-2d5708526a0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USP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Joaquim J.M. Guilhoto</dc:creator>
  <cp:keywords/>
  <dc:description/>
  <cp:lastModifiedBy/>
  <cp:revision/>
  <dcterms:created xsi:type="dcterms:W3CDTF">2002-05-08T00:39:07Z</dcterms:created>
  <dcterms:modified xsi:type="dcterms:W3CDTF">2026-08-31T12:13:51Z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0x010100C605A40907E22A44A04B53D7345D6DBB</vt:lpwstr>
  </property>
  <property fmtid="{D5CDD505-2E9C-101B-9397-08002B2CF9AE}" pid="3" name="Tag">
    <vt:lpwstr/>
  </property>
</Properties>
</file>