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updateLinks="never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epegovbr-my.sharepoint.com/personal/aline_amorim_epe_gov_br/Documents/Documentos_LP/#SI/2025/Planejamento/"/>
    </mc:Choice>
  </mc:AlternateContent>
  <xr:revisionPtr revIDLastSave="49" documentId="13_ncr:1_{CD2F9932-DCBB-4036-9428-6C63124DABCA}" xr6:coauthVersionLast="47" xr6:coauthVersionMax="47" xr10:uidLastSave="{048253AA-35B0-4F68-BCD8-FCC5CC79B362}"/>
  <bookViews>
    <workbookView xWindow="-108" yWindow="-108" windowWidth="23256" windowHeight="13176" tabRatio="949" xr2:uid="{00000000-000D-0000-FFFF-FFFF00000000}"/>
  </bookViews>
  <sheets>
    <sheet name="Controle_Dados" sheetId="23" r:id="rId1"/>
    <sheet name="1_Aspectos_Geográficos" sheetId="22" r:id="rId2"/>
    <sheet name="2_Mercado Anual_Projeções" sheetId="21" r:id="rId3"/>
    <sheet name="3_Mercado Realizado_Histórico" sheetId="4" r:id="rId4"/>
    <sheet name="4_Curva de carga" sheetId="20" r:id="rId5"/>
    <sheet name="5_Oferta Geração" sheetId="6" r:id="rId6"/>
    <sheet name="6_Balanço" sheetId="7" r:id="rId7"/>
    <sheet name="7_Rede de distribuição" sheetId="9" r:id="rId8"/>
    <sheet name="8_Economia_Energia" sheetId="10" r:id="rId9"/>
  </sheets>
  <definedNames>
    <definedName name="AC">#REF!</definedName>
    <definedName name="AM">#REF!</definedName>
    <definedName name="Ano_Ciclo">Controle_Dados!$C$3</definedName>
    <definedName name="AP">#REF!</definedName>
    <definedName name="_xlnm.Print_Area" localSheetId="3">'3_Mercado Realizado_Histórico'!$B$2:$R$91</definedName>
    <definedName name="_xlnm.Print_Area" localSheetId="5">'5_Oferta Geração'!$B$2:$Z$58</definedName>
    <definedName name="_xlnm.Print_Area" localSheetId="6">'6_Balanço'!$B$2:$L$37</definedName>
    <definedName name="_xlnm.Print_Area" localSheetId="7">'7_Rede de distribuição'!$B$2:$M$34</definedName>
    <definedName name="_xlnm.Print_Area" localSheetId="8">'8_Economia_Energia'!$B$2:$M$22</definedName>
    <definedName name="código">#REF!</definedName>
    <definedName name="dados">#REF!</definedName>
    <definedName name="distribuidoras">#REF!</definedName>
    <definedName name="estados">#REF!</definedName>
    <definedName name="lista">#REF!</definedName>
    <definedName name="ListaDis">OFFSET(distribuidoras,0,MATCH(#REF!,estados,0)-1,3,1)</definedName>
    <definedName name="ListaMuni">OFFSET(#REF!,0,0,COUNTIF(#REF!,"?*"),1)</definedName>
    <definedName name="MT" comment="Lista de localidades de Moto Grosso">#REF!</definedName>
    <definedName name="PA">#REF!</definedName>
    <definedName name="PE">#REF!</definedName>
    <definedName name="RO">#REF!</definedName>
    <definedName name="RR">#REF!</definedName>
    <definedName name="_xlnm.Print_Titles" localSheetId="3">'3_Mercado Realizado_Histórico'!$2:$8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1" l="1"/>
  <c r="M31" i="21"/>
  <c r="L32" i="21"/>
  <c r="M32" i="21"/>
  <c r="L33" i="21"/>
  <c r="M33" i="21"/>
  <c r="L34" i="21"/>
  <c r="M34" i="21"/>
  <c r="L35" i="21"/>
  <c r="M35" i="21"/>
  <c r="L38" i="21"/>
  <c r="M38" i="21"/>
  <c r="L24" i="21"/>
  <c r="M24" i="21"/>
  <c r="L18" i="21"/>
  <c r="M18" i="21"/>
  <c r="N17" i="21"/>
  <c r="M17" i="21"/>
  <c r="L17" i="21"/>
  <c r="K17" i="21"/>
  <c r="J17" i="21"/>
  <c r="I17" i="21"/>
  <c r="H17" i="21"/>
  <c r="G17" i="21"/>
  <c r="F17" i="21"/>
  <c r="E17" i="21"/>
  <c r="D17" i="21"/>
  <c r="B11" i="23"/>
  <c r="B10" i="23"/>
  <c r="E6" i="6"/>
  <c r="E4" i="6"/>
  <c r="C27" i="7" l="1"/>
  <c r="C12" i="7"/>
  <c r="D65" i="4" l="1"/>
  <c r="D37" i="4"/>
  <c r="D9" i="4"/>
  <c r="D20" i="22" l="1"/>
  <c r="C28" i="7" l="1"/>
  <c r="C29" i="7" s="1"/>
  <c r="C30" i="7" s="1"/>
  <c r="C31" i="7" s="1"/>
  <c r="C32" i="7" s="1"/>
  <c r="C33" i="7" s="1"/>
  <c r="C34" i="7" s="1"/>
  <c r="C35" i="7" s="1"/>
  <c r="C36" i="7" s="1"/>
  <c r="E8" i="20"/>
  <c r="D6" i="9" l="1"/>
  <c r="D4" i="10"/>
  <c r="D4" i="9"/>
  <c r="E6" i="7"/>
  <c r="E4" i="7"/>
  <c r="F6" i="20" l="1"/>
  <c r="F4" i="20"/>
  <c r="D7" i="4" l="1"/>
  <c r="D5" i="4"/>
  <c r="D6" i="21"/>
  <c r="D4" i="21"/>
  <c r="D6" i="10" l="1"/>
  <c r="D32" i="4" l="1"/>
  <c r="D18" i="4"/>
  <c r="D12" i="4"/>
  <c r="D24" i="21"/>
  <c r="D18" i="21"/>
  <c r="D33" i="21" s="1"/>
  <c r="D34" i="21" s="1"/>
  <c r="F18" i="21" l="1"/>
  <c r="C13" i="7" l="1"/>
  <c r="C14" i="7" s="1"/>
  <c r="C15" i="7" s="1"/>
  <c r="C16" i="7" s="1"/>
  <c r="C17" i="7" s="1"/>
  <c r="C18" i="7" s="1"/>
  <c r="C19" i="7" s="1"/>
  <c r="C20" i="7" s="1"/>
  <c r="C21" i="7" s="1"/>
  <c r="N38" i="21"/>
  <c r="K38" i="21"/>
  <c r="J38" i="21"/>
  <c r="I38" i="21"/>
  <c r="H38" i="21"/>
  <c r="G38" i="21"/>
  <c r="F38" i="21"/>
  <c r="E38" i="21"/>
  <c r="D38" i="21"/>
  <c r="F35" i="21"/>
  <c r="F33" i="21"/>
  <c r="F34" i="21" s="1"/>
  <c r="N24" i="21"/>
  <c r="K24" i="21"/>
  <c r="J24" i="21"/>
  <c r="I24" i="21"/>
  <c r="H24" i="21"/>
  <c r="G24" i="21"/>
  <c r="F24" i="21"/>
  <c r="E24" i="21"/>
  <c r="N18" i="21"/>
  <c r="N35" i="21" s="1"/>
  <c r="K18" i="21"/>
  <c r="K33" i="21" s="1"/>
  <c r="K34" i="21" s="1"/>
  <c r="J18" i="21"/>
  <c r="J35" i="21" s="1"/>
  <c r="I18" i="21"/>
  <c r="I35" i="21" s="1"/>
  <c r="H18" i="21"/>
  <c r="H33" i="21" s="1"/>
  <c r="H34" i="21" s="1"/>
  <c r="G18" i="21"/>
  <c r="G33" i="21" s="1"/>
  <c r="G34" i="21" s="1"/>
  <c r="E18" i="21"/>
  <c r="E35" i="21" s="1"/>
  <c r="D35" i="21"/>
  <c r="K35" i="21" l="1"/>
  <c r="H32" i="21"/>
  <c r="F32" i="21"/>
  <c r="H35" i="21"/>
  <c r="E33" i="21"/>
  <c r="G35" i="21"/>
  <c r="G32" i="21"/>
  <c r="G31" i="21"/>
  <c r="F31" i="21"/>
  <c r="K31" i="21"/>
  <c r="K32" i="21"/>
  <c r="I33" i="21"/>
  <c r="I34" i="21" s="1"/>
  <c r="H31" i="21"/>
  <c r="J33" i="21"/>
  <c r="J34" i="21" s="1"/>
  <c r="N33" i="21"/>
  <c r="N34" i="21" s="1"/>
  <c r="E31" i="21" l="1"/>
  <c r="E34" i="21"/>
  <c r="E32" i="21"/>
  <c r="N31" i="21"/>
  <c r="N32" i="21"/>
  <c r="J31" i="21"/>
  <c r="J32" i="21"/>
  <c r="I31" i="21"/>
  <c r="I32" i="21"/>
  <c r="D31" i="21"/>
  <c r="D32" i="21"/>
  <c r="O88" i="4" l="1"/>
  <c r="N88" i="4"/>
  <c r="M88" i="4"/>
  <c r="L88" i="4"/>
  <c r="K88" i="4"/>
  <c r="J88" i="4"/>
  <c r="I88" i="4"/>
  <c r="H88" i="4"/>
  <c r="G88" i="4"/>
  <c r="F88" i="4"/>
  <c r="E88" i="4"/>
  <c r="D88" i="4"/>
  <c r="P87" i="4"/>
  <c r="P86" i="4"/>
  <c r="P78" i="4"/>
  <c r="P77" i="4"/>
  <c r="P76" i="4"/>
  <c r="P75" i="4"/>
  <c r="O74" i="4"/>
  <c r="P74" i="4" s="1"/>
  <c r="N74" i="4"/>
  <c r="M74" i="4"/>
  <c r="L74" i="4"/>
  <c r="K74" i="4"/>
  <c r="J74" i="4"/>
  <c r="I74" i="4"/>
  <c r="H74" i="4"/>
  <c r="G74" i="4"/>
  <c r="F74" i="4"/>
  <c r="E74" i="4"/>
  <c r="D74" i="4"/>
  <c r="P73" i="4"/>
  <c r="P72" i="4"/>
  <c r="P71" i="4"/>
  <c r="P70" i="4"/>
  <c r="P69" i="4"/>
  <c r="O68" i="4"/>
  <c r="O85" i="4" s="1"/>
  <c r="N68" i="4"/>
  <c r="N83" i="4" s="1"/>
  <c r="N82" i="4" s="1"/>
  <c r="M68" i="4"/>
  <c r="M83" i="4" s="1"/>
  <c r="L68" i="4"/>
  <c r="L83" i="4" s="1"/>
  <c r="L84" i="4" s="1"/>
  <c r="K68" i="4"/>
  <c r="K85" i="4" s="1"/>
  <c r="J68" i="4"/>
  <c r="J85" i="4" s="1"/>
  <c r="I68" i="4"/>
  <c r="I83" i="4" s="1"/>
  <c r="H68" i="4"/>
  <c r="H85" i="4" s="1"/>
  <c r="G68" i="4"/>
  <c r="G85" i="4" s="1"/>
  <c r="F68" i="4"/>
  <c r="F83" i="4" s="1"/>
  <c r="F82" i="4" s="1"/>
  <c r="E68" i="4"/>
  <c r="E83" i="4" s="1"/>
  <c r="E84" i="4" s="1"/>
  <c r="D68" i="4"/>
  <c r="O60" i="4"/>
  <c r="O53" i="4" s="1"/>
  <c r="N60" i="4"/>
  <c r="M60" i="4"/>
  <c r="L60" i="4"/>
  <c r="K60" i="4"/>
  <c r="J60" i="4"/>
  <c r="I60" i="4"/>
  <c r="H60" i="4"/>
  <c r="G60" i="4"/>
  <c r="G53" i="4" s="1"/>
  <c r="F60" i="4"/>
  <c r="E60" i="4"/>
  <c r="D60" i="4"/>
  <c r="P59" i="4"/>
  <c r="P58" i="4"/>
  <c r="P50" i="4"/>
  <c r="P49" i="4"/>
  <c r="P48" i="4"/>
  <c r="P47" i="4"/>
  <c r="O46" i="4"/>
  <c r="P46" i="4" s="1"/>
  <c r="N46" i="4"/>
  <c r="M46" i="4"/>
  <c r="L46" i="4"/>
  <c r="K46" i="4"/>
  <c r="J46" i="4"/>
  <c r="I46" i="4"/>
  <c r="H46" i="4"/>
  <c r="G46" i="4"/>
  <c r="F46" i="4"/>
  <c r="E46" i="4"/>
  <c r="D46" i="4"/>
  <c r="P45" i="4"/>
  <c r="P44" i="4"/>
  <c r="P43" i="4"/>
  <c r="P42" i="4"/>
  <c r="P41" i="4"/>
  <c r="O40" i="4"/>
  <c r="O55" i="4" s="1"/>
  <c r="O56" i="4" s="1"/>
  <c r="N40" i="4"/>
  <c r="N57" i="4" s="1"/>
  <c r="M40" i="4"/>
  <c r="M57" i="4" s="1"/>
  <c r="L40" i="4"/>
  <c r="L55" i="4" s="1"/>
  <c r="K40" i="4"/>
  <c r="K57" i="4" s="1"/>
  <c r="J40" i="4"/>
  <c r="J57" i="4" s="1"/>
  <c r="I40" i="4"/>
  <c r="I55" i="4" s="1"/>
  <c r="I54" i="4" s="1"/>
  <c r="H40" i="4"/>
  <c r="H55" i="4" s="1"/>
  <c r="G40" i="4"/>
  <c r="G55" i="4" s="1"/>
  <c r="G56" i="4" s="1"/>
  <c r="F40" i="4"/>
  <c r="F57" i="4" s="1"/>
  <c r="E40" i="4"/>
  <c r="E55" i="4" s="1"/>
  <c r="D40" i="4"/>
  <c r="D55" i="4" s="1"/>
  <c r="O32" i="4"/>
  <c r="N32" i="4"/>
  <c r="M32" i="4"/>
  <c r="L32" i="4"/>
  <c r="K32" i="4"/>
  <c r="J32" i="4"/>
  <c r="I32" i="4"/>
  <c r="H32" i="4"/>
  <c r="G32" i="4"/>
  <c r="F32" i="4"/>
  <c r="E32" i="4"/>
  <c r="P31" i="4"/>
  <c r="P30" i="4"/>
  <c r="P22" i="4"/>
  <c r="P21" i="4"/>
  <c r="P20" i="4"/>
  <c r="P19" i="4"/>
  <c r="O18" i="4"/>
  <c r="P18" i="4" s="1"/>
  <c r="N18" i="4"/>
  <c r="M18" i="4"/>
  <c r="L18" i="4"/>
  <c r="K18" i="4"/>
  <c r="J18" i="4"/>
  <c r="I18" i="4"/>
  <c r="H18" i="4"/>
  <c r="G18" i="4"/>
  <c r="F18" i="4"/>
  <c r="E18" i="4"/>
  <c r="P17" i="4"/>
  <c r="P16" i="4"/>
  <c r="P15" i="4"/>
  <c r="P14" i="4"/>
  <c r="P13" i="4"/>
  <c r="O12" i="4"/>
  <c r="O27" i="4" s="1"/>
  <c r="N12" i="4"/>
  <c r="N29" i="4" s="1"/>
  <c r="M12" i="4"/>
  <c r="M29" i="4" s="1"/>
  <c r="L12" i="4"/>
  <c r="L27" i="4" s="1"/>
  <c r="L26" i="4" s="1"/>
  <c r="K12" i="4"/>
  <c r="K27" i="4" s="1"/>
  <c r="J12" i="4"/>
  <c r="J27" i="4" s="1"/>
  <c r="J28" i="4" s="1"/>
  <c r="I12" i="4"/>
  <c r="I29" i="4" s="1"/>
  <c r="H12" i="4"/>
  <c r="H29" i="4" s="1"/>
  <c r="G12" i="4"/>
  <c r="G27" i="4" s="1"/>
  <c r="F12" i="4"/>
  <c r="F29" i="4" s="1"/>
  <c r="E12" i="4"/>
  <c r="E29" i="4" s="1"/>
  <c r="D29" i="4"/>
  <c r="E54" i="4" l="1"/>
  <c r="E56" i="4"/>
  <c r="L81" i="4"/>
  <c r="D27" i="4"/>
  <c r="D26" i="4" s="1"/>
  <c r="H27" i="4"/>
  <c r="H26" i="4" s="1"/>
  <c r="L29" i="4"/>
  <c r="M55" i="4"/>
  <c r="M54" i="4" s="1"/>
  <c r="J25" i="4"/>
  <c r="E57" i="4"/>
  <c r="I57" i="4"/>
  <c r="P68" i="4"/>
  <c r="P83" i="4" s="1"/>
  <c r="P84" i="4" s="1"/>
  <c r="P32" i="4"/>
  <c r="P88" i="4"/>
  <c r="H83" i="4"/>
  <c r="H84" i="4" s="1"/>
  <c r="H81" i="4" s="1"/>
  <c r="L85" i="4"/>
  <c r="J83" i="4"/>
  <c r="J82" i="4" s="1"/>
  <c r="F85" i="4"/>
  <c r="N85" i="4"/>
  <c r="D83" i="4"/>
  <c r="D84" i="4" s="1"/>
  <c r="D81" i="4" s="1"/>
  <c r="D85" i="4"/>
  <c r="K55" i="4"/>
  <c r="K56" i="4" s="1"/>
  <c r="K53" i="4" s="1"/>
  <c r="G57" i="4"/>
  <c r="O57" i="4"/>
  <c r="P12" i="4"/>
  <c r="P29" i="4" s="1"/>
  <c r="F27" i="4"/>
  <c r="F28" i="4" s="1"/>
  <c r="F25" i="4" s="1"/>
  <c r="N27" i="4"/>
  <c r="N28" i="4" s="1"/>
  <c r="N25" i="4" s="1"/>
  <c r="J29" i="4"/>
  <c r="K26" i="4"/>
  <c r="K28" i="4"/>
  <c r="K25" i="4" s="1"/>
  <c r="E81" i="4"/>
  <c r="E82" i="4"/>
  <c r="I82" i="4"/>
  <c r="I84" i="4"/>
  <c r="I81" i="4" s="1"/>
  <c r="M82" i="4"/>
  <c r="M84" i="4"/>
  <c r="M81" i="4" s="1"/>
  <c r="D54" i="4"/>
  <c r="D56" i="4"/>
  <c r="D53" i="4" s="1"/>
  <c r="H54" i="4"/>
  <c r="H56" i="4"/>
  <c r="H53" i="4" s="1"/>
  <c r="L54" i="4"/>
  <c r="L56" i="4"/>
  <c r="L53" i="4" s="1"/>
  <c r="G26" i="4"/>
  <c r="G28" i="4"/>
  <c r="G25" i="4" s="1"/>
  <c r="O26" i="4"/>
  <c r="O28" i="4"/>
  <c r="O25" i="4" s="1"/>
  <c r="P60" i="4"/>
  <c r="J26" i="4"/>
  <c r="E27" i="4"/>
  <c r="I27" i="4"/>
  <c r="M27" i="4"/>
  <c r="L28" i="4"/>
  <c r="L25" i="4" s="1"/>
  <c r="G29" i="4"/>
  <c r="K29" i="4"/>
  <c r="O29" i="4"/>
  <c r="G54" i="4"/>
  <c r="O54" i="4"/>
  <c r="F55" i="4"/>
  <c r="J55" i="4"/>
  <c r="N55" i="4"/>
  <c r="E53" i="4"/>
  <c r="I56" i="4"/>
  <c r="I53" i="4" s="1"/>
  <c r="D57" i="4"/>
  <c r="H57" i="4"/>
  <c r="L57" i="4"/>
  <c r="L82" i="4"/>
  <c r="G83" i="4"/>
  <c r="K83" i="4"/>
  <c r="O83" i="4"/>
  <c r="F84" i="4"/>
  <c r="F81" i="4" s="1"/>
  <c r="N84" i="4"/>
  <c r="N81" i="4" s="1"/>
  <c r="E85" i="4"/>
  <c r="I85" i="4"/>
  <c r="M85" i="4"/>
  <c r="P40" i="4"/>
  <c r="H82" i="4" l="1"/>
  <c r="H28" i="4"/>
  <c r="H25" i="4" s="1"/>
  <c r="D28" i="4"/>
  <c r="D25" i="4" s="1"/>
  <c r="P85" i="4"/>
  <c r="P27" i="4"/>
  <c r="M56" i="4"/>
  <c r="M53" i="4" s="1"/>
  <c r="N26" i="4"/>
  <c r="J84" i="4"/>
  <c r="J81" i="4" s="1"/>
  <c r="D82" i="4"/>
  <c r="K54" i="4"/>
  <c r="F26" i="4"/>
  <c r="P55" i="4"/>
  <c r="P56" i="4" s="1"/>
  <c r="P57" i="4"/>
  <c r="O84" i="4"/>
  <c r="O81" i="4" s="1"/>
  <c r="O82" i="4"/>
  <c r="N56" i="4"/>
  <c r="N53" i="4" s="1"/>
  <c r="N54" i="4"/>
  <c r="M26" i="4"/>
  <c r="M28" i="4"/>
  <c r="M25" i="4" s="1"/>
  <c r="K82" i="4"/>
  <c r="K84" i="4"/>
  <c r="K81" i="4" s="1"/>
  <c r="J54" i="4"/>
  <c r="J56" i="4"/>
  <c r="J53" i="4" s="1"/>
  <c r="I26" i="4"/>
  <c r="I28" i="4"/>
  <c r="I25" i="4" s="1"/>
  <c r="G84" i="4"/>
  <c r="G81" i="4" s="1"/>
  <c r="G82" i="4"/>
  <c r="F56" i="4"/>
  <c r="F53" i="4" s="1"/>
  <c r="F54" i="4"/>
  <c r="E28" i="4"/>
  <c r="E25" i="4" s="1"/>
  <c r="E26" i="4"/>
  <c r="P81" i="4"/>
  <c r="P82" i="4"/>
  <c r="P26" i="4" l="1"/>
  <c r="P28" i="4"/>
  <c r="P25" i="4"/>
  <c r="P54" i="4"/>
  <c r="P53" i="4"/>
</calcChain>
</file>

<file path=xl/sharedStrings.xml><?xml version="1.0" encoding="utf-8"?>
<sst xmlns="http://schemas.openxmlformats.org/spreadsheetml/2006/main" count="328" uniqueCount="215">
  <si>
    <t>Controle de Carga para Dados para o Sistema SASI - COLETA</t>
  </si>
  <si>
    <t>Ciclo de Coleta</t>
  </si>
  <si>
    <t>Seção de Dados</t>
  </si>
  <si>
    <t>Deseja carregar seção?</t>
  </si>
  <si>
    <t>1_Aspectos Geográficos</t>
  </si>
  <si>
    <t>Não</t>
  </si>
  <si>
    <t>2_Mercado Anual_Projeções</t>
  </si>
  <si>
    <t xml:space="preserve">Mercado Anual  - Informações Conexão     </t>
  </si>
  <si>
    <t xml:space="preserve">Mercado Anual  - Informações Mercado     </t>
  </si>
  <si>
    <t>3_Mercado Realizado_Histórico</t>
  </si>
  <si>
    <t>4_Curva de Carga</t>
  </si>
  <si>
    <t>5_Oferta Geração</t>
  </si>
  <si>
    <t>6_Balanço</t>
  </si>
  <si>
    <t>7_Rede de distribuição</t>
  </si>
  <si>
    <t>8_Economia_Energia</t>
  </si>
  <si>
    <t>Aspectos Geográficos</t>
  </si>
  <si>
    <t>1.1</t>
  </si>
  <si>
    <t>Distribuidora:</t>
  </si>
  <si>
    <t>1.2</t>
  </si>
  <si>
    <t>Nome da Localidade:</t>
  </si>
  <si>
    <t>Estado:</t>
  </si>
  <si>
    <t>Municipio:</t>
  </si>
  <si>
    <t>1.3</t>
  </si>
  <si>
    <t>Coordenadas da Subestação da Localidade</t>
  </si>
  <si>
    <t>Latitude</t>
  </si>
  <si>
    <t>Longitude</t>
  </si>
  <si>
    <t>Grau</t>
  </si>
  <si>
    <t>Minuto</t>
  </si>
  <si>
    <t>Segundo</t>
  </si>
  <si>
    <t>Hemisfério (Norte/Sul)</t>
  </si>
  <si>
    <t>Hemisfério</t>
  </si>
  <si>
    <t>Oeste</t>
  </si>
  <si>
    <t>1.4</t>
  </si>
  <si>
    <t>População da localidade:</t>
  </si>
  <si>
    <t>1.5</t>
  </si>
  <si>
    <t>Formas de Acesso à localidade:</t>
  </si>
  <si>
    <t>1.6</t>
  </si>
  <si>
    <t>Breve descrição da localidade:</t>
  </si>
  <si>
    <t>1.7</t>
  </si>
  <si>
    <t>Ano Coleta:</t>
  </si>
  <si>
    <t>Projeções de Mercado - Anual</t>
  </si>
  <si>
    <t>2.1</t>
  </si>
  <si>
    <t>2.2</t>
  </si>
  <si>
    <t>Localidade:</t>
  </si>
  <si>
    <t>INFORMAÇÕES DE CONEXÃO</t>
  </si>
  <si>
    <t>2.3</t>
  </si>
  <si>
    <t>Data prevista para interligação ao SIN (dd/mm/aaaa):</t>
  </si>
  <si>
    <t>2.4</t>
  </si>
  <si>
    <t>Interconexão prevista com a localidade:</t>
  </si>
  <si>
    <t>Data prevista para interconexão (dd/mm/aaaa):</t>
  </si>
  <si>
    <t>2.5</t>
  </si>
  <si>
    <t>Informar suprimento (importação) de energia de outra localidade, caso exista:</t>
  </si>
  <si>
    <t>Programa de Universalização:</t>
  </si>
  <si>
    <t>INFORMAÇÕES DE MERCADO</t>
  </si>
  <si>
    <t>2.6</t>
  </si>
  <si>
    <t>Projeções de Mercado (Energia em MWh e Demanda em kW)</t>
  </si>
  <si>
    <t>Consumo total de energia elétrica faturado (MWh)</t>
  </si>
  <si>
    <t xml:space="preserve">       Residencial (MWh)</t>
  </si>
  <si>
    <t xml:space="preserve">  Industrial (MWh)</t>
  </si>
  <si>
    <t xml:space="preserve">  Comercial, serviços e outras atividades (MWh)</t>
  </si>
  <si>
    <t xml:space="preserve">  Rural (MWh)</t>
  </si>
  <si>
    <t xml:space="preserve">  Outros consumos (MWh)</t>
  </si>
  <si>
    <t>Número de unidades consumidoras</t>
  </si>
  <si>
    <t xml:space="preserve">       Residencial</t>
  </si>
  <si>
    <t xml:space="preserve"> Demais Consumidores</t>
  </si>
  <si>
    <t>Suprimento de energia (MWh)</t>
  </si>
  <si>
    <t>Perdas totais mais diferenças (MWh)</t>
  </si>
  <si>
    <t>Perdas técnicas (MWh)</t>
  </si>
  <si>
    <t>Perdas não técnicas (MWh)</t>
  </si>
  <si>
    <t>Fator de carga (%)</t>
  </si>
  <si>
    <t>Índice de perdas (%)</t>
  </si>
  <si>
    <t>Carga total de energia requerida (MWh)</t>
  </si>
  <si>
    <t>Carga total de energia requerida (MWMédio)</t>
  </si>
  <si>
    <t>Carga de energia de mercado próprio (MWh)</t>
  </si>
  <si>
    <t>Demanda de mercado próprio (kW)</t>
  </si>
  <si>
    <t>Suprimento de demanda (kW)</t>
  </si>
  <si>
    <t>Demanda total de energia requerida (kW)</t>
  </si>
  <si>
    <t>Obs: Energia em MWh e Demanda em kW</t>
  </si>
  <si>
    <t>Valores Históricos do Mercado Realizado (dados verificados nos últimos TRÊS ANOS)</t>
  </si>
  <si>
    <t>3.1</t>
  </si>
  <si>
    <t>3.2</t>
  </si>
  <si>
    <t>3.3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</si>
  <si>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</si>
  <si>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</si>
  <si>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</si>
  <si>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</si>
  <si>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</si>
  <si>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</si>
  <si>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</si>
  <si>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</si>
  <si>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</si>
  <si>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</si>
  <si>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</si>
  <si>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</si>
  <si>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</si>
  <si>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 xml:space="preserve">        Residencial (MWh)</t>
  </si>
  <si>
    <t xml:space="preserve">        Residencial</t>
  </si>
  <si>
    <t xml:space="preserve">        Demais consumidores</t>
  </si>
  <si>
    <t>3.4</t>
  </si>
  <si>
    <t>3.5</t>
  </si>
  <si>
    <t>Demanda de mercado próprio (kw)</t>
  </si>
  <si>
    <t>Suprimento de demanda (kw)</t>
  </si>
  <si>
    <t>Demanda total de energia requerida (kw)</t>
  </si>
  <si>
    <t>Curva de carga verificada</t>
  </si>
  <si>
    <t>4.1</t>
  </si>
  <si>
    <t>4.2</t>
  </si>
  <si>
    <t>4.3</t>
  </si>
  <si>
    <t>Mês</t>
  </si>
  <si>
    <t>Dia</t>
  </si>
  <si>
    <t>0 h</t>
  </si>
  <si>
    <t>1 h</t>
  </si>
  <si>
    <t>2 h</t>
  </si>
  <si>
    <t>3 h</t>
  </si>
  <si>
    <t>4 h</t>
  </si>
  <si>
    <t>5 h</t>
  </si>
  <si>
    <t>6 h</t>
  </si>
  <si>
    <t>7 h</t>
  </si>
  <si>
    <t>8 h</t>
  </si>
  <si>
    <t>9 h</t>
  </si>
  <si>
    <t>10 h</t>
  </si>
  <si>
    <t>11 h</t>
  </si>
  <si>
    <t>12 h</t>
  </si>
  <si>
    <t>13 h</t>
  </si>
  <si>
    <t>14 h</t>
  </si>
  <si>
    <t>15 h</t>
  </si>
  <si>
    <t>16 h</t>
  </si>
  <si>
    <t>17 h</t>
  </si>
  <si>
    <t>18 h</t>
  </si>
  <si>
    <t>19 h</t>
  </si>
  <si>
    <t>20 h</t>
  </si>
  <si>
    <t>21 h</t>
  </si>
  <si>
    <t>22 h</t>
  </si>
  <si>
    <t>23h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</si>
  <si>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</si>
  <si>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</si>
  <si>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</si>
  <si>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</si>
  <si>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</si>
  <si>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</si>
  <si>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</si>
  <si>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</si>
  <si>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</si>
  <si>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</si>
  <si>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</si>
  <si>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</si>
  <si>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Oferta Atual de Geração</t>
  </si>
  <si>
    <t>5.1</t>
  </si>
  <si>
    <t>5.2</t>
  </si>
  <si>
    <t>Eventual Substituição da Oferta Existente</t>
  </si>
  <si>
    <t>Necessidade de Contratação de Reserva de Capacidade de Geração</t>
  </si>
  <si>
    <t>5.3 a 5.24</t>
  </si>
  <si>
    <t>5.3 Nome da Usina</t>
  </si>
  <si>
    <t>5.4 C.E.G.</t>
  </si>
  <si>
    <t>5.5 Tipo</t>
  </si>
  <si>
    <t>5.6 Combustível/ Rio</t>
  </si>
  <si>
    <t>5.7 Classificação da máquina</t>
  </si>
  <si>
    <t>5.8 Número de máquinas</t>
  </si>
  <si>
    <t>5.9 Potência Nominal (kW)</t>
  </si>
  <si>
    <t>5.10 Potência Efetiva (kW)</t>
  </si>
  <si>
    <t>5.11 Potência Contratada (kW)</t>
  </si>
  <si>
    <t>5.12 Situação / Autorização - Aneel</t>
  </si>
  <si>
    <t>5.13 Máquina Alugada,
Própria ou PIE?</t>
  </si>
  <si>
    <t>5.14 Data Início Contrato
(dd/mm/aaaa)</t>
  </si>
  <si>
    <t>5.15 Data Final Contrato
(dd/mm/aaaa)</t>
  </si>
  <si>
    <t>5.16 Data prevista de desativação (dd/mm/aaaa)</t>
  </si>
  <si>
    <t>5.17 Outras Informações Técnicas da Máquina</t>
  </si>
  <si>
    <t>5.18 Deseja substituir oferta existente? (especificar a(s) máquina(s))</t>
  </si>
  <si>
    <t>5.19 Prazo limite para substituição (dd/mm/aaaa)</t>
  </si>
  <si>
    <t>5.20 Motivo para substituição</t>
  </si>
  <si>
    <t>5.21 Há necessidade de contratação de reserva de geração? (especificar usina)</t>
  </si>
  <si>
    <t>5.22 Potência a contratar (kW)</t>
  </si>
  <si>
    <t>5.23 Ano para a entrada em operação (aaaa)</t>
  </si>
  <si>
    <t>5.24 Motivo para contratação de reserva de geração</t>
  </si>
  <si>
    <t>Balanço Energético e de Demanda</t>
  </si>
  <si>
    <t>6.1</t>
  </si>
  <si>
    <t>6.2</t>
  </si>
  <si>
    <t>BALANÇO DE ENERGIA (MWh)</t>
  </si>
  <si>
    <t>RECURSO ENERGÉTICO</t>
  </si>
  <si>
    <t>6.3 a 6.7</t>
  </si>
  <si>
    <t>6.3 Geração Hídrica (GH)</t>
  </si>
  <si>
    <t>6.4 Geração Eólica(Geol)</t>
  </si>
  <si>
    <t>6.5 Geração Solar (Gsol)</t>
  </si>
  <si>
    <t>6.6 Importação de Energia</t>
  </si>
  <si>
    <t>6.7 Origem da importação (país, distribuidora ou localidade)</t>
  </si>
  <si>
    <t>BALANÇO DE DEMANDA (em kW)</t>
  </si>
  <si>
    <t>RECURSO BRUTO</t>
  </si>
  <si>
    <t>REDUÇÕES</t>
  </si>
  <si>
    <t>6.8 a 6.15</t>
  </si>
  <si>
    <t>6.8 Geração Eólica (Geol)</t>
  </si>
  <si>
    <t>6.9 Geração Solar (Gsol)</t>
  </si>
  <si>
    <t>6.10 Importação de energia</t>
  </si>
  <si>
    <t>6.11 Origem da importação (país, distribuidora ou localidade)</t>
  </si>
  <si>
    <t>6.12 Perda por Deplecionamento (caso de Hidrelétrica)</t>
  </si>
  <si>
    <t>6.13 Reserva de Regulação de Frequência (kW)</t>
  </si>
  <si>
    <t>6.14 Manutenção de Hidrelétrica (kW)</t>
  </si>
  <si>
    <t>6.15 Manutenção Térmica (kW)</t>
  </si>
  <si>
    <t>Rede de Distribuição</t>
  </si>
  <si>
    <t>7.1</t>
  </si>
  <si>
    <t>7.2</t>
  </si>
  <si>
    <t>7.3</t>
  </si>
  <si>
    <t>Breve descrição das condições da rede de distribuição:</t>
  </si>
  <si>
    <t>7.4</t>
  </si>
  <si>
    <t>Cronograma de obras previstas:</t>
  </si>
  <si>
    <t>7.5</t>
  </si>
  <si>
    <t>Inviabilidades técnica, econômica ou ambiental para a interligação ao SIN:</t>
  </si>
  <si>
    <t>Economia de Energia Elétrica</t>
  </si>
  <si>
    <t>8.1</t>
  </si>
  <si>
    <t>8.2</t>
  </si>
  <si>
    <t>8.3</t>
  </si>
  <si>
    <t>Descrever os programas de eficiência energética e as medidas de combate às perdas que foram implantados na localidade ou que poderão vir a ser</t>
  </si>
  <si>
    <t>8.4</t>
  </si>
  <si>
    <t>Previsão de economia de energia com eficiência energética (em MWh/ano)</t>
  </si>
  <si>
    <t>MWh/ano</t>
  </si>
  <si>
    <t>8.5</t>
  </si>
  <si>
    <t>Previsão de economia de energia com combate às perdas (em MWh/ano)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</si>
</sst>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h"/>
    <numFmt numFmtId="166" formatCode="0;\-0;;@"/>
    <numFmt numFmtId="167" formatCode="[$-416]mmmm\-yy;@"/>
    <numFmt numFmtId="168" formatCode="#,##0.0"/>
    <numFmt numFmtId="169" formatCode="[$-416]mmmm\-yyyy;@"/>
    <numFmt numFmtId="170" formatCode="_(* #,##0_);_(* \(#,##0\);_(* &quot;-&quot;??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rgb="FF000080"/>
      <name val="Calibri"/>
      <family val="2"/>
      <scheme val="minor"/>
    </font>
    <font>
      <sz val="2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BFBFB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80"/>
      </left>
      <right/>
      <top/>
      <bottom style="thin">
        <color indexed="64"/>
      </bottom>
      <diagonal/>
    </border>
    <border>
      <left style="medium">
        <color rgb="FF00008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8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80"/>
      </left>
      <right style="thin">
        <color indexed="64"/>
      </right>
      <top/>
      <bottom style="thin">
        <color indexed="64"/>
      </bottom>
      <diagonal/>
    </border>
    <border>
      <left style="medium">
        <color rgb="FF000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8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80"/>
      </right>
      <top/>
      <bottom style="thin">
        <color indexed="64"/>
      </bottom>
      <diagonal/>
    </border>
    <border>
      <left style="thin">
        <color indexed="64"/>
      </left>
      <right style="medium">
        <color rgb="FF00008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8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80"/>
      </right>
      <top/>
      <bottom style="thin">
        <color indexed="64"/>
      </bottom>
      <diagonal/>
    </border>
    <border>
      <left style="thin">
        <color indexed="64"/>
      </left>
      <right style="medium">
        <color rgb="FF000080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19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3" borderId="0" applyNumberFormat="0" applyBorder="0" applyAlignment="0" applyProtection="0"/>
    <xf numFmtId="0" fontId="29" fillId="13" borderId="14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5" applyNumberFormat="0" applyFill="0" applyAlignment="0" applyProtection="0"/>
    <xf numFmtId="0" fontId="49" fillId="0" borderId="46" applyNumberFormat="0" applyFill="0" applyAlignment="0" applyProtection="0"/>
    <xf numFmtId="0" fontId="50" fillId="0" borderId="47" applyNumberFormat="0" applyFill="0" applyAlignment="0" applyProtection="0"/>
    <xf numFmtId="0" fontId="50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52" fillId="21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48" applyNumberFormat="0" applyAlignment="0" applyProtection="0"/>
    <xf numFmtId="0" fontId="55" fillId="24" borderId="49" applyNumberFormat="0" applyAlignment="0" applyProtection="0"/>
    <xf numFmtId="0" fontId="56" fillId="24" borderId="48" applyNumberFormat="0" applyAlignment="0" applyProtection="0"/>
    <xf numFmtId="0" fontId="57" fillId="0" borderId="50" applyNumberFormat="0" applyFill="0" applyAlignment="0" applyProtection="0"/>
    <xf numFmtId="0" fontId="30" fillId="25" borderId="51" applyNumberFormat="0" applyAlignment="0" applyProtection="0"/>
    <xf numFmtId="0" fontId="2" fillId="0" borderId="0" applyNumberFormat="0" applyFill="0" applyBorder="0" applyAlignment="0" applyProtection="0"/>
    <xf numFmtId="0" fontId="1" fillId="26" borderId="52" applyNumberFormat="0" applyFont="0" applyAlignment="0" applyProtection="0"/>
    <xf numFmtId="0" fontId="58" fillId="0" borderId="0" applyNumberFormat="0" applyFill="0" applyBorder="0" applyAlignment="0" applyProtection="0"/>
    <xf numFmtId="0" fontId="3" fillId="0" borderId="53" applyNumberFormat="0" applyFill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2" fillId="50" borderId="0" applyNumberFormat="0" applyBorder="0" applyAlignment="0" applyProtection="0"/>
  </cellStyleXfs>
  <cellXfs count="516">
    <xf numFmtId="0" fontId="0" fillId="0" borderId="0" xfId="0"/>
    <xf numFmtId="0" fontId="10" fillId="4" borderId="0" xfId="0" applyFont="1" applyFill="1"/>
    <xf numFmtId="0" fontId="10" fillId="4" borderId="23" xfId="0" applyFont="1" applyFill="1" applyBorder="1"/>
    <xf numFmtId="0" fontId="5" fillId="4" borderId="0" xfId="0" applyFont="1" applyFill="1" applyAlignment="1">
      <alignment vertical="center"/>
    </xf>
    <xf numFmtId="0" fontId="31" fillId="4" borderId="0" xfId="0" applyFont="1" applyFill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8" fillId="6" borderId="0" xfId="0" applyFont="1" applyFill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2" borderId="24" xfId="0" applyFont="1" applyFill="1" applyBorder="1" applyAlignment="1">
      <alignment horizontal="center" vertical="center"/>
    </xf>
    <xf numFmtId="0" fontId="5" fillId="16" borderId="31" xfId="0" applyFont="1" applyFill="1" applyBorder="1" applyAlignment="1">
      <alignment vertical="center"/>
    </xf>
    <xf numFmtId="0" fontId="40" fillId="16" borderId="3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6" fillId="16" borderId="34" xfId="0" applyFont="1" applyFill="1" applyBorder="1" applyAlignment="1">
      <alignment vertical="center" wrapText="1"/>
    </xf>
    <xf numFmtId="0" fontId="0" fillId="0" borderId="0" xfId="0" applyProtection="1">
      <protection hidden="1"/>
    </xf>
    <xf numFmtId="0" fontId="6" fillId="16" borderId="31" xfId="0" applyFont="1" applyFill="1" applyBorder="1" applyAlignment="1">
      <alignment vertical="center"/>
    </xf>
    <xf numFmtId="0" fontId="6" fillId="16" borderId="31" xfId="0" applyFont="1" applyFill="1" applyBorder="1" applyAlignment="1">
      <alignment horizontal="left" vertical="center" indent="2"/>
    </xf>
    <xf numFmtId="0" fontId="5" fillId="16" borderId="34" xfId="0" applyFont="1" applyFill="1" applyBorder="1" applyAlignment="1">
      <alignment vertical="center" wrapText="1"/>
    </xf>
    <xf numFmtId="0" fontId="35" fillId="4" borderId="0" xfId="0" applyFont="1" applyFill="1" applyAlignment="1">
      <alignment vertical="center"/>
    </xf>
    <xf numFmtId="0" fontId="12" fillId="4" borderId="0" xfId="0" applyFont="1" applyFill="1"/>
    <xf numFmtId="0" fontId="45" fillId="4" borderId="0" xfId="0" applyFont="1" applyFill="1"/>
    <xf numFmtId="166" fontId="6" fillId="4" borderId="0" xfId="0" applyNumberFormat="1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/>
    <xf numFmtId="166" fontId="10" fillId="4" borderId="0" xfId="0" applyNumberFormat="1" applyFont="1" applyFill="1" applyAlignment="1" applyProtection="1">
      <alignment horizontal="center" vertical="center"/>
      <protection hidden="1"/>
    </xf>
    <xf numFmtId="0" fontId="33" fillId="4" borderId="0" xfId="0" applyFont="1" applyFill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11" fillId="0" borderId="2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11" fillId="4" borderId="23" xfId="0" applyFont="1" applyFill="1" applyBorder="1" applyAlignment="1">
      <alignment horizontal="right" vertical="center"/>
    </xf>
    <xf numFmtId="0" fontId="0" fillId="6" borderId="0" xfId="0" applyFill="1" applyProtection="1">
      <protection hidden="1"/>
    </xf>
    <xf numFmtId="0" fontId="0" fillId="4" borderId="0" xfId="0" applyFill="1" applyProtection="1">
      <protection hidden="1"/>
    </xf>
    <xf numFmtId="0" fontId="34" fillId="0" borderId="0" xfId="0" applyFont="1" applyAlignment="1" applyProtection="1">
      <alignment vertical="center"/>
      <protection hidden="1"/>
    </xf>
    <xf numFmtId="0" fontId="34" fillId="4" borderId="0" xfId="0" applyFont="1" applyFill="1" applyAlignment="1" applyProtection="1">
      <alignment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24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24" xfId="0" applyFont="1" applyBorder="1" applyAlignment="1" applyProtection="1">
      <alignment vertical="center"/>
      <protection hidden="1"/>
    </xf>
    <xf numFmtId="0" fontId="0" fillId="0" borderId="23" xfId="0" applyBorder="1" applyProtection="1">
      <protection hidden="1"/>
    </xf>
    <xf numFmtId="0" fontId="0" fillId="0" borderId="24" xfId="0" applyBorder="1" applyProtection="1">
      <protection hidden="1"/>
    </xf>
    <xf numFmtId="0" fontId="5" fillId="6" borderId="21" xfId="0" applyFont="1" applyFill="1" applyBorder="1" applyAlignment="1" applyProtection="1">
      <alignment vertical="center"/>
      <protection hidden="1"/>
    </xf>
    <xf numFmtId="0" fontId="16" fillId="6" borderId="0" xfId="0" applyFont="1" applyFill="1" applyAlignment="1" applyProtection="1">
      <alignment vertical="center"/>
      <protection hidden="1"/>
    </xf>
    <xf numFmtId="0" fontId="16" fillId="0" borderId="24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5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5" fillId="16" borderId="31" xfId="0" applyFont="1" applyFill="1" applyBorder="1" applyAlignment="1" applyProtection="1">
      <alignment vertical="center"/>
      <protection hidden="1"/>
    </xf>
    <xf numFmtId="0" fontId="5" fillId="14" borderId="1" xfId="0" applyFont="1" applyFill="1" applyBorder="1" applyAlignment="1" applyProtection="1">
      <alignment horizontal="center" vertical="center"/>
      <protection hidden="1"/>
    </xf>
    <xf numFmtId="0" fontId="5" fillId="14" borderId="27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6" fillId="0" borderId="23" xfId="0" applyFont="1" applyBorder="1" applyAlignment="1" applyProtection="1">
      <alignment vertical="center"/>
      <protection hidden="1"/>
    </xf>
    <xf numFmtId="0" fontId="40" fillId="16" borderId="31" xfId="0" applyFont="1" applyFill="1" applyBorder="1" applyAlignment="1" applyProtection="1">
      <alignment vertical="center"/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6" fillId="0" borderId="24" xfId="0" applyFont="1" applyBorder="1" applyAlignment="1" applyProtection="1">
      <alignment vertical="center"/>
      <protection hidden="1"/>
    </xf>
    <xf numFmtId="0" fontId="6" fillId="16" borderId="31" xfId="0" applyFont="1" applyFill="1" applyBorder="1" applyAlignment="1" applyProtection="1">
      <alignment vertical="center"/>
      <protection hidden="1"/>
    </xf>
    <xf numFmtId="0" fontId="6" fillId="16" borderId="31" xfId="0" applyFont="1" applyFill="1" applyBorder="1" applyAlignment="1" applyProtection="1">
      <alignment horizontal="left" vertical="center" indent="2"/>
      <protection hidden="1"/>
    </xf>
    <xf numFmtId="0" fontId="6" fillId="6" borderId="0" xfId="0" applyFont="1" applyFill="1" applyAlignment="1" applyProtection="1">
      <alignment horizontal="left" vertical="center" indent="2"/>
      <protection hidden="1"/>
    </xf>
    <xf numFmtId="0" fontId="6" fillId="0" borderId="24" xfId="0" applyFont="1" applyBorder="1" applyAlignment="1" applyProtection="1">
      <alignment horizontal="left" vertical="center" indent="2"/>
      <protection hidden="1"/>
    </xf>
    <xf numFmtId="0" fontId="6" fillId="0" borderId="0" xfId="0" applyFont="1" applyAlignment="1" applyProtection="1">
      <alignment horizontal="left" vertical="center" indent="2"/>
      <protection hidden="1"/>
    </xf>
    <xf numFmtId="0" fontId="5" fillId="16" borderId="34" xfId="0" applyFont="1" applyFill="1" applyBorder="1" applyAlignment="1" applyProtection="1">
      <alignment vertical="center" wrapText="1"/>
      <protection hidden="1"/>
    </xf>
    <xf numFmtId="0" fontId="6" fillId="16" borderId="34" xfId="0" applyFont="1" applyFill="1" applyBorder="1" applyAlignment="1" applyProtection="1">
      <alignment vertical="center" wrapText="1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7" fillId="0" borderId="24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2" borderId="25" xfId="0" applyFont="1" applyFill="1" applyBorder="1" applyAlignment="1" applyProtection="1">
      <alignment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17" fillId="6" borderId="0" xfId="0" applyFont="1" applyFill="1" applyAlignment="1" applyProtection="1">
      <alignment vertical="center"/>
      <protection hidden="1"/>
    </xf>
    <xf numFmtId="0" fontId="17" fillId="0" borderId="24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34" fillId="0" borderId="23" xfId="0" applyFont="1" applyBorder="1" applyAlignment="1" applyProtection="1">
      <alignment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24" xfId="0" applyFont="1" applyBorder="1" applyAlignment="1" applyProtection="1">
      <alignment vertical="center"/>
      <protection hidden="1"/>
    </xf>
    <xf numFmtId="0" fontId="0" fillId="0" borderId="25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22" xfId="0" applyBorder="1" applyProtection="1">
      <protection hidden="1"/>
    </xf>
    <xf numFmtId="0" fontId="34" fillId="0" borderId="24" xfId="0" applyFont="1" applyBorder="1" applyAlignment="1" applyProtection="1">
      <alignment vertical="center"/>
      <protection hidden="1"/>
    </xf>
    <xf numFmtId="0" fontId="11" fillId="0" borderId="23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23" xfId="0" applyFont="1" applyBorder="1" applyAlignment="1" applyProtection="1">
      <alignment horizontal="right"/>
      <protection hidden="1"/>
    </xf>
    <xf numFmtId="0" fontId="16" fillId="6" borderId="13" xfId="0" applyFont="1" applyFill="1" applyBorder="1" applyAlignment="1" applyProtection="1">
      <alignment vertical="center"/>
      <protection hidden="1"/>
    </xf>
    <xf numFmtId="0" fontId="16" fillId="2" borderId="23" xfId="0" applyFont="1" applyFill="1" applyBorder="1" applyAlignment="1" applyProtection="1">
      <alignment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5" fillId="16" borderId="10" xfId="0" applyFont="1" applyFill="1" applyBorder="1" applyAlignment="1" applyProtection="1">
      <alignment horizontal="center" vertical="center"/>
      <protection hidden="1"/>
    </xf>
    <xf numFmtId="165" fontId="6" fillId="14" borderId="17" xfId="0" applyNumberFormat="1" applyFont="1" applyFill="1" applyBorder="1" applyAlignment="1" applyProtection="1">
      <alignment horizontal="center" vertical="center"/>
      <protection hidden="1"/>
    </xf>
    <xf numFmtId="165" fontId="6" fillId="14" borderId="18" xfId="0" applyNumberFormat="1" applyFont="1" applyFill="1" applyBorder="1" applyAlignment="1" applyProtection="1">
      <alignment horizontal="center" vertical="center"/>
      <protection hidden="1"/>
    </xf>
    <xf numFmtId="0" fontId="6" fillId="16" borderId="15" xfId="0" applyFont="1" applyFill="1" applyBorder="1" applyAlignment="1" applyProtection="1">
      <alignment horizontal="center" vertical="center"/>
      <protection hidden="1"/>
    </xf>
    <xf numFmtId="0" fontId="6" fillId="16" borderId="16" xfId="0" applyFont="1" applyFill="1" applyBorder="1" applyAlignment="1" applyProtection="1">
      <alignment horizontal="center" vertical="center"/>
      <protection hidden="1"/>
    </xf>
    <xf numFmtId="0" fontId="6" fillId="16" borderId="35" xfId="0" applyFont="1" applyFill="1" applyBorder="1" applyAlignment="1" applyProtection="1">
      <alignment horizontal="center" vertical="center"/>
      <protection hidden="1"/>
    </xf>
    <xf numFmtId="0" fontId="6" fillId="16" borderId="37" xfId="0" applyFont="1" applyFill="1" applyBorder="1" applyAlignment="1" applyProtection="1">
      <alignment horizontal="center" vertical="center"/>
      <protection hidden="1"/>
    </xf>
    <xf numFmtId="0" fontId="6" fillId="16" borderId="19" xfId="0" applyFont="1" applyFill="1" applyBorder="1" applyAlignment="1" applyProtection="1">
      <alignment horizontal="center" vertical="center"/>
      <protection hidden="1"/>
    </xf>
    <xf numFmtId="0" fontId="6" fillId="16" borderId="38" xfId="0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11" fillId="0" borderId="23" xfId="0" applyFont="1" applyBorder="1" applyAlignment="1" applyProtection="1">
      <alignment horizontal="right" vertical="center" wrapText="1"/>
      <protection hidden="1"/>
    </xf>
    <xf numFmtId="0" fontId="5" fillId="14" borderId="6" xfId="0" applyFont="1" applyFill="1" applyBorder="1" applyAlignment="1" applyProtection="1">
      <alignment horizontal="center" vertical="center" wrapText="1"/>
      <protection hidden="1"/>
    </xf>
    <xf numFmtId="0" fontId="5" fillId="14" borderId="9" xfId="0" applyFont="1" applyFill="1" applyBorder="1" applyAlignment="1" applyProtection="1">
      <alignment horizontal="center" vertical="center" wrapText="1"/>
      <protection hidden="1"/>
    </xf>
    <xf numFmtId="0" fontId="5" fillId="14" borderId="5" xfId="0" applyFont="1" applyFill="1" applyBorder="1" applyAlignment="1" applyProtection="1">
      <alignment horizontal="center" vertical="center" wrapText="1"/>
      <protection hidden="1"/>
    </xf>
    <xf numFmtId="0" fontId="5" fillId="0" borderId="24" xfId="0" applyFont="1" applyBorder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11" fillId="0" borderId="23" xfId="0" applyFont="1" applyBorder="1" applyAlignment="1" applyProtection="1">
      <alignment horizontal="right" wrapText="1"/>
      <protection hidden="1"/>
    </xf>
    <xf numFmtId="0" fontId="5" fillId="15" borderId="43" xfId="0" applyFont="1" applyFill="1" applyBorder="1" applyAlignment="1" applyProtection="1">
      <alignment vertical="center"/>
      <protection hidden="1"/>
    </xf>
    <xf numFmtId="0" fontId="42" fillId="14" borderId="9" xfId="0" applyFont="1" applyFill="1" applyBorder="1" applyAlignment="1" applyProtection="1">
      <alignment horizontal="center" vertical="center" wrapText="1"/>
      <protection hidden="1"/>
    </xf>
    <xf numFmtId="0" fontId="3" fillId="15" borderId="44" xfId="0" applyFont="1" applyFill="1" applyBorder="1" applyAlignment="1" applyProtection="1">
      <alignment horizontal="center"/>
      <protection hidden="1"/>
    </xf>
    <xf numFmtId="0" fontId="3" fillId="15" borderId="31" xfId="0" applyFont="1" applyFill="1" applyBorder="1" applyAlignment="1" applyProtection="1">
      <alignment horizontal="center"/>
      <protection hidden="1"/>
    </xf>
    <xf numFmtId="0" fontId="0" fillId="15" borderId="32" xfId="0" applyFill="1" applyBorder="1" applyProtection="1">
      <protection hidden="1"/>
    </xf>
    <xf numFmtId="0" fontId="15" fillId="14" borderId="11" xfId="0" applyFont="1" applyFill="1" applyBorder="1" applyAlignment="1" applyProtection="1">
      <alignment horizontal="center" vertical="center" wrapText="1"/>
      <protection hidden="1"/>
    </xf>
    <xf numFmtId="0" fontId="15" fillId="14" borderId="40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10" fillId="4" borderId="23" xfId="0" applyFont="1" applyFill="1" applyBorder="1" applyProtection="1">
      <protection hidden="1"/>
    </xf>
    <xf numFmtId="0" fontId="31" fillId="4" borderId="0" xfId="0" applyFont="1" applyFill="1" applyAlignment="1" applyProtection="1">
      <alignment horizontal="center" vertical="center"/>
      <protection hidden="1"/>
    </xf>
    <xf numFmtId="0" fontId="31" fillId="4" borderId="24" xfId="0" applyFont="1" applyFill="1" applyBorder="1" applyAlignment="1" applyProtection="1">
      <alignment horizontal="center" vertical="center"/>
      <protection hidden="1"/>
    </xf>
    <xf numFmtId="0" fontId="11" fillId="4" borderId="23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11" fillId="4" borderId="0" xfId="0" applyFont="1" applyFill="1" applyAlignment="1" applyProtection="1">
      <alignment horizontal="right" vertical="center"/>
      <protection hidden="1"/>
    </xf>
    <xf numFmtId="0" fontId="5" fillId="4" borderId="0" xfId="0" applyFont="1" applyFill="1" applyAlignment="1" applyProtection="1">
      <alignment horizontal="right" vertical="center"/>
      <protection hidden="1"/>
    </xf>
    <xf numFmtId="0" fontId="0" fillId="4" borderId="24" xfId="0" applyFill="1" applyBorder="1" applyProtection="1"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vertical="center"/>
      <protection hidden="1"/>
    </xf>
    <xf numFmtId="0" fontId="33" fillId="4" borderId="24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Alignment="1" applyProtection="1">
      <alignment horizontal="center" vertical="center"/>
      <protection hidden="1"/>
    </xf>
    <xf numFmtId="0" fontId="11" fillId="4" borderId="23" xfId="0" applyFont="1" applyFill="1" applyBorder="1" applyAlignment="1" applyProtection="1">
      <alignment horizontal="right" vertical="center" wrapText="1"/>
      <protection hidden="1"/>
    </xf>
    <xf numFmtId="0" fontId="0" fillId="4" borderId="26" xfId="0" applyFill="1" applyBorder="1" applyProtection="1">
      <protection hidden="1"/>
    </xf>
    <xf numFmtId="0" fontId="11" fillId="4" borderId="0" xfId="0" applyFont="1" applyFill="1" applyAlignment="1" applyProtection="1">
      <alignment horizontal="left" vertical="center" wrapText="1"/>
      <protection hidden="1"/>
    </xf>
    <xf numFmtId="0" fontId="11" fillId="4" borderId="0" xfId="0" applyFont="1" applyFill="1" applyProtection="1">
      <protection hidden="1"/>
    </xf>
    <xf numFmtId="0" fontId="11" fillId="4" borderId="0" xfId="0" applyFont="1" applyFill="1" applyAlignment="1" applyProtection="1">
      <alignment vertical="center" wrapText="1"/>
      <protection hidden="1"/>
    </xf>
    <xf numFmtId="49" fontId="45" fillId="4" borderId="0" xfId="0" applyNumberFormat="1" applyFont="1" applyFill="1" applyAlignment="1">
      <alignment vertical="top" wrapText="1"/>
    </xf>
    <xf numFmtId="0" fontId="0" fillId="4" borderId="24" xfId="0" applyFill="1" applyBorder="1"/>
    <xf numFmtId="0" fontId="0" fillId="4" borderId="0" xfId="0" applyFill="1" applyAlignment="1">
      <alignment horizontal="left"/>
    </xf>
    <xf numFmtId="0" fontId="11" fillId="6" borderId="0" xfId="0" applyFont="1" applyFill="1" applyAlignment="1">
      <alignment horizontal="left" vertical="top"/>
    </xf>
    <xf numFmtId="0" fontId="0" fillId="4" borderId="23" xfId="0" applyFill="1" applyBorder="1"/>
    <xf numFmtId="0" fontId="0" fillId="4" borderId="23" xfId="0" applyFill="1" applyBorder="1" applyAlignment="1">
      <alignment vertical="center"/>
    </xf>
    <xf numFmtId="0" fontId="11" fillId="4" borderId="23" xfId="0" applyFont="1" applyFill="1" applyBorder="1" applyAlignment="1">
      <alignment horizontal="right" vertical="center" wrapText="1"/>
    </xf>
    <xf numFmtId="0" fontId="11" fillId="4" borderId="0" xfId="0" applyFont="1" applyFill="1" applyAlignment="1">
      <alignment vertical="center" wrapText="1"/>
    </xf>
    <xf numFmtId="14" fontId="11" fillId="4" borderId="0" xfId="0" applyNumberFormat="1" applyFont="1" applyFill="1" applyAlignment="1">
      <alignment vertical="center" wrapText="1"/>
    </xf>
    <xf numFmtId="14" fontId="0" fillId="4" borderId="0" xfId="0" applyNumberFormat="1" applyFill="1"/>
    <xf numFmtId="0" fontId="11" fillId="4" borderId="25" xfId="0" applyFont="1" applyFill="1" applyBorder="1" applyAlignment="1">
      <alignment horizontal="right" vertical="center"/>
    </xf>
    <xf numFmtId="0" fontId="11" fillId="4" borderId="12" xfId="0" applyFont="1" applyFill="1" applyBorder="1" applyAlignment="1">
      <alignment horizontal="left" vertical="center" wrapText="1"/>
    </xf>
    <xf numFmtId="0" fontId="11" fillId="4" borderId="12" xfId="0" applyFont="1" applyFill="1" applyBorder="1"/>
    <xf numFmtId="0" fontId="11" fillId="4" borderId="12" xfId="0" applyFont="1" applyFill="1" applyBorder="1" applyAlignment="1">
      <alignment vertical="center" wrapText="1"/>
    </xf>
    <xf numFmtId="0" fontId="0" fillId="4" borderId="12" xfId="0" applyFill="1" applyBorder="1"/>
    <xf numFmtId="0" fontId="0" fillId="4" borderId="26" xfId="0" applyFill="1" applyBorder="1"/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/>
    <xf numFmtId="0" fontId="0" fillId="4" borderId="0" xfId="0" applyFill="1" applyAlignment="1">
      <alignment horizontal="center" vertical="center"/>
    </xf>
    <xf numFmtId="0" fontId="5" fillId="4" borderId="0" xfId="0" applyFont="1" applyFill="1" applyAlignment="1" applyProtection="1">
      <alignment horizontal="left" vertical="center"/>
      <protection hidden="1"/>
    </xf>
    <xf numFmtId="0" fontId="0" fillId="4" borderId="0" xfId="0" applyFill="1" applyAlignment="1" applyProtection="1">
      <alignment horizontal="left"/>
      <protection hidden="1"/>
    </xf>
    <xf numFmtId="0" fontId="8" fillId="6" borderId="0" xfId="0" applyFont="1" applyFill="1" applyAlignment="1" applyProtection="1">
      <alignment vertical="center"/>
      <protection hidden="1"/>
    </xf>
    <xf numFmtId="0" fontId="11" fillId="6" borderId="0" xfId="0" applyFont="1" applyFill="1" applyAlignment="1" applyProtection="1">
      <alignment horizontal="left" vertical="top"/>
      <protection hidden="1"/>
    </xf>
    <xf numFmtId="0" fontId="0" fillId="4" borderId="23" xfId="0" applyFill="1" applyBorder="1" applyProtection="1"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11" fillId="4" borderId="0" xfId="0" applyFont="1" applyFill="1" applyAlignment="1" applyProtection="1">
      <alignment vertical="top"/>
      <protection hidden="1"/>
    </xf>
    <xf numFmtId="0" fontId="11" fillId="4" borderId="0" xfId="0" applyFont="1" applyFill="1" applyAlignment="1" applyProtection="1">
      <alignment horizontal="left" vertical="top"/>
      <protection hidden="1"/>
    </xf>
    <xf numFmtId="0" fontId="0" fillId="4" borderId="25" xfId="0" applyFill="1" applyBorder="1" applyProtection="1">
      <protection hidden="1"/>
    </xf>
    <xf numFmtId="0" fontId="5" fillId="4" borderId="12" xfId="0" applyFont="1" applyFill="1" applyBorder="1" applyAlignment="1" applyProtection="1">
      <alignment vertical="top" wrapText="1"/>
      <protection hidden="1"/>
    </xf>
    <xf numFmtId="0" fontId="11" fillId="4" borderId="12" xfId="0" applyFont="1" applyFill="1" applyBorder="1" applyAlignment="1" applyProtection="1">
      <alignment vertical="top"/>
      <protection hidden="1"/>
    </xf>
    <xf numFmtId="0" fontId="11" fillId="4" borderId="12" xfId="0" applyFont="1" applyFill="1" applyBorder="1" applyAlignment="1" applyProtection="1">
      <alignment horizontal="left" vertical="top"/>
      <protection hidden="1"/>
    </xf>
    <xf numFmtId="168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2" fontId="0" fillId="0" borderId="12" xfId="0" applyNumberFormat="1" applyBorder="1" applyProtection="1">
      <protection hidden="1"/>
    </xf>
    <xf numFmtId="0" fontId="5" fillId="0" borderId="23" xfId="0" applyFont="1" applyBorder="1" applyAlignment="1" applyProtection="1">
      <alignment horizontal="right" vertical="center"/>
      <protection hidden="1"/>
    </xf>
    <xf numFmtId="0" fontId="45" fillId="0" borderId="0" xfId="0" applyFont="1"/>
    <xf numFmtId="0" fontId="10" fillId="0" borderId="0" xfId="0" applyFont="1"/>
    <xf numFmtId="0" fontId="0" fillId="0" borderId="24" xfId="0" applyBorder="1"/>
    <xf numFmtId="170" fontId="1" fillId="0" borderId="0" xfId="1" applyNumberFormat="1" applyFo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/>
    <xf numFmtId="0" fontId="0" fillId="0" borderId="23" xfId="0" applyBorder="1"/>
    <xf numFmtId="0" fontId="0" fillId="0" borderId="25" xfId="0" applyBorder="1"/>
    <xf numFmtId="0" fontId="0" fillId="0" borderId="12" xfId="0" applyBorder="1"/>
    <xf numFmtId="165" fontId="42" fillId="15" borderId="41" xfId="0" applyNumberFormat="1" applyFont="1" applyFill="1" applyBorder="1" applyAlignment="1" applyProtection="1">
      <alignment horizontal="center" vertical="center"/>
      <protection hidden="1"/>
    </xf>
    <xf numFmtId="0" fontId="0" fillId="0" borderId="26" xfId="0" applyBorder="1"/>
    <xf numFmtId="0" fontId="6" fillId="0" borderId="0" xfId="0" applyFont="1" applyAlignment="1" applyProtection="1">
      <alignment horizontal="center" vertical="center"/>
      <protection hidden="1"/>
    </xf>
    <xf numFmtId="166" fontId="10" fillId="0" borderId="0" xfId="0" applyNumberFormat="1" applyFont="1" applyAlignment="1" applyProtection="1">
      <alignment horizontal="center" vertical="center"/>
      <protection hidden="1"/>
    </xf>
    <xf numFmtId="0" fontId="0" fillId="0" borderId="13" xfId="0" applyBorder="1" applyAlignment="1">
      <alignment horizontal="center"/>
    </xf>
    <xf numFmtId="0" fontId="5" fillId="15" borderId="7" xfId="0" applyFont="1" applyFill="1" applyBorder="1" applyAlignment="1" applyProtection="1">
      <alignment vertical="center"/>
      <protection hidden="1"/>
    </xf>
    <xf numFmtId="0" fontId="0" fillId="0" borderId="55" xfId="0" applyBorder="1"/>
    <xf numFmtId="0" fontId="3" fillId="0" borderId="55" xfId="0" applyFont="1" applyBorder="1" applyAlignment="1">
      <alignment horizontal="right"/>
    </xf>
    <xf numFmtId="0" fontId="0" fillId="15" borderId="0" xfId="0" applyFill="1"/>
    <xf numFmtId="166" fontId="6" fillId="0" borderId="0" xfId="0" applyNumberFormat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top"/>
      <protection hidden="1"/>
    </xf>
    <xf numFmtId="165" fontId="6" fillId="14" borderId="57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Border="1"/>
    <xf numFmtId="167" fontId="6" fillId="0" borderId="0" xfId="0" applyNumberFormat="1" applyFont="1" applyAlignment="1" applyProtection="1">
      <alignment horizontal="center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165" fontId="6" fillId="6" borderId="0" xfId="0" applyNumberFormat="1" applyFont="1" applyFill="1" applyAlignment="1" applyProtection="1">
      <alignment horizontal="center" vertical="center"/>
      <protection hidden="1"/>
    </xf>
    <xf numFmtId="0" fontId="0" fillId="6" borderId="0" xfId="0" applyFill="1"/>
    <xf numFmtId="165" fontId="42" fillId="6" borderId="0" xfId="0" applyNumberFormat="1" applyFont="1" applyFill="1" applyAlignment="1" applyProtection="1">
      <alignment horizontal="center" vertical="center"/>
      <protection hidden="1"/>
    </xf>
    <xf numFmtId="0" fontId="8" fillId="6" borderId="23" xfId="0" applyFont="1" applyFill="1" applyBorder="1" applyAlignment="1" applyProtection="1">
      <alignment horizontal="center" vertical="center"/>
      <protection hidden="1"/>
    </xf>
    <xf numFmtId="14" fontId="5" fillId="14" borderId="0" xfId="0" applyNumberFormat="1" applyFont="1" applyFill="1" applyAlignment="1" applyProtection="1">
      <alignment horizontal="center" vertical="center" wrapText="1"/>
      <protection hidden="1"/>
    </xf>
    <xf numFmtId="0" fontId="5" fillId="14" borderId="10" xfId="0" applyFont="1" applyFill="1" applyBorder="1" applyAlignment="1" applyProtection="1">
      <alignment horizontal="center" vertical="center" wrapText="1"/>
      <protection hidden="1"/>
    </xf>
    <xf numFmtId="0" fontId="5" fillId="14" borderId="3" xfId="0" applyFont="1" applyFill="1" applyBorder="1" applyAlignment="1" applyProtection="1">
      <alignment horizontal="center" vertical="center" wrapText="1"/>
      <protection hidden="1"/>
    </xf>
    <xf numFmtId="49" fontId="0" fillId="3" borderId="39" xfId="0" applyNumberFormat="1" applyFill="1" applyBorder="1" applyProtection="1">
      <protection locked="0" hidden="1"/>
    </xf>
    <xf numFmtId="49" fontId="0" fillId="3" borderId="56" xfId="0" applyNumberFormat="1" applyFill="1" applyBorder="1" applyProtection="1">
      <protection locked="0" hidden="1"/>
    </xf>
    <xf numFmtId="49" fontId="0" fillId="3" borderId="2" xfId="0" applyNumberFormat="1" applyFill="1" applyBorder="1" applyProtection="1">
      <protection locked="0" hidden="1"/>
    </xf>
    <xf numFmtId="49" fontId="0" fillId="3" borderId="40" xfId="0" applyNumberFormat="1" applyFill="1" applyBorder="1" applyProtection="1">
      <protection locked="0" hidden="1"/>
    </xf>
    <xf numFmtId="0" fontId="30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0" fillId="0" borderId="23" xfId="0" applyFont="1" applyBorder="1" applyAlignment="1" applyProtection="1">
      <alignment horizontal="center"/>
      <protection hidden="1"/>
    </xf>
    <xf numFmtId="0" fontId="33" fillId="0" borderId="23" xfId="0" applyFont="1" applyBorder="1" applyAlignment="1" applyProtection="1">
      <alignment horizontal="center" vertical="center"/>
      <protection hidden="1"/>
    </xf>
    <xf numFmtId="0" fontId="42" fillId="0" borderId="23" xfId="0" applyFont="1" applyBorder="1" applyAlignment="1" applyProtection="1">
      <alignment horizontal="center" vertical="center" wrapText="1"/>
      <protection hidden="1"/>
    </xf>
    <xf numFmtId="168" fontId="0" fillId="0" borderId="23" xfId="0" applyNumberFormat="1" applyBorder="1" applyAlignment="1" applyProtection="1">
      <alignment horizontal="center" vertical="center"/>
      <protection hidden="1"/>
    </xf>
    <xf numFmtId="0" fontId="42" fillId="14" borderId="60" xfId="0" applyFont="1" applyFill="1" applyBorder="1" applyAlignment="1" applyProtection="1">
      <alignment horizontal="center" vertical="center" wrapText="1"/>
      <protection hidden="1"/>
    </xf>
    <xf numFmtId="0" fontId="15" fillId="14" borderId="62" xfId="0" applyFont="1" applyFill="1" applyBorder="1" applyAlignment="1" applyProtection="1">
      <alignment horizontal="center" vertical="center" wrapText="1"/>
      <protection hidden="1"/>
    </xf>
    <xf numFmtId="0" fontId="5" fillId="16" borderId="1" xfId="0" applyFont="1" applyFill="1" applyBorder="1" applyAlignment="1">
      <alignment horizontal="center" vertical="center"/>
    </xf>
    <xf numFmtId="0" fontId="6" fillId="16" borderId="31" xfId="0" applyFont="1" applyFill="1" applyBorder="1" applyAlignment="1">
      <alignment vertical="center" wrapText="1"/>
    </xf>
    <xf numFmtId="0" fontId="13" fillId="16" borderId="44" xfId="0" applyFont="1" applyFill="1" applyBorder="1"/>
    <xf numFmtId="1" fontId="42" fillId="15" borderId="54" xfId="0" applyNumberFormat="1" applyFont="1" applyFill="1" applyBorder="1" applyAlignment="1" applyProtection="1">
      <alignment horizontal="center" vertical="center"/>
      <protection hidden="1"/>
    </xf>
    <xf numFmtId="1" fontId="42" fillId="15" borderId="58" xfId="0" applyNumberFormat="1" applyFont="1" applyFill="1" applyBorder="1" applyAlignment="1" applyProtection="1">
      <alignment horizontal="center" vertical="center"/>
      <protection hidden="1"/>
    </xf>
    <xf numFmtId="1" fontId="42" fillId="15" borderId="41" xfId="0" applyNumberFormat="1" applyFont="1" applyFill="1" applyBorder="1" applyAlignment="1" applyProtection="1">
      <alignment horizontal="center" vertical="center"/>
      <protection hidden="1"/>
    </xf>
    <xf numFmtId="1" fontId="42" fillId="15" borderId="36" xfId="0" applyNumberFormat="1" applyFont="1" applyFill="1" applyBorder="1" applyAlignment="1" applyProtection="1">
      <alignment horizontal="center" vertical="center"/>
      <protection hidden="1"/>
    </xf>
    <xf numFmtId="1" fontId="16" fillId="2" borderId="23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/>
    <xf numFmtId="1" fontId="0" fillId="0" borderId="12" xfId="0" applyNumberFormat="1" applyBorder="1"/>
    <xf numFmtId="0" fontId="34" fillId="51" borderId="23" xfId="0" applyFont="1" applyFill="1" applyBorder="1" applyAlignment="1">
      <alignment horizontal="right" vertical="center"/>
    </xf>
    <xf numFmtId="0" fontId="36" fillId="51" borderId="0" xfId="0" applyFont="1" applyFill="1" applyAlignment="1">
      <alignment vertical="center"/>
    </xf>
    <xf numFmtId="0" fontId="11" fillId="51" borderId="23" xfId="0" applyFont="1" applyFill="1" applyBorder="1" applyAlignment="1">
      <alignment horizontal="right" vertical="center"/>
    </xf>
    <xf numFmtId="0" fontId="5" fillId="51" borderId="0" xfId="0" applyFont="1" applyFill="1" applyAlignment="1">
      <alignment horizontal="right" vertical="center"/>
    </xf>
    <xf numFmtId="0" fontId="5" fillId="51" borderId="0" xfId="0" applyFont="1" applyFill="1" applyAlignment="1">
      <alignment vertical="center"/>
    </xf>
    <xf numFmtId="0" fontId="38" fillId="51" borderId="23" xfId="0" applyFont="1" applyFill="1" applyBorder="1" applyAlignment="1">
      <alignment vertical="center"/>
    </xf>
    <xf numFmtId="0" fontId="38" fillId="51" borderId="0" xfId="0" applyFont="1" applyFill="1" applyAlignment="1">
      <alignment vertical="center"/>
    </xf>
    <xf numFmtId="0" fontId="37" fillId="51" borderId="0" xfId="0" applyFont="1" applyFill="1" applyAlignment="1">
      <alignment horizontal="center" vertical="center"/>
    </xf>
    <xf numFmtId="0" fontId="34" fillId="51" borderId="0" xfId="0" applyFont="1" applyFill="1" applyAlignment="1">
      <alignment vertical="center"/>
    </xf>
    <xf numFmtId="0" fontId="34" fillId="51" borderId="24" xfId="0" applyFont="1" applyFill="1" applyBorder="1" applyAlignment="1">
      <alignment vertical="center"/>
    </xf>
    <xf numFmtId="0" fontId="6" fillId="51" borderId="0" xfId="0" applyFont="1" applyFill="1" applyAlignment="1" applyProtection="1">
      <alignment vertical="center"/>
      <protection hidden="1"/>
    </xf>
    <xf numFmtId="0" fontId="38" fillId="51" borderId="24" xfId="0" applyFont="1" applyFill="1" applyBorder="1" applyAlignment="1">
      <alignment vertical="center"/>
    </xf>
    <xf numFmtId="0" fontId="8" fillId="51" borderId="24" xfId="0" applyFont="1" applyFill="1" applyBorder="1" applyAlignment="1">
      <alignment vertical="center"/>
    </xf>
    <xf numFmtId="0" fontId="5" fillId="51" borderId="24" xfId="0" applyFont="1" applyFill="1" applyBorder="1" applyAlignment="1">
      <alignment vertical="center"/>
    </xf>
    <xf numFmtId="0" fontId="6" fillId="51" borderId="24" xfId="0" applyFont="1" applyFill="1" applyBorder="1" applyAlignment="1">
      <alignment vertical="center"/>
    </xf>
    <xf numFmtId="0" fontId="7" fillId="51" borderId="24" xfId="0" applyFont="1" applyFill="1" applyBorder="1" applyAlignment="1">
      <alignment vertical="center"/>
    </xf>
    <xf numFmtId="0" fontId="5" fillId="51" borderId="0" xfId="0" applyFont="1" applyFill="1" applyAlignment="1" applyProtection="1">
      <alignment horizontal="left" vertical="center"/>
      <protection hidden="1"/>
    </xf>
    <xf numFmtId="0" fontId="38" fillId="4" borderId="0" xfId="0" applyFont="1" applyFill="1" applyAlignment="1">
      <alignment vertical="center"/>
    </xf>
    <xf numFmtId="169" fontId="6" fillId="4" borderId="0" xfId="0" applyNumberFormat="1" applyFont="1" applyFill="1" applyAlignment="1" applyProtection="1">
      <alignment vertical="center"/>
      <protection hidden="1"/>
    </xf>
    <xf numFmtId="0" fontId="11" fillId="4" borderId="23" xfId="0" applyFont="1" applyFill="1" applyBorder="1" applyAlignment="1">
      <alignment vertical="center"/>
    </xf>
    <xf numFmtId="0" fontId="6" fillId="4" borderId="23" xfId="0" applyFont="1" applyFill="1" applyBorder="1" applyAlignment="1">
      <alignment horizontal="right" vertical="center"/>
    </xf>
    <xf numFmtId="0" fontId="5" fillId="4" borderId="23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7" fillId="4" borderId="23" xfId="0" applyFont="1" applyFill="1" applyBorder="1" applyAlignment="1">
      <alignment vertical="center"/>
    </xf>
    <xf numFmtId="0" fontId="39" fillId="4" borderId="23" xfId="0" applyFont="1" applyFill="1" applyBorder="1" applyAlignment="1">
      <alignment vertical="center"/>
    </xf>
    <xf numFmtId="0" fontId="34" fillId="4" borderId="25" xfId="0" applyFont="1" applyFill="1" applyBorder="1" applyAlignment="1">
      <alignment vertical="center"/>
    </xf>
    <xf numFmtId="0" fontId="39" fillId="4" borderId="0" xfId="0" applyFont="1" applyFill="1" applyAlignment="1">
      <alignment horizontal="center" vertical="center"/>
    </xf>
    <xf numFmtId="0" fontId="39" fillId="4" borderId="24" xfId="0" applyFont="1" applyFill="1" applyBorder="1" applyAlignment="1">
      <alignment vertical="center"/>
    </xf>
    <xf numFmtId="0" fontId="34" fillId="4" borderId="12" xfId="0" applyFont="1" applyFill="1" applyBorder="1" applyAlignment="1">
      <alignment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6" xfId="0" applyFont="1" applyFill="1" applyBorder="1" applyAlignment="1">
      <alignment vertical="center"/>
    </xf>
    <xf numFmtId="0" fontId="33" fillId="19" borderId="59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Protection="1">
      <protection locked="0"/>
    </xf>
    <xf numFmtId="1" fontId="10" fillId="3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Protection="1">
      <protection locked="0"/>
    </xf>
    <xf numFmtId="14" fontId="10" fillId="3" borderId="1" xfId="0" applyNumberFormat="1" applyFont="1" applyFill="1" applyBorder="1" applyProtection="1">
      <protection locked="0"/>
    </xf>
    <xf numFmtId="0" fontId="10" fillId="3" borderId="2" xfId="0" applyFont="1" applyFill="1" applyBorder="1" applyAlignment="1" applyProtection="1">
      <alignment wrapText="1"/>
      <protection locked="0"/>
    </xf>
    <xf numFmtId="14" fontId="10" fillId="3" borderId="2" xfId="0" applyNumberFormat="1" applyFont="1" applyFill="1" applyBorder="1" applyAlignment="1" applyProtection="1">
      <alignment wrapText="1"/>
      <protection locked="0"/>
    </xf>
    <xf numFmtId="2" fontId="10" fillId="3" borderId="2" xfId="0" applyNumberFormat="1" applyFont="1" applyFill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" fontId="10" fillId="0" borderId="1" xfId="0" applyNumberFormat="1" applyFont="1" applyBorder="1" applyProtection="1">
      <protection locked="0"/>
    </xf>
    <xf numFmtId="2" fontId="10" fillId="0" borderId="1" xfId="0" applyNumberFormat="1" applyFont="1" applyBorder="1" applyProtection="1">
      <protection locked="0"/>
    </xf>
    <xf numFmtId="14" fontId="10" fillId="4" borderId="1" xfId="0" applyNumberFormat="1" applyFont="1" applyFill="1" applyBorder="1" applyProtection="1">
      <protection locked="0"/>
    </xf>
    <xf numFmtId="14" fontId="10" fillId="0" borderId="1" xfId="0" applyNumberFormat="1" applyFont="1" applyBorder="1" applyProtection="1">
      <protection locked="0"/>
    </xf>
    <xf numFmtId="0" fontId="10" fillId="0" borderId="2" xfId="0" applyFont="1" applyBorder="1" applyAlignment="1" applyProtection="1">
      <alignment wrapText="1"/>
      <protection locked="0"/>
    </xf>
    <xf numFmtId="14" fontId="10" fillId="0" borderId="2" xfId="0" applyNumberFormat="1" applyFont="1" applyBorder="1" applyAlignment="1" applyProtection="1">
      <alignment wrapText="1"/>
      <protection locked="0"/>
    </xf>
    <xf numFmtId="2" fontId="10" fillId="0" borderId="2" xfId="0" applyNumberFormat="1" applyFont="1" applyBorder="1" applyAlignment="1" applyProtection="1">
      <alignment wrapText="1"/>
      <protection locked="0"/>
    </xf>
    <xf numFmtId="49" fontId="0" fillId="3" borderId="39" xfId="0" applyNumberFormat="1" applyFill="1" applyBorder="1" applyProtection="1">
      <protection locked="0"/>
    </xf>
    <xf numFmtId="49" fontId="0" fillId="3" borderId="56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3" borderId="40" xfId="0" applyNumberFormat="1" applyFill="1" applyBorder="1" applyProtection="1">
      <protection locked="0"/>
    </xf>
    <xf numFmtId="0" fontId="0" fillId="4" borderId="23" xfId="0" applyFill="1" applyBorder="1" applyAlignment="1">
      <alignment horizontal="right"/>
    </xf>
    <xf numFmtId="0" fontId="11" fillId="4" borderId="23" xfId="0" applyFont="1" applyFill="1" applyBorder="1" applyAlignment="1">
      <alignment horizontal="right"/>
    </xf>
    <xf numFmtId="0" fontId="11" fillId="4" borderId="0" xfId="0" applyFont="1" applyFill="1" applyAlignment="1">
      <alignment horizontal="right"/>
    </xf>
    <xf numFmtId="0" fontId="0" fillId="4" borderId="25" xfId="0" applyFill="1" applyBorder="1" applyAlignment="1">
      <alignment horizontal="right"/>
    </xf>
    <xf numFmtId="0" fontId="11" fillId="4" borderId="0" xfId="0" applyFont="1" applyFill="1" applyAlignment="1">
      <alignment horizontal="left"/>
    </xf>
    <xf numFmtId="0" fontId="6" fillId="5" borderId="20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5" fillId="0" borderId="3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69" xfId="0" applyFont="1" applyFill="1" applyBorder="1" applyAlignment="1">
      <alignment horizontal="center" vertical="center" wrapText="1"/>
    </xf>
    <xf numFmtId="49" fontId="10" fillId="3" borderId="20" xfId="0" applyNumberFormat="1" applyFont="1" applyFill="1" applyBorder="1" applyAlignment="1" applyProtection="1">
      <alignment horizontal="left" vertical="top"/>
      <protection locked="0"/>
    </xf>
    <xf numFmtId="2" fontId="11" fillId="3" borderId="11" xfId="0" applyNumberFormat="1" applyFont="1" applyFill="1" applyBorder="1" applyAlignment="1" applyProtection="1">
      <alignment horizontal="center"/>
      <protection locked="0"/>
    </xf>
    <xf numFmtId="1" fontId="11" fillId="3" borderId="32" xfId="0" applyNumberFormat="1" applyFont="1" applyFill="1" applyBorder="1" applyAlignment="1" applyProtection="1">
      <alignment horizontal="center"/>
      <protection locked="0"/>
    </xf>
    <xf numFmtId="1" fontId="11" fillId="3" borderId="11" xfId="0" applyNumberFormat="1" applyFont="1" applyFill="1" applyBorder="1" applyAlignment="1" applyProtection="1">
      <alignment horizontal="center"/>
      <protection locked="0"/>
    </xf>
    <xf numFmtId="49" fontId="11" fillId="3" borderId="70" xfId="0" applyNumberFormat="1" applyFont="1" applyFill="1" applyBorder="1" applyAlignment="1" applyProtection="1">
      <alignment horizontal="center"/>
      <protection locked="0"/>
    </xf>
    <xf numFmtId="1" fontId="10" fillId="3" borderId="20" xfId="0" applyNumberFormat="1" applyFont="1" applyFill="1" applyBorder="1" applyAlignment="1" applyProtection="1">
      <alignment horizontal="left" vertical="top"/>
      <protection locked="0"/>
    </xf>
    <xf numFmtId="0" fontId="0" fillId="4" borderId="0" xfId="0" applyFill="1" applyAlignment="1">
      <alignment horizontal="right"/>
    </xf>
    <xf numFmtId="0" fontId="59" fillId="4" borderId="0" xfId="0" applyFont="1" applyFill="1"/>
    <xf numFmtId="0" fontId="0" fillId="4" borderId="0" xfId="0" applyFill="1" applyAlignment="1">
      <alignment horizontal="center"/>
    </xf>
    <xf numFmtId="1" fontId="43" fillId="5" borderId="4" xfId="1" applyNumberFormat="1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4" xfId="20" applyNumberFormat="1" applyFont="1" applyFill="1" applyBorder="1" applyAlignment="1" applyProtection="1">
      <alignment horizontal="center" vertical="center"/>
      <protection hidden="1"/>
    </xf>
    <xf numFmtId="1" fontId="6" fillId="5" borderId="1" xfId="0" applyNumberFormat="1" applyFont="1" applyFill="1" applyBorder="1" applyAlignment="1" applyProtection="1">
      <alignment horizontal="center" vertical="center"/>
      <protection hidden="1"/>
    </xf>
    <xf numFmtId="1" fontId="6" fillId="5" borderId="4" xfId="1" applyNumberFormat="1" applyFont="1" applyFill="1" applyBorder="1" applyAlignment="1" applyProtection="1">
      <alignment horizontal="center" vertical="center"/>
      <protection hidden="1"/>
    </xf>
    <xf numFmtId="0" fontId="34" fillId="4" borderId="0" xfId="0" applyFont="1" applyFill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9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1" fontId="43" fillId="5" borderId="4" xfId="0" applyNumberFormat="1" applyFont="1" applyFill="1" applyBorder="1" applyAlignment="1" applyProtection="1">
      <alignment horizontal="center" vertical="center"/>
      <protection hidden="1"/>
    </xf>
    <xf numFmtId="1" fontId="6" fillId="18" borderId="4" xfId="0" applyNumberFormat="1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 hidden="1"/>
    </xf>
    <xf numFmtId="1" fontId="6" fillId="18" borderId="1" xfId="0" applyNumberFormat="1" applyFont="1" applyFill="1" applyBorder="1" applyAlignment="1" applyProtection="1">
      <alignment horizontal="center" vertical="center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1" fontId="6" fillId="5" borderId="1" xfId="20" applyNumberFormat="1" applyFont="1" applyFill="1" applyBorder="1" applyAlignment="1" applyProtection="1">
      <alignment horizontal="center" vertical="center"/>
      <protection hidden="1"/>
    </xf>
    <xf numFmtId="1" fontId="6" fillId="18" borderId="4" xfId="20" applyNumberFormat="1" applyFont="1" applyFill="1" applyBorder="1" applyAlignment="1" applyProtection="1">
      <alignment horizontal="center" vertical="center"/>
      <protection hidden="1"/>
    </xf>
    <xf numFmtId="1" fontId="6" fillId="18" borderId="4" xfId="1" applyNumberFormat="1" applyFont="1" applyFill="1" applyBorder="1" applyAlignment="1" applyProtection="1">
      <alignment horizontal="center" vertical="center"/>
      <protection hidden="1"/>
    </xf>
    <xf numFmtId="1" fontId="43" fillId="5" borderId="1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Protection="1">
      <protection locked="0"/>
    </xf>
    <xf numFmtId="49" fontId="10" fillId="3" borderId="4" xfId="0" applyNumberFormat="1" applyFont="1" applyFill="1" applyBorder="1" applyProtection="1">
      <protection locked="0"/>
    </xf>
    <xf numFmtId="49" fontId="10" fillId="0" borderId="4" xfId="0" applyNumberFormat="1" applyFont="1" applyBorder="1" applyProtection="1">
      <protection locked="0"/>
    </xf>
    <xf numFmtId="49" fontId="10" fillId="3" borderId="1" xfId="0" applyNumberFormat="1" applyFont="1" applyFill="1" applyBorder="1" applyProtection="1">
      <protection locked="0"/>
    </xf>
    <xf numFmtId="49" fontId="10" fillId="0" borderId="1" xfId="0" applyNumberFormat="1" applyFont="1" applyBorder="1" applyProtection="1">
      <protection locked="0"/>
    </xf>
    <xf numFmtId="49" fontId="10" fillId="3" borderId="2" xfId="0" applyNumberFormat="1" applyFont="1" applyFill="1" applyBorder="1" applyAlignment="1" applyProtection="1">
      <alignment wrapText="1"/>
      <protection locked="0"/>
    </xf>
    <xf numFmtId="49" fontId="10" fillId="0" borderId="2" xfId="0" applyNumberFormat="1" applyFont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 hidden="1"/>
    </xf>
    <xf numFmtId="2" fontId="0" fillId="3" borderId="1" xfId="0" applyNumberFormat="1" applyFill="1" applyBorder="1" applyProtection="1">
      <protection locked="0" hidden="1"/>
    </xf>
    <xf numFmtId="2" fontId="0" fillId="3" borderId="11" xfId="0" applyNumberFormat="1" applyFill="1" applyBorder="1" applyProtection="1">
      <protection locked="0" hidden="1"/>
    </xf>
    <xf numFmtId="2" fontId="0" fillId="3" borderId="64" xfId="0" applyNumberFormat="1" applyFill="1" applyBorder="1" applyProtection="1">
      <protection locked="0" hidden="1"/>
    </xf>
    <xf numFmtId="2" fontId="0" fillId="3" borderId="56" xfId="0" applyNumberFormat="1" applyFill="1" applyBorder="1" applyProtection="1">
      <protection locked="0" hidden="1"/>
    </xf>
    <xf numFmtId="2" fontId="0" fillId="3" borderId="65" xfId="0" applyNumberFormat="1" applyFill="1" applyBorder="1" applyProtection="1">
      <protection locked="0" hidden="1"/>
    </xf>
    <xf numFmtId="2" fontId="0" fillId="3" borderId="2" xfId="0" applyNumberFormat="1" applyFill="1" applyBorder="1" applyProtection="1">
      <protection locked="0" hidden="1"/>
    </xf>
    <xf numFmtId="2" fontId="0" fillId="3" borderId="62" xfId="0" applyNumberFormat="1" applyFill="1" applyBorder="1" applyProtection="1">
      <protection locked="0" hidden="1"/>
    </xf>
    <xf numFmtId="2" fontId="0" fillId="3" borderId="40" xfId="0" applyNumberFormat="1" applyFill="1" applyBorder="1" applyProtection="1">
      <protection locked="0" hidden="1"/>
    </xf>
    <xf numFmtId="0" fontId="6" fillId="5" borderId="20" xfId="0" applyFont="1" applyFill="1" applyBorder="1" applyAlignment="1">
      <alignment horizontal="center" vertical="center"/>
    </xf>
    <xf numFmtId="2" fontId="0" fillId="3" borderId="72" xfId="0" applyNumberFormat="1" applyFill="1" applyBorder="1" applyProtection="1">
      <protection locked="0"/>
    </xf>
    <xf numFmtId="49" fontId="0" fillId="3" borderId="71" xfId="0" applyNumberFormat="1" applyFill="1" applyBorder="1" applyProtection="1">
      <protection locked="0"/>
    </xf>
    <xf numFmtId="2" fontId="0" fillId="3" borderId="72" xfId="0" applyNumberFormat="1" applyFill="1" applyBorder="1" applyProtection="1">
      <protection locked="0" hidden="1"/>
    </xf>
    <xf numFmtId="49" fontId="0" fillId="3" borderId="71" xfId="0" applyNumberFormat="1" applyFill="1" applyBorder="1" applyProtection="1">
      <protection locked="0" hidden="1"/>
    </xf>
    <xf numFmtId="2" fontId="0" fillId="3" borderId="73" xfId="0" applyNumberFormat="1" applyFill="1" applyBorder="1" applyProtection="1">
      <protection locked="0" hidden="1"/>
    </xf>
    <xf numFmtId="2" fontId="0" fillId="3" borderId="71" xfId="0" applyNumberFormat="1" applyFill="1" applyBorder="1" applyProtection="1">
      <protection locked="0" hidden="1"/>
    </xf>
    <xf numFmtId="0" fontId="11" fillId="0" borderId="10" xfId="0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0" fontId="13" fillId="17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right" indent="1"/>
    </xf>
    <xf numFmtId="1" fontId="10" fillId="3" borderId="2" xfId="0" applyNumberFormat="1" applyFont="1" applyFill="1" applyBorder="1" applyAlignment="1" applyProtection="1">
      <alignment wrapText="1"/>
      <protection locked="0"/>
    </xf>
    <xf numFmtId="1" fontId="10" fillId="0" borderId="2" xfId="0" applyNumberFormat="1" applyFont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 hidden="1"/>
    </xf>
    <xf numFmtId="2" fontId="0" fillId="3" borderId="63" xfId="0" applyNumberFormat="1" applyFill="1" applyBorder="1" applyProtection="1">
      <protection locked="0" hidden="1"/>
    </xf>
    <xf numFmtId="2" fontId="0" fillId="3" borderId="39" xfId="0" applyNumberFormat="1" applyFill="1" applyBorder="1" applyProtection="1">
      <protection locked="0" hidden="1"/>
    </xf>
    <xf numFmtId="0" fontId="15" fillId="14" borderId="75" xfId="0" applyFont="1" applyFill="1" applyBorder="1" applyAlignment="1" applyProtection="1">
      <alignment horizontal="center" vertical="center" wrapText="1"/>
      <protection hidden="1"/>
    </xf>
    <xf numFmtId="2" fontId="0" fillId="3" borderId="76" xfId="0" applyNumberFormat="1" applyFill="1" applyBorder="1" applyProtection="1">
      <protection locked="0" hidden="1"/>
    </xf>
    <xf numFmtId="2" fontId="0" fillId="3" borderId="77" xfId="0" applyNumberFormat="1" applyFill="1" applyBorder="1" applyProtection="1">
      <protection locked="0" hidden="1"/>
    </xf>
    <xf numFmtId="2" fontId="0" fillId="3" borderId="78" xfId="0" applyNumberFormat="1" applyFill="1" applyBorder="1" applyProtection="1">
      <protection locked="0" hidden="1"/>
    </xf>
    <xf numFmtId="2" fontId="0" fillId="3" borderId="75" xfId="0" applyNumberFormat="1" applyFill="1" applyBorder="1" applyProtection="1">
      <protection locked="0" hidden="1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1" borderId="24" xfId="0" applyFont="1" applyFill="1" applyBorder="1" applyAlignment="1">
      <alignment horizontal="right" vertical="center"/>
    </xf>
    <xf numFmtId="0" fontId="5" fillId="4" borderId="23" xfId="0" applyFont="1" applyFill="1" applyBorder="1" applyAlignment="1" applyProtection="1">
      <alignment horizontal="left" vertical="center"/>
      <protection hidden="1"/>
    </xf>
    <xf numFmtId="14" fontId="6" fillId="0" borderId="0" xfId="0" applyNumberFormat="1" applyFont="1" applyAlignment="1" applyProtection="1">
      <alignment horizontal="left" vertical="top"/>
      <protection locked="0" hidden="1"/>
    </xf>
    <xf numFmtId="14" fontId="6" fillId="3" borderId="20" xfId="0" applyNumberFormat="1" applyFont="1" applyFill="1" applyBorder="1" applyAlignment="1" applyProtection="1">
      <alignment horizontal="left" vertical="top"/>
      <protection locked="0" hidden="1"/>
    </xf>
    <xf numFmtId="0" fontId="8" fillId="19" borderId="28" xfId="0" applyFont="1" applyFill="1" applyBorder="1" applyAlignment="1">
      <alignment horizontal="center"/>
    </xf>
    <xf numFmtId="0" fontId="8" fillId="19" borderId="30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9" fontId="10" fillId="3" borderId="28" xfId="0" applyNumberFormat="1" applyFont="1" applyFill="1" applyBorder="1" applyAlignment="1" applyProtection="1">
      <alignment horizontal="center" vertical="top"/>
      <protection locked="0"/>
    </xf>
    <xf numFmtId="49" fontId="10" fillId="3" borderId="29" xfId="0" applyNumberFormat="1" applyFont="1" applyFill="1" applyBorder="1" applyAlignment="1" applyProtection="1">
      <alignment horizontal="center" vertical="top"/>
      <protection locked="0"/>
    </xf>
    <xf numFmtId="49" fontId="10" fillId="3" borderId="30" xfId="0" applyNumberFormat="1" applyFont="1" applyFill="1" applyBorder="1" applyAlignment="1" applyProtection="1">
      <alignment horizontal="center" vertical="top"/>
      <protection locked="0"/>
    </xf>
    <xf numFmtId="0" fontId="8" fillId="19" borderId="21" xfId="0" applyFont="1" applyFill="1" applyBorder="1" applyAlignment="1">
      <alignment horizontal="center"/>
    </xf>
    <xf numFmtId="0" fontId="8" fillId="19" borderId="13" xfId="0" applyFont="1" applyFill="1" applyBorder="1" applyAlignment="1">
      <alignment horizontal="center"/>
    </xf>
    <xf numFmtId="49" fontId="6" fillId="3" borderId="28" xfId="0" applyNumberFormat="1" applyFont="1" applyFill="1" applyBorder="1" applyAlignment="1" applyProtection="1">
      <alignment horizontal="center" vertical="center"/>
      <protection locked="0"/>
    </xf>
    <xf numFmtId="49" fontId="6" fillId="3" borderId="29" xfId="0" applyNumberFormat="1" applyFont="1" applyFill="1" applyBorder="1" applyAlignment="1" applyProtection="1">
      <alignment horizontal="center" vertical="center"/>
      <protection locked="0"/>
    </xf>
    <xf numFmtId="49" fontId="6" fillId="3" borderId="30" xfId="0" applyNumberFormat="1" applyFont="1" applyFill="1" applyBorder="1" applyAlignment="1" applyProtection="1">
      <alignment horizontal="center" vertical="center"/>
      <protection locked="0"/>
    </xf>
    <xf numFmtId="0" fontId="11" fillId="17" borderId="28" xfId="0" applyFont="1" applyFill="1" applyBorder="1" applyAlignment="1">
      <alignment horizontal="center"/>
    </xf>
    <xf numFmtId="0" fontId="11" fillId="17" borderId="29" xfId="0" applyFont="1" applyFill="1" applyBorder="1" applyAlignment="1">
      <alignment horizontal="center"/>
    </xf>
    <xf numFmtId="0" fontId="11" fillId="17" borderId="30" xfId="0" applyFont="1" applyFill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49" fontId="6" fillId="3" borderId="28" xfId="0" applyNumberFormat="1" applyFont="1" applyFill="1" applyBorder="1" applyAlignment="1" applyProtection="1">
      <alignment horizontal="left" vertical="top"/>
      <protection locked="0" hidden="1"/>
    </xf>
    <xf numFmtId="49" fontId="6" fillId="3" borderId="29" xfId="0" applyNumberFormat="1" applyFont="1" applyFill="1" applyBorder="1" applyAlignment="1" applyProtection="1">
      <alignment horizontal="left" vertical="top"/>
      <protection locked="0" hidden="1"/>
    </xf>
    <xf numFmtId="49" fontId="6" fillId="3" borderId="30" xfId="0" applyNumberFormat="1" applyFont="1" applyFill="1" applyBorder="1" applyAlignment="1" applyProtection="1">
      <alignment horizontal="left" vertical="top"/>
      <protection locked="0" hidden="1"/>
    </xf>
    <xf numFmtId="0" fontId="8" fillId="17" borderId="13" xfId="0" applyFont="1" applyFill="1" applyBorder="1" applyAlignment="1">
      <alignment horizontal="center" vertical="center"/>
    </xf>
    <xf numFmtId="0" fontId="8" fillId="17" borderId="22" xfId="0" applyFont="1" applyFill="1" applyBorder="1" applyAlignment="1">
      <alignment horizontal="center" vertical="center"/>
    </xf>
    <xf numFmtId="0" fontId="46" fillId="19" borderId="21" xfId="0" applyFont="1" applyFill="1" applyBorder="1" applyAlignment="1">
      <alignment horizontal="center" vertical="center"/>
    </xf>
    <xf numFmtId="0" fontId="46" fillId="19" borderId="13" xfId="0" applyFont="1" applyFill="1" applyBorder="1" applyAlignment="1">
      <alignment horizontal="center" vertical="center"/>
    </xf>
    <xf numFmtId="0" fontId="46" fillId="19" borderId="22" xfId="0" applyFont="1" applyFill="1" applyBorder="1" applyAlignment="1">
      <alignment horizontal="center" vertical="center"/>
    </xf>
    <xf numFmtId="0" fontId="5" fillId="51" borderId="0" xfId="0" applyFont="1" applyFill="1" applyAlignment="1">
      <alignment horizontal="center" vertical="center" wrapText="1"/>
    </xf>
    <xf numFmtId="14" fontId="6" fillId="3" borderId="28" xfId="0" applyNumberFormat="1" applyFont="1" applyFill="1" applyBorder="1" applyAlignment="1" applyProtection="1">
      <alignment horizontal="left" vertical="top"/>
      <protection locked="0" hidden="1"/>
    </xf>
    <xf numFmtId="14" fontId="6" fillId="3" borderId="30" xfId="0" applyNumberFormat="1" applyFont="1" applyFill="1" applyBorder="1" applyAlignment="1" applyProtection="1">
      <alignment horizontal="left" vertical="top"/>
      <protection locked="0" hidden="1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5" borderId="29" xfId="0" applyFont="1" applyFill="1" applyBorder="1" applyAlignment="1" applyProtection="1">
      <alignment horizontal="center" vertical="center"/>
      <protection hidden="1"/>
    </xf>
    <xf numFmtId="0" fontId="6" fillId="5" borderId="30" xfId="0" applyFont="1" applyFill="1" applyBorder="1" applyAlignment="1" applyProtection="1">
      <alignment horizontal="center" vertical="center"/>
      <protection hidden="1"/>
    </xf>
    <xf numFmtId="0" fontId="5" fillId="51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4" fontId="6" fillId="3" borderId="29" xfId="0" applyNumberFormat="1" applyFont="1" applyFill="1" applyBorder="1" applyAlignment="1" applyProtection="1">
      <alignment horizontal="left" vertical="top"/>
      <protection locked="0" hidden="1"/>
    </xf>
    <xf numFmtId="0" fontId="8" fillId="17" borderId="13" xfId="0" applyFont="1" applyFill="1" applyBorder="1" applyAlignment="1" applyProtection="1">
      <alignment horizontal="center" vertical="center"/>
      <protection hidden="1"/>
    </xf>
    <xf numFmtId="0" fontId="8" fillId="17" borderId="22" xfId="0" applyFont="1" applyFill="1" applyBorder="1" applyAlignment="1" applyProtection="1">
      <alignment horizontal="center" vertical="center"/>
      <protection hidden="1"/>
    </xf>
    <xf numFmtId="0" fontId="8" fillId="19" borderId="21" xfId="0" applyFont="1" applyFill="1" applyBorder="1" applyAlignment="1" applyProtection="1">
      <alignment horizontal="center" vertical="center"/>
      <protection hidden="1"/>
    </xf>
    <xf numFmtId="0" fontId="8" fillId="19" borderId="13" xfId="0" applyFont="1" applyFill="1" applyBorder="1" applyAlignment="1" applyProtection="1">
      <alignment horizontal="center" vertical="center"/>
      <protection hidden="1"/>
    </xf>
    <xf numFmtId="0" fontId="8" fillId="19" borderId="22" xfId="0" applyFont="1" applyFill="1" applyBorder="1" applyAlignment="1" applyProtection="1">
      <alignment horizontal="center" vertical="center"/>
      <protection hidden="1"/>
    </xf>
    <xf numFmtId="0" fontId="8" fillId="19" borderId="25" xfId="0" applyFont="1" applyFill="1" applyBorder="1" applyAlignment="1" applyProtection="1">
      <alignment horizontal="center" vertical="center"/>
      <protection hidden="1"/>
    </xf>
    <xf numFmtId="0" fontId="8" fillId="19" borderId="12" xfId="0" applyFont="1" applyFill="1" applyBorder="1" applyAlignment="1" applyProtection="1">
      <alignment horizontal="center" vertical="center"/>
      <protection hidden="1"/>
    </xf>
    <xf numFmtId="0" fontId="8" fillId="19" borderId="26" xfId="0" applyFont="1" applyFill="1" applyBorder="1" applyAlignment="1" applyProtection="1">
      <alignment horizontal="center" vertical="center"/>
      <protection hidden="1"/>
    </xf>
    <xf numFmtId="0" fontId="8" fillId="19" borderId="22" xfId="0" applyFont="1" applyFill="1" applyBorder="1" applyAlignment="1">
      <alignment horizontal="center"/>
    </xf>
    <xf numFmtId="0" fontId="0" fillId="15" borderId="23" xfId="0" applyFill="1" applyBorder="1" applyAlignment="1">
      <alignment horizontal="center" vertical="center" textRotation="90"/>
    </xf>
    <xf numFmtId="0" fontId="0" fillId="15" borderId="25" xfId="0" applyFill="1" applyBorder="1" applyAlignment="1">
      <alignment horizontal="center" vertical="center" textRotation="90"/>
    </xf>
    <xf numFmtId="0" fontId="0" fillId="15" borderId="0" xfId="0" applyFill="1" applyAlignment="1">
      <alignment horizontal="center" vertical="center" textRotation="90"/>
    </xf>
    <xf numFmtId="0" fontId="0" fillId="15" borderId="54" xfId="0" applyFill="1" applyBorder="1" applyAlignment="1">
      <alignment horizontal="center" vertical="center" textRotation="90"/>
    </xf>
    <xf numFmtId="0" fontId="6" fillId="5" borderId="28" xfId="0" applyFont="1" applyFill="1" applyBorder="1" applyAlignment="1" applyProtection="1">
      <alignment horizontal="center"/>
      <protection hidden="1"/>
    </xf>
    <xf numFmtId="0" fontId="6" fillId="5" borderId="29" xfId="0" applyFont="1" applyFill="1" applyBorder="1" applyAlignment="1" applyProtection="1">
      <alignment horizontal="center"/>
      <protection hidden="1"/>
    </xf>
    <xf numFmtId="0" fontId="6" fillId="5" borderId="30" xfId="0" applyFont="1" applyFill="1" applyBorder="1" applyAlignment="1" applyProtection="1">
      <alignment horizontal="center"/>
      <protection hidden="1"/>
    </xf>
    <xf numFmtId="166" fontId="6" fillId="5" borderId="28" xfId="0" applyNumberFormat="1" applyFont="1" applyFill="1" applyBorder="1" applyAlignment="1" applyProtection="1">
      <alignment horizontal="center" vertical="center"/>
      <protection hidden="1"/>
    </xf>
    <xf numFmtId="166" fontId="6" fillId="5" borderId="29" xfId="0" applyNumberFormat="1" applyFont="1" applyFill="1" applyBorder="1" applyAlignment="1" applyProtection="1">
      <alignment horizontal="center" vertical="center"/>
      <protection hidden="1"/>
    </xf>
    <xf numFmtId="166" fontId="6" fillId="5" borderId="30" xfId="0" applyNumberFormat="1" applyFont="1" applyFill="1" applyBorder="1" applyAlignment="1" applyProtection="1">
      <alignment horizontal="center" vertical="center"/>
      <protection hidden="1"/>
    </xf>
    <xf numFmtId="0" fontId="0" fillId="15" borderId="0" xfId="0" applyFill="1" applyAlignment="1">
      <alignment vertical="center" textRotation="90"/>
    </xf>
    <xf numFmtId="0" fontId="33" fillId="2" borderId="23" xfId="0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33" fillId="2" borderId="24" xfId="0" applyFont="1" applyFill="1" applyBorder="1" applyAlignment="1" applyProtection="1">
      <alignment horizontal="center" vertical="center"/>
      <protection hidden="1"/>
    </xf>
    <xf numFmtId="0" fontId="30" fillId="17" borderId="21" xfId="0" applyFont="1" applyFill="1" applyBorder="1" applyAlignment="1" applyProtection="1">
      <alignment horizontal="center"/>
      <protection hidden="1"/>
    </xf>
    <xf numFmtId="0" fontId="30" fillId="17" borderId="13" xfId="0" applyFont="1" applyFill="1" applyBorder="1" applyAlignment="1" applyProtection="1">
      <alignment horizontal="center"/>
      <protection hidden="1"/>
    </xf>
    <xf numFmtId="0" fontId="30" fillId="17" borderId="22" xfId="0" applyFont="1" applyFill="1" applyBorder="1" applyAlignment="1" applyProtection="1">
      <alignment horizontal="center"/>
      <protection hidden="1"/>
    </xf>
    <xf numFmtId="0" fontId="32" fillId="17" borderId="28" xfId="0" applyFont="1" applyFill="1" applyBorder="1" applyAlignment="1">
      <alignment horizontal="center"/>
    </xf>
    <xf numFmtId="0" fontId="32" fillId="17" borderId="29" xfId="0" applyFont="1" applyFill="1" applyBorder="1" applyAlignment="1">
      <alignment horizontal="center"/>
    </xf>
    <xf numFmtId="0" fontId="32" fillId="17" borderId="30" xfId="0" applyFont="1" applyFill="1" applyBorder="1" applyAlignment="1">
      <alignment horizontal="center"/>
    </xf>
    <xf numFmtId="0" fontId="32" fillId="17" borderId="28" xfId="0" applyFont="1" applyFill="1" applyBorder="1" applyAlignment="1" applyProtection="1">
      <alignment horizontal="center"/>
      <protection hidden="1"/>
    </xf>
    <xf numFmtId="0" fontId="32" fillId="17" borderId="29" xfId="0" applyFont="1" applyFill="1" applyBorder="1" applyAlignment="1" applyProtection="1">
      <alignment horizontal="center"/>
      <protection hidden="1"/>
    </xf>
    <xf numFmtId="0" fontId="32" fillId="17" borderId="30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24" xfId="0" applyFont="1" applyBorder="1" applyAlignment="1" applyProtection="1">
      <alignment horizontal="right" vertical="center"/>
      <protection hidden="1"/>
    </xf>
    <xf numFmtId="0" fontId="8" fillId="19" borderId="23" xfId="0" applyFont="1" applyFill="1" applyBorder="1" applyAlignment="1" applyProtection="1">
      <alignment horizontal="center" vertical="center"/>
      <protection hidden="1"/>
    </xf>
    <xf numFmtId="0" fontId="8" fillId="19" borderId="0" xfId="0" applyFont="1" applyFill="1" applyAlignment="1" applyProtection="1">
      <alignment horizontal="center" vertical="center"/>
      <protection hidden="1"/>
    </xf>
    <xf numFmtId="0" fontId="8" fillId="19" borderId="24" xfId="0" applyFont="1" applyFill="1" applyBorder="1" applyAlignment="1" applyProtection="1">
      <alignment horizontal="center" vertical="center"/>
      <protection hidden="1"/>
    </xf>
    <xf numFmtId="0" fontId="33" fillId="19" borderId="59" xfId="0" applyFont="1" applyFill="1" applyBorder="1" applyAlignment="1" applyProtection="1">
      <alignment horizontal="center" vertical="center"/>
      <protection hidden="1"/>
    </xf>
    <xf numFmtId="0" fontId="33" fillId="19" borderId="3" xfId="0" applyFont="1" applyFill="1" applyBorder="1" applyAlignment="1" applyProtection="1">
      <alignment horizontal="center" vertical="center"/>
      <protection hidden="1"/>
    </xf>
    <xf numFmtId="0" fontId="33" fillId="19" borderId="61" xfId="0" applyFont="1" applyFill="1" applyBorder="1" applyAlignment="1" applyProtection="1">
      <alignment horizontal="center" vertical="center"/>
      <protection hidden="1"/>
    </xf>
    <xf numFmtId="0" fontId="33" fillId="19" borderId="74" xfId="0" applyFont="1" applyFill="1" applyBorder="1" applyAlignment="1" applyProtection="1">
      <alignment horizontal="center" vertical="center"/>
      <protection hidden="1"/>
    </xf>
    <xf numFmtId="0" fontId="11" fillId="3" borderId="23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24" xfId="0" applyFont="1" applyFill="1" applyBorder="1" applyAlignment="1" applyProtection="1">
      <alignment horizontal="left" vertical="top" wrapText="1"/>
      <protection locked="0"/>
    </xf>
    <xf numFmtId="0" fontId="11" fillId="3" borderId="25" xfId="0" applyFont="1" applyFill="1" applyBorder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 vertical="top" wrapText="1"/>
      <protection locked="0"/>
    </xf>
    <xf numFmtId="0" fontId="11" fillId="3" borderId="26" xfId="0" applyFont="1" applyFill="1" applyBorder="1" applyAlignment="1" applyProtection="1">
      <alignment horizontal="left" vertical="top" wrapText="1"/>
      <protection locked="0"/>
    </xf>
    <xf numFmtId="0" fontId="11" fillId="3" borderId="21" xfId="0" applyFont="1" applyFill="1" applyBorder="1" applyAlignment="1" applyProtection="1">
      <alignment horizontal="left" vertical="top" wrapText="1"/>
      <protection locked="0"/>
    </xf>
    <xf numFmtId="0" fontId="11" fillId="3" borderId="13" xfId="0" applyFont="1" applyFill="1" applyBorder="1" applyAlignment="1" applyProtection="1">
      <alignment horizontal="left" vertical="top" wrapText="1"/>
      <protection locked="0"/>
    </xf>
    <xf numFmtId="0" fontId="11" fillId="3" borderId="22" xfId="0" applyFont="1" applyFill="1" applyBorder="1" applyAlignment="1" applyProtection="1">
      <alignment horizontal="left" vertical="top" wrapText="1"/>
      <protection locked="0"/>
    </xf>
    <xf numFmtId="0" fontId="5" fillId="4" borderId="24" xfId="0" applyFont="1" applyFill="1" applyBorder="1" applyAlignment="1">
      <alignment horizontal="left" vertical="top" wrapText="1"/>
    </xf>
    <xf numFmtId="0" fontId="11" fillId="3" borderId="13" xfId="0" applyFont="1" applyFill="1" applyBorder="1" applyAlignment="1" applyProtection="1">
      <alignment horizontal="left" vertical="top"/>
      <protection locked="0"/>
    </xf>
    <xf numFmtId="0" fontId="11" fillId="3" borderId="22" xfId="0" applyFont="1" applyFill="1" applyBorder="1" applyAlignment="1" applyProtection="1">
      <alignment horizontal="left" vertical="top"/>
      <protection locked="0"/>
    </xf>
    <xf numFmtId="0" fontId="11" fillId="3" borderId="23" xfId="0" applyFont="1" applyFill="1" applyBorder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left" vertical="top"/>
      <protection locked="0"/>
    </xf>
    <xf numFmtId="0" fontId="11" fillId="3" borderId="24" xfId="0" applyFont="1" applyFill="1" applyBorder="1" applyAlignment="1" applyProtection="1">
      <alignment horizontal="left" vertical="top"/>
      <protection locked="0"/>
    </xf>
    <xf numFmtId="0" fontId="11" fillId="3" borderId="25" xfId="0" applyFont="1" applyFill="1" applyBorder="1" applyAlignment="1" applyProtection="1">
      <alignment horizontal="left" vertical="top"/>
      <protection locked="0"/>
    </xf>
    <xf numFmtId="0" fontId="11" fillId="3" borderId="12" xfId="0" applyFont="1" applyFill="1" applyBorder="1" applyAlignment="1" applyProtection="1">
      <alignment horizontal="left" vertical="top"/>
      <protection locked="0"/>
    </xf>
    <xf numFmtId="0" fontId="11" fillId="3" borderId="26" xfId="0" applyFont="1" applyFill="1" applyBorder="1" applyAlignment="1" applyProtection="1">
      <alignment horizontal="left" vertical="top"/>
      <protection locked="0"/>
    </xf>
    <xf numFmtId="0" fontId="8" fillId="19" borderId="21" xfId="0" applyFont="1" applyFill="1" applyBorder="1" applyAlignment="1">
      <alignment horizontal="center" vertical="center" wrapText="1"/>
    </xf>
    <xf numFmtId="0" fontId="8" fillId="19" borderId="13" xfId="0" applyFont="1" applyFill="1" applyBorder="1" applyAlignment="1">
      <alignment horizontal="center" vertical="center" wrapText="1"/>
    </xf>
    <xf numFmtId="0" fontId="8" fillId="19" borderId="22" xfId="0" applyFont="1" applyFill="1" applyBorder="1" applyAlignment="1">
      <alignment horizontal="center" vertical="center" wrapText="1"/>
    </xf>
    <xf numFmtId="0" fontId="8" fillId="17" borderId="28" xfId="0" applyFont="1" applyFill="1" applyBorder="1" applyAlignment="1">
      <alignment horizontal="center" vertical="center"/>
    </xf>
    <xf numFmtId="0" fontId="8" fillId="17" borderId="29" xfId="0" applyFont="1" applyFill="1" applyBorder="1" applyAlignment="1">
      <alignment horizontal="center" vertical="center"/>
    </xf>
    <xf numFmtId="0" fontId="8" fillId="17" borderId="30" xfId="0" applyFont="1" applyFill="1" applyBorder="1" applyAlignment="1">
      <alignment horizontal="center" vertical="center"/>
    </xf>
    <xf numFmtId="0" fontId="33" fillId="19" borderId="28" xfId="0" applyFont="1" applyFill="1" applyBorder="1" applyAlignment="1">
      <alignment horizontal="center" vertical="center"/>
    </xf>
    <xf numFmtId="0" fontId="33" fillId="19" borderId="29" xfId="0" applyFont="1" applyFill="1" applyBorder="1" applyAlignment="1">
      <alignment horizontal="center" vertical="center"/>
    </xf>
    <xf numFmtId="0" fontId="33" fillId="19" borderId="3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 applyProtection="1">
      <alignment horizontal="left" vertical="top" wrapText="1"/>
      <protection hidden="1"/>
    </xf>
    <xf numFmtId="1" fontId="11" fillId="3" borderId="28" xfId="0" applyNumberFormat="1" applyFont="1" applyFill="1" applyBorder="1" applyAlignment="1" applyProtection="1">
      <alignment horizontal="center" vertical="top"/>
      <protection locked="0" hidden="1"/>
    </xf>
    <xf numFmtId="1" fontId="11" fillId="3" borderId="29" xfId="0" applyNumberFormat="1" applyFont="1" applyFill="1" applyBorder="1" applyAlignment="1" applyProtection="1">
      <alignment horizontal="center" vertical="top"/>
      <protection locked="0" hidden="1"/>
    </xf>
    <xf numFmtId="1" fontId="11" fillId="3" borderId="30" xfId="0" applyNumberFormat="1" applyFont="1" applyFill="1" applyBorder="1" applyAlignment="1" applyProtection="1">
      <alignment horizontal="center" vertical="top"/>
      <protection locked="0" hidden="1"/>
    </xf>
    <xf numFmtId="0" fontId="8" fillId="19" borderId="21" xfId="0" applyFont="1" applyFill="1" applyBorder="1" applyAlignment="1" applyProtection="1">
      <alignment horizontal="center" vertical="top" wrapText="1"/>
      <protection hidden="1"/>
    </xf>
    <xf numFmtId="0" fontId="8" fillId="19" borderId="13" xfId="0" applyFont="1" applyFill="1" applyBorder="1" applyAlignment="1" applyProtection="1">
      <alignment horizontal="center" vertical="top" wrapText="1"/>
      <protection hidden="1"/>
    </xf>
    <xf numFmtId="0" fontId="8" fillId="19" borderId="22" xfId="0" applyFont="1" applyFill="1" applyBorder="1" applyAlignment="1" applyProtection="1">
      <alignment horizontal="center" vertical="top" wrapText="1"/>
      <protection hidden="1"/>
    </xf>
    <xf numFmtId="0" fontId="8" fillId="17" borderId="28" xfId="0" applyFont="1" applyFill="1" applyBorder="1" applyAlignment="1" applyProtection="1">
      <alignment horizontal="center" vertical="center"/>
      <protection hidden="1"/>
    </xf>
    <xf numFmtId="0" fontId="8" fillId="17" borderId="29" xfId="0" applyFont="1" applyFill="1" applyBorder="1" applyAlignment="1" applyProtection="1">
      <alignment horizontal="center" vertical="center"/>
      <protection hidden="1"/>
    </xf>
    <xf numFmtId="0" fontId="8" fillId="17" borderId="30" xfId="0" applyFont="1" applyFill="1" applyBorder="1" applyAlignment="1" applyProtection="1">
      <alignment horizontal="center" vertical="center"/>
      <protection hidden="1"/>
    </xf>
    <xf numFmtId="0" fontId="33" fillId="19" borderId="28" xfId="0" applyFont="1" applyFill="1" applyBorder="1" applyAlignment="1" applyProtection="1">
      <alignment horizontal="center" vertical="center"/>
      <protection hidden="1"/>
    </xf>
    <xf numFmtId="0" fontId="33" fillId="19" borderId="29" xfId="0" applyFont="1" applyFill="1" applyBorder="1" applyAlignment="1" applyProtection="1">
      <alignment horizontal="center" vertical="center"/>
      <protection hidden="1"/>
    </xf>
    <xf numFmtId="0" fontId="33" fillId="19" borderId="30" xfId="0" applyFont="1" applyFill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 applyProtection="1">
      <alignment horizontal="left" vertical="top" wrapText="1"/>
      <protection hidden="1"/>
    </xf>
    <xf numFmtId="0" fontId="11" fillId="3" borderId="21" xfId="0" applyFont="1" applyFill="1" applyBorder="1" applyAlignment="1" applyProtection="1">
      <alignment horizontal="left" vertical="top" wrapText="1"/>
      <protection locked="0" hidden="1"/>
    </xf>
    <xf numFmtId="0" fontId="11" fillId="3" borderId="13" xfId="0" applyFont="1" applyFill="1" applyBorder="1" applyAlignment="1" applyProtection="1">
      <alignment horizontal="left" vertical="top" wrapText="1"/>
      <protection locked="0" hidden="1"/>
    </xf>
    <xf numFmtId="0" fontId="11" fillId="3" borderId="22" xfId="0" applyFont="1" applyFill="1" applyBorder="1" applyAlignment="1" applyProtection="1">
      <alignment horizontal="left" vertical="top" wrapText="1"/>
      <protection locked="0" hidden="1"/>
    </xf>
    <xf numFmtId="0" fontId="11" fillId="3" borderId="23" xfId="0" applyFont="1" applyFill="1" applyBorder="1" applyAlignment="1" applyProtection="1">
      <alignment horizontal="left" vertical="top" wrapText="1"/>
      <protection locked="0" hidden="1"/>
    </xf>
    <xf numFmtId="0" fontId="11" fillId="3" borderId="0" xfId="0" applyFont="1" applyFill="1" applyAlignment="1" applyProtection="1">
      <alignment horizontal="left" vertical="top" wrapText="1"/>
      <protection locked="0" hidden="1"/>
    </xf>
    <xf numFmtId="0" fontId="11" fillId="3" borderId="24" xfId="0" applyFont="1" applyFill="1" applyBorder="1" applyAlignment="1" applyProtection="1">
      <alignment horizontal="left" vertical="top" wrapText="1"/>
      <protection locked="0" hidden="1"/>
    </xf>
    <xf numFmtId="0" fontId="11" fillId="3" borderId="25" xfId="0" applyFont="1" applyFill="1" applyBorder="1" applyAlignment="1" applyProtection="1">
      <alignment horizontal="left" vertical="top" wrapText="1"/>
      <protection locked="0" hidden="1"/>
    </xf>
    <xf numFmtId="0" fontId="11" fillId="3" borderId="12" xfId="0" applyFont="1" applyFill="1" applyBorder="1" applyAlignment="1" applyProtection="1">
      <alignment horizontal="left" vertical="top" wrapText="1"/>
      <protection locked="0" hidden="1"/>
    </xf>
    <xf numFmtId="0" fontId="11" fillId="3" borderId="26" xfId="0" applyFont="1" applyFill="1" applyBorder="1" applyAlignment="1" applyProtection="1">
      <alignment horizontal="left" vertical="top" wrapText="1"/>
      <protection locked="0" hidden="1"/>
    </xf>
  </cellXfs>
  <cellStyles count="62">
    <cellStyle name="20% - Ênfase1" xfId="39" builtinId="30" customBuiltin="1"/>
    <cellStyle name="20% - Ênfase2" xfId="43" builtinId="34" customBuiltin="1"/>
    <cellStyle name="20% - Ênfase3" xfId="47" builtinId="38" customBuiltin="1"/>
    <cellStyle name="20% - Ênfase4" xfId="51" builtinId="42" customBuiltin="1"/>
    <cellStyle name="20% - Ênfase5" xfId="55" builtinId="46" customBuiltin="1"/>
    <cellStyle name="20% - Ênfase6" xfId="59" builtinId="50" customBuiltin="1"/>
    <cellStyle name="40% - Ênfase1" xfId="40" builtinId="31" customBuiltin="1"/>
    <cellStyle name="40% - Ênfase2" xfId="44" builtinId="35" customBuiltin="1"/>
    <cellStyle name="40% - Ênfase3" xfId="48" builtinId="39" customBuiltin="1"/>
    <cellStyle name="40% - Ênfase4" xfId="52" builtinId="43" customBuiltin="1"/>
    <cellStyle name="40% - Ênfase5" xfId="56" builtinId="47" customBuiltin="1"/>
    <cellStyle name="40% - Ênfase6" xfId="60" builtinId="51" customBuiltin="1"/>
    <cellStyle name="60% - Ênfase1" xfId="41" builtinId="32" customBuiltin="1"/>
    <cellStyle name="60% - Ênfase2" xfId="45" builtinId="36" customBuiltin="1"/>
    <cellStyle name="60% - Ênfase3" xfId="49" builtinId="40" customBuiltin="1"/>
    <cellStyle name="60% - Ênfase4" xfId="53" builtinId="44" customBuiltin="1"/>
    <cellStyle name="60% - Ênfase5" xfId="57" builtinId="48" customBuiltin="1"/>
    <cellStyle name="60% - Ênfase6" xfId="61" builtinId="52" customBuiltin="1"/>
    <cellStyle name="Accent" xfId="3" xr:uid="{00000000-0005-0000-0000-000012000000}"/>
    <cellStyle name="Accent 1" xfId="4" xr:uid="{00000000-0005-0000-0000-000013000000}"/>
    <cellStyle name="Accent 2" xfId="5" xr:uid="{00000000-0005-0000-0000-000014000000}"/>
    <cellStyle name="Accent 3" xfId="6" xr:uid="{00000000-0005-0000-0000-000015000000}"/>
    <cellStyle name="Bad" xfId="7" xr:uid="{00000000-0005-0000-0000-000016000000}"/>
    <cellStyle name="Bom" xfId="26" builtinId="26" customBuiltin="1"/>
    <cellStyle name="Cálculo" xfId="31" builtinId="22" customBuiltin="1"/>
    <cellStyle name="Célula de Verificação" xfId="33" builtinId="23" customBuiltin="1"/>
    <cellStyle name="Célula Vinculada" xfId="32" builtinId="24" customBuiltin="1"/>
    <cellStyle name="Ênfase1" xfId="38" builtinId="29" customBuiltin="1"/>
    <cellStyle name="Ênfase2" xfId="42" builtinId="33" customBuiltin="1"/>
    <cellStyle name="Ênfase3" xfId="46" builtinId="37" customBuiltin="1"/>
    <cellStyle name="Ênfase4" xfId="50" builtinId="41" customBuiltin="1"/>
    <cellStyle name="Ênfase5" xfId="54" builtinId="45" customBuiltin="1"/>
    <cellStyle name="Ênfase6" xfId="58" builtinId="49" customBuiltin="1"/>
    <cellStyle name="Entrada" xfId="29" builtinId="20" customBuiltin="1"/>
    <cellStyle name="Error" xfId="8" xr:uid="{00000000-0005-0000-0000-000022000000}"/>
    <cellStyle name="Footnote" xfId="9" xr:uid="{00000000-0005-0000-0000-000023000000}"/>
    <cellStyle name="Good" xfId="10" xr:uid="{00000000-0005-0000-0000-000024000000}"/>
    <cellStyle name="Heading" xfId="11" xr:uid="{00000000-0005-0000-0000-000025000000}"/>
    <cellStyle name="Heading 1" xfId="12" xr:uid="{00000000-0005-0000-0000-000026000000}"/>
    <cellStyle name="Heading 2" xfId="13" xr:uid="{00000000-0005-0000-0000-000027000000}"/>
    <cellStyle name="Neutral" xfId="14" xr:uid="{00000000-0005-0000-0000-00002A000000}"/>
    <cellStyle name="Neutro" xfId="28" builtinId="28" customBuiltin="1"/>
    <cellStyle name="Normal" xfId="0" builtinId="0"/>
    <cellStyle name="Normal 2" xfId="2" xr:uid="{00000000-0005-0000-0000-00002C000000}"/>
    <cellStyle name="Nota" xfId="35" builtinId="10" customBuiltin="1"/>
    <cellStyle name="Note" xfId="15" xr:uid="{00000000-0005-0000-0000-00002E000000}"/>
    <cellStyle name="Porcentagem" xfId="20" builtinId="5"/>
    <cellStyle name="Ruim" xfId="27" builtinId="27" customBuiltin="1"/>
    <cellStyle name="Saída" xfId="30" builtinId="21" customBuiltin="1"/>
    <cellStyle name="Status" xfId="16" xr:uid="{00000000-0005-0000-0000-000031000000}"/>
    <cellStyle name="Text" xfId="17" xr:uid="{00000000-0005-0000-0000-000032000000}"/>
    <cellStyle name="Texto de Aviso" xfId="34" builtinId="11" customBuiltin="1"/>
    <cellStyle name="Texto Explicativo" xfId="36" builtinId="53" customBuiltin="1"/>
    <cellStyle name="Título" xfId="21" builtinId="15" customBuiltin="1"/>
    <cellStyle name="Título 1" xfId="22" builtinId="16" customBuiltin="1"/>
    <cellStyle name="Título 2" xfId="23" builtinId="17" customBuiltin="1"/>
    <cellStyle name="Título 3" xfId="24" builtinId="18" customBuiltin="1"/>
    <cellStyle name="Título 4" xfId="25" builtinId="19" customBuiltin="1"/>
    <cellStyle name="Total" xfId="37" builtinId="25" customBuiltin="1"/>
    <cellStyle name="Vírgula" xfId="1" builtinId="3"/>
    <cellStyle name="Vírgula 2" xfId="19" xr:uid="{00000000-0005-0000-0000-00003C000000}"/>
    <cellStyle name="Warning" xfId="18" xr:uid="{00000000-0005-0000-0000-00003D000000}"/>
  </cellStyles>
  <dxfs count="49">
    <dxf>
      <font>
        <color rgb="FFFF0000"/>
      </font>
    </dxf>
    <dxf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30" formatCode="@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30" formatCode="@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9" formatCode="dd/mm/yyyy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19" formatCode="dd/mm/yyyy"/>
      <border outline="0">
        <right style="thin">
          <color indexed="64"/>
        </right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19" formatCode="dd/mm/yyyy"/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19" formatCode="dd/mm/yyyy"/>
      <protection locked="0" hidden="0"/>
    </dxf>
    <dxf>
      <border diagonalUp="0" diagonalDown="0" outline="0">
        <left/>
        <right/>
        <top/>
        <bottom/>
      </border>
      <protection locked="1" hidden="1"/>
    </dxf>
    <dxf>
      <protection locked="0" hidden="0"/>
    </dxf>
    <dxf>
      <border diagonalUp="0" diagonalDown="0" outline="0">
        <left/>
        <right/>
        <top/>
        <bottom/>
      </border>
      <protection locked="1" hidden="1"/>
    </dxf>
    <dxf>
      <border outline="0">
        <left style="thin">
          <color indexed="64"/>
        </left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2" formatCode="0.00"/>
      <border>
        <left style="thin">
          <color indexed="64"/>
        </left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z val="10"/>
      </font>
      <numFmt numFmtId="2" formatCode="0.00"/>
      <border>
        <right style="thin">
          <color indexed="64"/>
        </right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z val="10"/>
      </font>
      <numFmt numFmtId="1" formatCode="0"/>
      <border>
        <left style="thin">
          <color indexed="64"/>
        </left>
        <right style="thin">
          <color indexed="64"/>
        </right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30" formatCode="@"/>
      <border>
        <right style="thin">
          <color indexed="64"/>
        </right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alignment horizont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9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30" formatCode="@"/>
      <protection locked="0" hidden="0"/>
    </dxf>
    <dxf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000080"/>
      <color rgb="FFFBFBFB"/>
      <color rgb="FFECECEC"/>
      <color rgb="FFEBF6F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0</xdr:row>
      <xdr:rowOff>142873</xdr:rowOff>
    </xdr:from>
    <xdr:to>
      <xdr:col>11</xdr:col>
      <xdr:colOff>447675</xdr:colOff>
      <xdr:row>32</xdr:row>
      <xdr:rowOff>31750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B5DF6D56-B24D-413B-8859-21DB6FFC0FDB}"/>
            </a:ext>
          </a:extLst>
        </xdr:cNvPr>
        <xdr:cNvSpPr/>
      </xdr:nvSpPr>
      <xdr:spPr>
        <a:xfrm>
          <a:off x="6596591" y="142873"/>
          <a:ext cx="4677834" cy="604837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l"/>
          <a:r>
            <a:rPr lang="pt-BR" sz="1100" b="0" baseline="0"/>
            <a:t>Esta planilha de coleta poderá ser utilizada tanto para o envio de informações, conforme estabelecido pela Portaria MME n°59/2022, quanto para a apresentação de correções quando solicitadas pela EPE.</a:t>
          </a:r>
        </a:p>
        <a:p>
          <a:pPr algn="l"/>
          <a:endParaRPr lang="pt-BR" sz="1100" b="0" baseline="0"/>
        </a:p>
        <a:p>
          <a:pPr algn="l"/>
          <a:r>
            <a:rPr lang="pt-BR" sz="1100" b="0" baseline="0"/>
            <a:t>As abas (para as quais se deseja fazer o upload de dados no sistema) devem ser preenchidas, e no quadro ao lado deve ser assinalado "SIM" para o carregamento dos dados no sistema. </a:t>
          </a:r>
        </a:p>
        <a:p>
          <a:pPr algn="l"/>
          <a:endParaRPr lang="pt-BR" sz="1100" b="0" baseline="0"/>
        </a:p>
        <a:p>
          <a:pPr algn="l"/>
          <a:r>
            <a:rPr lang="pt-BR" sz="1100" b="1" baseline="0"/>
            <a:t>IMPORTANTE:  </a:t>
          </a:r>
          <a:r>
            <a:rPr lang="pt-BR" sz="1100" b="0" baseline="0"/>
            <a:t>Neste ciclo, é possível manter algumas informações apresentadas no ciclo anterior sem a necessidade de preenchimento das respectivas abas.</a:t>
          </a:r>
        </a:p>
        <a:p>
          <a:pPr algn="l"/>
          <a:endParaRPr lang="pt-BR" sz="1100" b="0" baseline="0"/>
        </a:p>
        <a:p>
          <a:pPr algn="l"/>
          <a:r>
            <a:rPr lang="pt-BR" sz="1100" b="0" baseline="0"/>
            <a:t>Para manter as informações no ciclo 2025, </a:t>
          </a:r>
          <a:r>
            <a:rPr lang="pt-BR" sz="1100" b="0" u="sng" baseline="0"/>
            <a:t>durante o primeiro upload da planilha</a:t>
          </a:r>
          <a:r>
            <a:rPr lang="pt-BR" sz="1100" b="0" baseline="0"/>
            <a:t> de cada localidade, selecione "NÃO" no quadro ao lado, para repetir as informações que foram apresentadas no ciclo 2024. Os dados serão inseridos automaticamente sem a necessidade de preenchimento dessas informações no sistema.</a:t>
          </a:r>
        </a:p>
        <a:p>
          <a:pPr algn="l"/>
          <a:endParaRPr lang="pt-BR" sz="1100" b="0" baseline="0"/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possível manter as informações das abas:</a:t>
          </a:r>
          <a:endParaRPr lang="pt-BR" b="1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1_Aspectos_Geográficos;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3_Mercado Realizado_Histórico - para os dois anos mais antigos (2022 e 2023);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"3_Mercado Realizado_Histórico";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5_Oferta de Geração;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7_Rede de Distribuição; e 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8_Economia de Energia.</a:t>
          </a:r>
        </a:p>
        <a:p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</a:t>
          </a:r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dados do mercado realizado no ano anterior (2024) devem ser preenchidos na planilha, aba 3_Mercado Realizado_Histórico. </a:t>
          </a:r>
          <a:endParaRPr lang="pt-BR">
            <a:effectLst/>
          </a:endParaRPr>
        </a:p>
        <a:p>
          <a:pPr algn="l"/>
          <a:endParaRPr lang="pt-BR" sz="1100" b="0" baseline="0"/>
        </a:p>
        <a:p>
          <a:pPr algn="l"/>
          <a:endParaRPr lang="pt-B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50800</xdr:colOff>
      <xdr:row>0</xdr:row>
      <xdr:rowOff>177800</xdr:rowOff>
    </xdr:from>
    <xdr:to>
      <xdr:col>20</xdr:col>
      <xdr:colOff>176562</xdr:colOff>
      <xdr:row>21</xdr:row>
      <xdr:rowOff>135467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B023E035-4267-43A9-A477-34E6C8D873AE}"/>
            </a:ext>
          </a:extLst>
        </xdr:cNvPr>
        <xdr:cNvSpPr/>
      </xdr:nvSpPr>
      <xdr:spPr>
        <a:xfrm>
          <a:off x="10557933" y="177800"/>
          <a:ext cx="3258429" cy="41910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1.1</a:t>
          </a:r>
          <a:r>
            <a:rPr lang="pt-BR" sz="1100" baseline="0"/>
            <a:t> Informar o nome da Distribuidora.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1.2</a:t>
          </a:r>
          <a:r>
            <a:rPr lang="pt-BR" sz="1100" baseline="0"/>
            <a:t> Campos para indicar a localidade, o estado e o município em que está localizado o sistema isolado.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1.3</a:t>
          </a:r>
          <a:r>
            <a:rPr lang="pt-BR" sz="1100" baseline="0"/>
            <a:t> As coordenada geográficas devem estar em grau, minuto e segundo.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1.4</a:t>
          </a:r>
          <a:r>
            <a:rPr lang="pt-BR" sz="1100" baseline="0"/>
            <a:t> Informar a população atendida na localidade.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1.5</a:t>
          </a:r>
          <a:r>
            <a:rPr lang="pt-BR" sz="1100" baseline="0"/>
            <a:t> Descrever como é o acesso à localidade.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1.6</a:t>
          </a:r>
          <a:r>
            <a:rPr lang="pt-BR" sz="1100" baseline="0"/>
            <a:t> Descrever as atividades econômicas da localidade, e outros aspectos relevantes. 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66222</xdr:colOff>
      <xdr:row>1</xdr:row>
      <xdr:rowOff>139700</xdr:rowOff>
    </xdr:from>
    <xdr:to>
      <xdr:col>32</xdr:col>
      <xdr:colOff>73025</xdr:colOff>
      <xdr:row>27</xdr:row>
      <xdr:rowOff>168275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36B5703-150D-4BE0-A83F-277F8AEE787A}"/>
            </a:ext>
          </a:extLst>
        </xdr:cNvPr>
        <xdr:cNvSpPr/>
      </xdr:nvSpPr>
      <xdr:spPr>
        <a:xfrm>
          <a:off x="24513722" y="330200"/>
          <a:ext cx="3385003" cy="601027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2.1 e 2.2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2.3</a:t>
          </a:r>
          <a:r>
            <a:rPr lang="pt-BR" sz="1100" baseline="0"/>
            <a:t>  Preencher caso haja previsão de interligação da localidade ao SIN - Sistema Interligado Nacional.</a:t>
          </a:r>
        </a:p>
        <a:p>
          <a:pPr algn="l"/>
          <a:endParaRPr lang="pt-BR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/>
            <a:t>2.4</a:t>
          </a:r>
          <a:r>
            <a:rPr lang="pt-BR" sz="1100" baseline="0"/>
            <a:t> 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Preencher caso haja previsão de interconexão da localidade a outro sistema isolado. Infomar a data prevista.</a:t>
          </a:r>
          <a:endParaRPr lang="pt-BR" sz="1100" baseline="0"/>
        </a:p>
        <a:p>
          <a:pPr algn="l"/>
          <a:endParaRPr lang="pt-BR" sz="1100" baseline="0"/>
        </a:p>
        <a:p>
          <a:pPr algn="l"/>
          <a:r>
            <a:rPr lang="pt-BR" sz="1100" b="1" baseline="0"/>
            <a:t>2.5</a:t>
          </a:r>
          <a:r>
            <a:rPr lang="pt-BR" sz="1100" baseline="0"/>
            <a:t> Informar o nome da localidade que recebe energia desta localidade (suprimento de energia), caso exista. </a:t>
          </a:r>
        </a:p>
        <a:p>
          <a:pPr algn="l"/>
          <a:r>
            <a:rPr lang="pt-BR" sz="1100" baseline="0"/>
            <a:t>Para atendimento via Programa de Universalização, selecionar dado a partir da lista suspensa.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2.6</a:t>
          </a:r>
          <a:r>
            <a:rPr lang="pt-BR" sz="1100" baseline="0"/>
            <a:t> Informar as projeções de mercado para os próximos anos.</a:t>
          </a:r>
        </a:p>
        <a:p>
          <a:pPr algn="l"/>
          <a:r>
            <a:rPr lang="pt-BR" sz="1100" baseline="0"/>
            <a:t>   </a:t>
          </a:r>
          <a:r>
            <a:rPr lang="pt-BR" sz="1100" b="1" baseline="0"/>
            <a:t> - </a:t>
          </a:r>
          <a:r>
            <a:rPr lang="pt-BR" sz="1100" baseline="0"/>
            <a:t>Devem ser preenchidas somente as células laranjas. As células cinzas tem preenchimento automático.</a:t>
          </a:r>
        </a:p>
        <a:p>
          <a:pPr algn="l"/>
          <a:r>
            <a:rPr lang="pt-BR" sz="1100" baseline="0"/>
            <a:t>  </a:t>
          </a:r>
          <a:r>
            <a:rPr lang="pt-BR" sz="1100" b="1" baseline="0"/>
            <a:t>  - </a:t>
          </a:r>
          <a:r>
            <a:rPr lang="pt-BR" sz="1100" baseline="0"/>
            <a:t>O campo suprimento de energia só deve ser informado caso a localidade forneça energia a uma outra localidade (exportação de energia). </a:t>
          </a:r>
        </a:p>
        <a:p>
          <a:pPr algn="l"/>
          <a:r>
            <a:rPr lang="pt-BR" sz="1100" baseline="0"/>
            <a:t>   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206829</xdr:colOff>
      <xdr:row>0</xdr:row>
      <xdr:rowOff>188322</xdr:rowOff>
    </xdr:from>
    <xdr:to>
      <xdr:col>21</xdr:col>
      <xdr:colOff>190472</xdr:colOff>
      <xdr:row>17</xdr:row>
      <xdr:rowOff>119742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CAD37458-38F8-43EE-B307-0C47F8813B9E}"/>
            </a:ext>
          </a:extLst>
        </xdr:cNvPr>
        <xdr:cNvSpPr/>
      </xdr:nvSpPr>
      <xdr:spPr>
        <a:xfrm>
          <a:off x="20432486" y="188322"/>
          <a:ext cx="3292900" cy="33386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3.1 e 3.2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3.3 a 3.5 </a:t>
          </a:r>
          <a:r>
            <a:rPr lang="pt-BR" sz="1100" baseline="0"/>
            <a:t>Informar os dados do mercado realizado nos últimos três anos.</a:t>
          </a:r>
        </a:p>
        <a:p>
          <a:pPr algn="l"/>
          <a:endParaRPr lang="pt-BR" sz="1100" baseline="0"/>
        </a:p>
        <a:p>
          <a:r>
            <a:rPr lang="pt-BR" sz="1100" baseline="0"/>
            <a:t>   </a:t>
          </a:r>
          <a:r>
            <a:rPr lang="pt-BR" sz="1100" b="1" baseline="0"/>
            <a:t> -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Seguir as mesmas instruções da aba "Mercado anual - projeções". 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-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ser preenchidas somente as células laranjas. As células cinzas tem preenchimento automático.</a:t>
          </a:r>
          <a:endParaRPr lang="pt-BR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292100</xdr:colOff>
      <xdr:row>1</xdr:row>
      <xdr:rowOff>114300</xdr:rowOff>
    </xdr:from>
    <xdr:to>
      <xdr:col>34</xdr:col>
      <xdr:colOff>43942</xdr:colOff>
      <xdr:row>14</xdr:row>
      <xdr:rowOff>152400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28A8F3CC-99E9-405B-8EC1-1E11C3C975BB}"/>
            </a:ext>
          </a:extLst>
        </xdr:cNvPr>
        <xdr:cNvSpPr/>
      </xdr:nvSpPr>
      <xdr:spPr>
        <a:xfrm>
          <a:off x="17551400" y="304800"/>
          <a:ext cx="3282442" cy="25527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4.1 e 4.2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4.3 </a:t>
          </a:r>
          <a:r>
            <a:rPr lang="pt-BR" sz="1100" b="0" baseline="0"/>
            <a:t>A tabela deve ser prenchida com os valores horários de demanda máxima verificados no ano anterior ao ciclo de planejamento. Os dados devem estar em kW.</a:t>
          </a:r>
          <a:endParaRPr lang="pt-BR" sz="1100" baseline="0"/>
        </a:p>
        <a:p>
          <a:r>
            <a:rPr lang="pt-BR" sz="1100" baseline="0"/>
            <a:t>   </a:t>
          </a:r>
          <a:r>
            <a:rPr lang="pt-BR" sz="1100" b="1" baseline="0"/>
            <a:t> </a:t>
          </a:r>
          <a:endParaRPr lang="pt-BR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141516</xdr:colOff>
      <xdr:row>0</xdr:row>
      <xdr:rowOff>174170</xdr:rowOff>
    </xdr:from>
    <xdr:to>
      <xdr:col>33</xdr:col>
      <xdr:colOff>76200</xdr:colOff>
      <xdr:row>78</xdr:row>
      <xdr:rowOff>76200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885976AF-8002-4F00-A82C-92930AE6320F}"/>
            </a:ext>
          </a:extLst>
        </xdr:cNvPr>
        <xdr:cNvSpPr/>
      </xdr:nvSpPr>
      <xdr:spPr>
        <a:xfrm>
          <a:off x="40026773" y="174170"/>
          <a:ext cx="3657598" cy="1517468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5.1 e 5.2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5.3 e 5.4  </a:t>
          </a:r>
          <a:r>
            <a:rPr lang="pt-BR" sz="1100" b="0" baseline="0"/>
            <a:t>Informar o nome e o CEG da usina (Código Único de Empreendimentos de Geração). Este código é atribuído pela ANEEL e único para cada usina.</a:t>
          </a:r>
        </a:p>
        <a:p>
          <a:pPr algn="l"/>
          <a:endParaRPr lang="pt-BR" sz="1100" b="0" baseline="0"/>
        </a:p>
        <a:p>
          <a:pPr algn="l"/>
          <a:r>
            <a:rPr lang="pt-BR" sz="1100" b="1" baseline="0"/>
            <a:t>5.5</a:t>
          </a:r>
          <a:r>
            <a:rPr lang="pt-BR" sz="1100" b="0" baseline="0"/>
            <a:t> Selecionar o tipo de usina: UHE (hidrelétrica), UTE (térmica), UEE (eólica) ou UFV (fotovoltaica).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5.6</a:t>
          </a:r>
          <a:r>
            <a:rPr lang="pt-BR" sz="1100" b="0" baseline="0">
              <a:effectLst/>
            </a:rPr>
            <a:t> Para usina térmica (UTE), informar o tipo de combustível utilizado. Caso seja UHE, informar o nome do rio onde a usina está localizada. Para UEE e UFV, o campo deve ficar em branco.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5.7</a:t>
          </a:r>
          <a:r>
            <a:rPr lang="pt-BR" sz="1100" b="0" baseline="0">
              <a:effectLst/>
            </a:rPr>
            <a:t> Na lista suspensa, selecionar o tipo de máquina, se é principal ou reserva. Para cada usina, devem ser informadas as máquinas principal (ou grupo gerador) e reserva, de forma separada.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5.8</a:t>
          </a:r>
          <a:r>
            <a:rPr lang="pt-BR" sz="1100" b="0" baseline="0">
              <a:effectLst/>
            </a:rPr>
            <a:t> Informar o número de máquinas instaladas na usina agregando pela mesma classificação (principal ou reserva) e que tenham o mesmo período contratual.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0" baseline="0">
              <a:effectLst/>
            </a:rPr>
            <a:t>    </a:t>
          </a:r>
          <a:r>
            <a:rPr lang="pt-BR" sz="1100" b="1" baseline="0">
              <a:effectLst/>
            </a:rPr>
            <a:t>- </a:t>
          </a:r>
          <a:r>
            <a:rPr lang="pt-BR" sz="1100" b="0" baseline="0">
              <a:effectLst/>
            </a:rPr>
            <a:t>Não é necessária a apresentação do parque gerador discriminado por máquina, se as máquinas que compõem a usina tiverem as mesmas características (classificação por grupo gerador (principal ou reserva), datas de início e de término de contrato), devendo ser agrupadas, indicando a quantidade de unidades geradoras, e a potência unitária da máquina.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5.9</a:t>
          </a:r>
          <a:r>
            <a:rPr lang="pt-BR" sz="1100" b="0" baseline="0">
              <a:effectLst/>
            </a:rPr>
            <a:t> Informar a potência nominal unitária de cada máquina.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5.10</a:t>
          </a:r>
          <a:r>
            <a:rPr lang="pt-BR" sz="1100" b="0" baseline="0">
              <a:effectLst/>
            </a:rPr>
            <a:t> Informar a máxima potência unitária que máquina é capaz de fornecer.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5.11</a:t>
          </a:r>
          <a:r>
            <a:rPr lang="pt-BR" sz="1100" b="0" baseline="0">
              <a:effectLst/>
            </a:rPr>
            <a:t> Informar a potência contratada unitária de cada máquina (ou agrupada conforme indicado no item 5.7). Para máquina própria, deixar este campo em branco.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5.12</a:t>
          </a:r>
          <a:r>
            <a:rPr lang="pt-BR" sz="1100" b="0" baseline="0">
              <a:effectLst/>
            </a:rPr>
            <a:t> Na lista suspensa, selecionar a situação da concessão/autorização pela ANEEL.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5.13</a:t>
          </a:r>
          <a:r>
            <a:rPr lang="pt-BR" sz="1100" b="0" baseline="0">
              <a:effectLst/>
            </a:rPr>
            <a:t> Indicar se a usina é alugada, própria ou se tem contrato com PIE - Produtor Independente de Energia.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0" baseline="0">
              <a:effectLst/>
            </a:rPr>
            <a:t>   </a:t>
          </a:r>
          <a:r>
            <a:rPr lang="pt-BR" sz="1100" b="1" baseline="0">
              <a:effectLst/>
            </a:rPr>
            <a:t>- </a:t>
          </a:r>
          <a:r>
            <a:rPr lang="pt-BR" sz="1100" b="0" baseline="0">
              <a:effectLst/>
            </a:rPr>
            <a:t>Caso a geração seja terceirizada, por meio de contratos de energia e de potência associada, deve-se apenas descrever os valores de potência e de energia garantidos e as condições do contrato (vigência, prorrogação, dentre outros).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5.14 e 5.15</a:t>
          </a:r>
          <a:r>
            <a:rPr lang="pt-BR" sz="1100" b="0" baseline="0">
              <a:effectLst/>
            </a:rPr>
            <a:t> No caso de máquina alugada ou PIE, informar a data de início e de término do contrato.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5.16</a:t>
          </a:r>
          <a:r>
            <a:rPr lang="pt-BR" sz="1100" b="0" baseline="0">
              <a:effectLst/>
            </a:rPr>
            <a:t> Para geração prórpia, informar a data prevista para a desativação.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5.17</a:t>
          </a:r>
          <a:r>
            <a:rPr lang="pt-BR" sz="1100" b="0" baseline="0">
              <a:effectLst/>
            </a:rPr>
            <a:t> Indicar outras informações técnicas das máquinas da usina, caso necessário.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5.18 a 5.20</a:t>
          </a:r>
          <a:r>
            <a:rPr lang="pt-BR" sz="1100" b="0" baseline="0">
              <a:effectLst/>
            </a:rPr>
            <a:t> Preenher esses campos somente se for máquina própria (indicado no item 5.13). Caso haja necessidade de substituição de máquina própria existente, indicar o número de máquinas que deverão ser substituídas, o prazo limite para a substituição e a motivação.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5.21 a 5.24 </a:t>
          </a:r>
          <a:r>
            <a:rPr lang="pt-BR" sz="1100" b="0" baseline="0">
              <a:effectLst/>
            </a:rPr>
            <a:t>Somente se houver necessidade de contratação de reserva de capacidade de geração. Informar: o nome da usina que há necessidade de contratação, a potência a ser contratada, o ano da entrada em operação e o motivo para a contratação de reseva de capacidade.</a:t>
          </a:r>
        </a:p>
        <a:p>
          <a:pPr algn="l"/>
          <a:endParaRPr lang="pt-BR" sz="1100" b="0" baseline="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18</xdr:col>
      <xdr:colOff>278465</xdr:colOff>
      <xdr:row>26</xdr:row>
      <xdr:rowOff>23875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D418C5DC-DB97-415E-BE92-36EB269A6C13}"/>
            </a:ext>
          </a:extLst>
        </xdr:cNvPr>
        <xdr:cNvSpPr/>
      </xdr:nvSpPr>
      <xdr:spPr>
        <a:xfrm>
          <a:off x="14118771" y="163286"/>
          <a:ext cx="3326465" cy="625050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6.1 e 6.2 </a:t>
          </a:r>
          <a:r>
            <a:rPr lang="pt-BR" sz="1100" baseline="0"/>
            <a:t>Campos automáticos após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6.3 a 6.5</a:t>
          </a:r>
          <a:r>
            <a:rPr lang="pt-BR" sz="1100" baseline="0"/>
            <a:t> Preencher com a expectativa de energia gerada para cada fonte energética (hidro, eólica e/ou solar).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6.6 e 6.7 </a:t>
          </a:r>
          <a:r>
            <a:rPr lang="pt-BR" sz="1100" baseline="0"/>
            <a:t>Informar a expectativa de quantidade de energia recebida de outra localidade, distribuidora ou país, e a origem desta energia.</a:t>
          </a:r>
        </a:p>
        <a:p>
          <a:pPr algn="l"/>
          <a:endParaRPr lang="pt-BR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/>
            <a:t>6.8 e 6.9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a potência nominal instalada por fonte eólica e/ ou solar, respectivamente.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/>
        </a:p>
        <a:p>
          <a:pPr algn="l"/>
          <a:r>
            <a:rPr lang="pt-BR" sz="1100" b="1" baseline="0"/>
            <a:t>6.10 e 6.11</a:t>
          </a:r>
          <a:r>
            <a:rPr lang="pt-BR" sz="1100" baseline="0"/>
            <a:t> Informar a potência recebida de outro sistema e a origem da importação.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6.12</a:t>
          </a:r>
          <a:r>
            <a:rPr lang="pt-BR" sz="1100" baseline="0"/>
            <a:t> Para usina hidrelétrica, informar: perdas por deplecionamento.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6.13</a:t>
          </a:r>
          <a:r>
            <a:rPr lang="pt-BR" sz="1100" baseline="0"/>
            <a:t> Informar potência caso haja reserva de regulação de frequência.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6.14</a:t>
          </a:r>
          <a:r>
            <a:rPr lang="pt-BR" sz="1100" baseline="0"/>
            <a:t> Indicar a expectativa de manutenção de hidrelétrica.</a:t>
          </a:r>
        </a:p>
        <a:p>
          <a:pPr algn="l"/>
          <a:endParaRPr lang="pt-BR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6.15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Indicar a expectativa de manutenção da termelétrica.</a:t>
          </a:r>
          <a:endParaRPr lang="pt-BR">
            <a:effectLst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19</xdr:col>
      <xdr:colOff>250412</xdr:colOff>
      <xdr:row>22</xdr:row>
      <xdr:rowOff>98612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E4A36ED7-E4E7-4072-BA4C-19BD3441A7F0}"/>
            </a:ext>
          </a:extLst>
        </xdr:cNvPr>
        <xdr:cNvSpPr/>
      </xdr:nvSpPr>
      <xdr:spPr>
        <a:xfrm>
          <a:off x="11295529" y="152400"/>
          <a:ext cx="3388059" cy="386378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7.1 e 7.2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7.3 </a:t>
          </a:r>
          <a:r>
            <a:rPr lang="pt-BR" sz="1100" b="0" baseline="0"/>
            <a:t>Descrever as condições da rede de distribuição (tensão, equipamentos, e outros), e as necessidades de reforços e de ampliações na rede.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7.4</a:t>
          </a:r>
          <a:r>
            <a:rPr lang="pt-BR" sz="1100" b="0" baseline="0">
              <a:effectLst/>
            </a:rPr>
            <a:t> Informar o cronograma de obras previstas, caso existam.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7.5</a:t>
          </a:r>
          <a:r>
            <a:rPr lang="pt-BR" sz="1100" b="0" baseline="0">
              <a:effectLst/>
            </a:rPr>
            <a:t> Caso existam dificuldades técnicas, econômicas e ambientais que inviabilizem a interligação da localidade ao Sistema Interligado Nacional (SIN), descrever neste campo. </a:t>
          </a:r>
          <a:endParaRPr lang="pt-BR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19</xdr:col>
      <xdr:colOff>214412</xdr:colOff>
      <xdr:row>23</xdr:row>
      <xdr:rowOff>53788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8A9E685-19DC-4CEA-9115-BDBCC35E669B}"/>
            </a:ext>
          </a:extLst>
        </xdr:cNvPr>
        <xdr:cNvSpPr/>
      </xdr:nvSpPr>
      <xdr:spPr>
        <a:xfrm>
          <a:off x="10641106" y="188259"/>
          <a:ext cx="3352059" cy="44196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8.1 e 8.2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8.3 </a:t>
          </a:r>
          <a:r>
            <a:rPr lang="pt-BR" sz="1100" b="0" baseline="0"/>
            <a:t>Campo para descrever tanto os programas de eficiência energética já implantados na localidade (indicando o início da implantação),  ou que poderão ser implantados na localidade, quanto as ações de combate às perda de energia adotadas na localidade.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8.4</a:t>
          </a:r>
          <a:r>
            <a:rPr lang="pt-BR" sz="1100" b="0" baseline="0">
              <a:effectLst/>
            </a:rPr>
            <a:t> Indicar a previsão de economia de energia (MWh/ano) que pode ser obtida com os programas de eficiência energética.</a:t>
          </a:r>
        </a:p>
        <a:p>
          <a:pPr algn="l"/>
          <a:endParaRPr lang="pt-BR" sz="1100" b="0" baseline="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>
              <a:effectLst/>
            </a:rPr>
            <a:t>8.5</a:t>
          </a:r>
          <a:r>
            <a:rPr lang="pt-BR" sz="1100" b="0" baseline="0">
              <a:effectLst/>
            </a:rPr>
            <a:t> </a:t>
          </a:r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a previsão de economia de energia (MWh/ano) obtida com as medidas de combate às perdas adotadas na localidade.</a:t>
          </a:r>
          <a:endParaRPr lang="pt-BR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C11:X56" totalsRowShown="0" headerRowDxfId="48" dataDxfId="47" totalsRowDxfId="45" tableBorderDxfId="46">
  <tableColumns count="22">
    <tableColumn id="1" xr3:uid="{00000000-0010-0000-0000-000001000000}" name="5.3 Nome da Usina" dataDxfId="44" totalsRowDxfId="43"/>
    <tableColumn id="21" xr3:uid="{00000000-0010-0000-0000-000015000000}" name="5.4 C.E.G." dataDxfId="42" totalsRowDxfId="41"/>
    <tableColumn id="2" xr3:uid="{00000000-0010-0000-0000-000002000000}" name="5.5 Tipo" dataDxfId="40" totalsRowDxfId="39"/>
    <tableColumn id="3" xr3:uid="{00000000-0010-0000-0000-000003000000}" name="5.6 Combustível/ Rio" dataDxfId="38" totalsRowDxfId="37"/>
    <tableColumn id="22" xr3:uid="{00000000-0010-0000-0000-000016000000}" name="5.7 Classificação da máquina" dataDxfId="36" totalsRowDxfId="35"/>
    <tableColumn id="4" xr3:uid="{00000000-0010-0000-0000-000004000000}" name="5.8 Número de máquinas" dataDxfId="34" totalsRowDxfId="33"/>
    <tableColumn id="5" xr3:uid="{00000000-0010-0000-0000-000005000000}" name="5.9 Potência Nominal (kW)" dataDxfId="32" totalsRowDxfId="31"/>
    <tableColumn id="23" xr3:uid="{00000000-0010-0000-0000-000017000000}" name="5.10 Potência Efetiva (kW)" dataDxfId="30" totalsRowDxfId="29"/>
    <tableColumn id="6" xr3:uid="{00000000-0010-0000-0000-000006000000}" name="5.11 Potência Contratada (kW)" dataDxfId="28" totalsRowDxfId="27"/>
    <tableColumn id="7" xr3:uid="{00000000-0010-0000-0000-000007000000}" name="5.12 Situação / Autorização - Aneel" dataDxfId="26" totalsRowDxfId="25"/>
    <tableColumn id="8" xr3:uid="{00000000-0010-0000-0000-000008000000}" name="5.13 Máquina Alugada,_x000a_Própria ou PIE?" dataDxfId="24" totalsRowDxfId="23"/>
    <tableColumn id="9" xr3:uid="{00000000-0010-0000-0000-000009000000}" name="5.14 Data Início Contrato_x000a_(dd/mm/aaaa)" dataDxfId="22" totalsRowDxfId="21"/>
    <tableColumn id="10" xr3:uid="{00000000-0010-0000-0000-00000A000000}" name="5.15 Data Final Contrato_x000a_(dd/mm/aaaa)" dataDxfId="20" totalsRowDxfId="19"/>
    <tableColumn id="11" xr3:uid="{00000000-0010-0000-0000-00000B000000}" name="5.16 Data prevista de desativação (dd/mm/aaaa)" dataDxfId="18" totalsRowDxfId="17"/>
    <tableColumn id="12" xr3:uid="{00000000-0010-0000-0000-00000C000000}" name="5.17 Outras Informações Técnicas da Máquina" dataDxfId="16" totalsRowDxfId="15"/>
    <tableColumn id="14" xr3:uid="{00000000-0010-0000-0000-00000E000000}" name="5.18 Deseja substituir oferta existente? (especificar a(s) máquina(s))" dataDxfId="14" totalsRowDxfId="13"/>
    <tableColumn id="15" xr3:uid="{00000000-0010-0000-0000-00000F000000}" name="5.19 Prazo limite para substituição (dd/mm/aaaa)" dataDxfId="12" totalsRowDxfId="11"/>
    <tableColumn id="16" xr3:uid="{00000000-0010-0000-0000-000010000000}" name="5.20 Motivo para substituição" dataDxfId="10" totalsRowDxfId="9"/>
    <tableColumn id="17" xr3:uid="{00000000-0010-0000-0000-000011000000}" name="5.21 Há necessidade de contratação de reserva de geração? (especificar usina)" dataDxfId="8" totalsRowDxfId="7"/>
    <tableColumn id="18" xr3:uid="{00000000-0010-0000-0000-000012000000}" name="5.22 Potência a contratar (kW)" dataDxfId="6" totalsRowDxfId="5"/>
    <tableColumn id="19" xr3:uid="{00000000-0010-0000-0000-000013000000}" name="5.23 Ano para a entrada em operação (aaaa)" dataDxfId="4" totalsRowDxfId="3"/>
    <tableColumn id="20" xr3:uid="{00000000-0010-0000-0000-000014000000}" name="5.24 Motivo para contratação de reserva de geração" dataDxfId="2" totalsRowDxfId="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90" zoomScaleNormal="90" workbookViewId="0">
      <selection activeCell="C3" sqref="C3"/>
    </sheetView>
  </sheetViews>
  <sheetFormatPr defaultRowHeight="14.4" x14ac:dyDescent="0.3"/>
  <cols>
    <col min="2" max="2" width="34.44140625" bestFit="1" customWidth="1"/>
    <col min="3" max="3" width="45.109375" customWidth="1"/>
  </cols>
  <sheetData>
    <row r="1" spans="1:3" ht="15" thickBot="1" x14ac:dyDescent="0.35">
      <c r="A1" s="34"/>
      <c r="B1" s="34"/>
      <c r="C1" s="34"/>
    </row>
    <row r="2" spans="1:3" ht="18.600000000000001" thickBot="1" x14ac:dyDescent="0.4">
      <c r="A2" s="34"/>
      <c r="B2" s="386" t="s">
        <v>0</v>
      </c>
      <c r="C2" s="387"/>
    </row>
    <row r="3" spans="1:3" x14ac:dyDescent="0.3">
      <c r="A3" s="34"/>
      <c r="B3" s="361" t="s">
        <v>1</v>
      </c>
      <c r="C3" s="362">
        <v>2025</v>
      </c>
    </row>
    <row r="4" spans="1:3" x14ac:dyDescent="0.3">
      <c r="A4" s="34"/>
      <c r="B4" s="363" t="s">
        <v>2</v>
      </c>
      <c r="C4" s="364" t="s">
        <v>3</v>
      </c>
    </row>
    <row r="5" spans="1:3" x14ac:dyDescent="0.3">
      <c r="A5" s="34"/>
      <c r="B5" s="365" t="s">
        <v>4</v>
      </c>
      <c r="C5" s="366" t="s">
        <v>5</v>
      </c>
    </row>
    <row r="6" spans="1:3" x14ac:dyDescent="0.3">
      <c r="A6" s="34"/>
      <c r="B6" s="388" t="s">
        <v>6</v>
      </c>
      <c r="C6" s="389"/>
    </row>
    <row r="7" spans="1:3" x14ac:dyDescent="0.3">
      <c r="A7" s="34"/>
      <c r="B7" s="367" t="s">
        <v>7</v>
      </c>
      <c r="C7" s="368" t="s">
        <v>5</v>
      </c>
    </row>
    <row r="8" spans="1:3" x14ac:dyDescent="0.3">
      <c r="A8" s="34"/>
      <c r="B8" s="367" t="s">
        <v>8</v>
      </c>
      <c r="C8" s="368" t="s">
        <v>5</v>
      </c>
    </row>
    <row r="9" spans="1:3" x14ac:dyDescent="0.3">
      <c r="A9" s="34"/>
      <c r="B9" s="388" t="s">
        <v>9</v>
      </c>
      <c r="C9" s="389"/>
    </row>
    <row r="10" spans="1:3" x14ac:dyDescent="0.3">
      <c r="A10" s="34"/>
      <c r="B10" s="369" t="str">
        <f>"Mercado Realizado - " &amp; Ano_Ciclo-3 &amp;" e " &amp; Ano_Ciclo-2</f>
        <v>Mercado Realizado - 2022 e 2023</v>
      </c>
      <c r="C10" s="368" t="s">
        <v>5</v>
      </c>
    </row>
    <row r="11" spans="1:3" x14ac:dyDescent="0.3">
      <c r="A11" s="34"/>
      <c r="B11" s="369" t="str">
        <f>"Mercado Realizado - " &amp; Ano_Ciclo-1</f>
        <v>Mercado Realizado - 2024</v>
      </c>
      <c r="C11" s="368" t="s">
        <v>5</v>
      </c>
    </row>
    <row r="12" spans="1:3" x14ac:dyDescent="0.3">
      <c r="A12" s="34"/>
      <c r="B12" s="365" t="s">
        <v>10</v>
      </c>
      <c r="C12" s="368" t="s">
        <v>5</v>
      </c>
    </row>
    <row r="13" spans="1:3" x14ac:dyDescent="0.3">
      <c r="A13" s="34"/>
      <c r="B13" s="365" t="s">
        <v>11</v>
      </c>
      <c r="C13" s="368" t="s">
        <v>5</v>
      </c>
    </row>
    <row r="14" spans="1:3" x14ac:dyDescent="0.3">
      <c r="A14" s="34"/>
      <c r="B14" s="365" t="s">
        <v>12</v>
      </c>
      <c r="C14" s="368" t="s">
        <v>5</v>
      </c>
    </row>
    <row r="15" spans="1:3" x14ac:dyDescent="0.3">
      <c r="A15" s="34"/>
      <c r="B15" s="365" t="s">
        <v>13</v>
      </c>
      <c r="C15" s="368" t="s">
        <v>5</v>
      </c>
    </row>
    <row r="16" spans="1:3" x14ac:dyDescent="0.3">
      <c r="A16" s="34"/>
      <c r="B16" s="365" t="s">
        <v>14</v>
      </c>
      <c r="C16" s="368" t="s">
        <v>5</v>
      </c>
    </row>
  </sheetData>
  <mergeCells count="3">
    <mergeCell ref="B2:C2"/>
    <mergeCell ref="B6:C6"/>
    <mergeCell ref="B9:C9"/>
  </mergeCells>
  <dataValidations count="1">
    <dataValidation type="list" showInputMessage="1" showErrorMessage="1" sqref="C5 C7:C8 C10:C16" xr:uid="{00000000-0002-0000-0000-000000000000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45"/>
  <sheetViews>
    <sheetView zoomScale="90" zoomScaleNormal="90" workbookViewId="0">
      <selection activeCell="H30" sqref="H30"/>
    </sheetView>
  </sheetViews>
  <sheetFormatPr defaultColWidth="9.109375" defaultRowHeight="14.4" x14ac:dyDescent="0.3"/>
  <cols>
    <col min="1" max="2" width="9.109375" style="34"/>
    <col min="3" max="3" width="25.33203125" style="34" bestFit="1" customWidth="1"/>
    <col min="4" max="16384" width="9.109375" style="34"/>
  </cols>
  <sheetData>
    <row r="1" spans="2:16" ht="15" thickBot="1" x14ac:dyDescent="0.35">
      <c r="B1" s="311"/>
    </row>
    <row r="2" spans="2:16" ht="18" x14ac:dyDescent="0.35">
      <c r="B2" s="393" t="s">
        <v>15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P2" s="29"/>
    </row>
    <row r="3" spans="2:16" ht="15" thickBot="1" x14ac:dyDescent="0.35">
      <c r="B3" s="294"/>
      <c r="N3" s="153"/>
      <c r="P3" s="29"/>
    </row>
    <row r="4" spans="2:16" ht="15" thickBot="1" x14ac:dyDescent="0.35">
      <c r="B4" s="295" t="s">
        <v>16</v>
      </c>
      <c r="C4" s="296" t="s">
        <v>17</v>
      </c>
      <c r="D4" s="395"/>
      <c r="E4" s="396"/>
      <c r="F4" s="396"/>
      <c r="G4" s="397"/>
      <c r="N4" s="153"/>
      <c r="P4" s="312"/>
    </row>
    <row r="5" spans="2:16" ht="15" thickBot="1" x14ac:dyDescent="0.35">
      <c r="B5" s="294"/>
      <c r="N5" s="153"/>
      <c r="P5" s="1"/>
    </row>
    <row r="6" spans="2:16" ht="15" thickBot="1" x14ac:dyDescent="0.35">
      <c r="B6" s="295" t="s">
        <v>18</v>
      </c>
      <c r="C6" s="296" t="s">
        <v>19</v>
      </c>
      <c r="D6" s="395"/>
      <c r="E6" s="396"/>
      <c r="F6" s="396"/>
      <c r="G6" s="397"/>
      <c r="H6" s="298"/>
      <c r="I6" s="296" t="s">
        <v>20</v>
      </c>
      <c r="J6" s="305"/>
      <c r="L6" s="296" t="s">
        <v>21</v>
      </c>
      <c r="M6" s="305"/>
      <c r="N6" s="189"/>
      <c r="P6" s="1"/>
    </row>
    <row r="7" spans="2:16" ht="15" thickBot="1" x14ac:dyDescent="0.35">
      <c r="B7" s="294"/>
      <c r="N7" s="153"/>
      <c r="P7" s="1"/>
    </row>
    <row r="8" spans="2:16" ht="15" thickBot="1" x14ac:dyDescent="0.35">
      <c r="B8" s="295" t="s">
        <v>22</v>
      </c>
      <c r="D8" s="398" t="s">
        <v>23</v>
      </c>
      <c r="E8" s="399"/>
      <c r="F8" s="399"/>
      <c r="G8" s="399"/>
      <c r="H8" s="399"/>
      <c r="I8" s="399"/>
      <c r="J8" s="399"/>
      <c r="K8" s="399"/>
      <c r="L8" s="400"/>
      <c r="N8" s="153"/>
    </row>
    <row r="9" spans="2:16" ht="15" thickBot="1" x14ac:dyDescent="0.35">
      <c r="B9" s="294"/>
      <c r="D9" s="401" t="s">
        <v>24</v>
      </c>
      <c r="E9" s="402"/>
      <c r="F9" s="402"/>
      <c r="G9" s="403"/>
      <c r="I9" s="404" t="s">
        <v>25</v>
      </c>
      <c r="J9" s="405"/>
      <c r="K9" s="405"/>
      <c r="L9" s="406"/>
      <c r="N9" s="153"/>
    </row>
    <row r="10" spans="2:16" ht="24.6" thickBot="1" x14ac:dyDescent="0.35">
      <c r="B10" s="294"/>
      <c r="D10" s="301" t="s">
        <v>26</v>
      </c>
      <c r="E10" s="302" t="s">
        <v>27</v>
      </c>
      <c r="F10" s="303" t="s">
        <v>28</v>
      </c>
      <c r="G10" s="304" t="s">
        <v>29</v>
      </c>
      <c r="I10" s="301" t="s">
        <v>26</v>
      </c>
      <c r="J10" s="302" t="s">
        <v>27</v>
      </c>
      <c r="K10" s="303" t="s">
        <v>28</v>
      </c>
      <c r="L10" s="304" t="s">
        <v>30</v>
      </c>
      <c r="N10" s="153"/>
    </row>
    <row r="11" spans="2:16" ht="15" thickBot="1" x14ac:dyDescent="0.35">
      <c r="B11" s="294"/>
      <c r="D11" s="307"/>
      <c r="E11" s="308"/>
      <c r="F11" s="306"/>
      <c r="G11" s="309"/>
      <c r="I11" s="307"/>
      <c r="J11" s="308"/>
      <c r="K11" s="306"/>
      <c r="L11" s="299" t="s">
        <v>31</v>
      </c>
      <c r="N11" s="153"/>
    </row>
    <row r="12" spans="2:16" ht="15" thickBot="1" x14ac:dyDescent="0.35">
      <c r="B12" s="294"/>
      <c r="N12" s="153"/>
    </row>
    <row r="13" spans="2:16" ht="15" thickBot="1" x14ac:dyDescent="0.35">
      <c r="B13" s="295" t="s">
        <v>32</v>
      </c>
      <c r="C13" s="296" t="s">
        <v>33</v>
      </c>
      <c r="D13" s="310"/>
      <c r="N13" s="153"/>
    </row>
    <row r="14" spans="2:16" ht="15" thickBot="1" x14ac:dyDescent="0.35">
      <c r="B14" s="295"/>
      <c r="D14"/>
      <c r="N14" s="153"/>
    </row>
    <row r="15" spans="2:16" ht="15" thickBot="1" x14ac:dyDescent="0.35">
      <c r="B15" s="295" t="s">
        <v>34</v>
      </c>
      <c r="C15" s="296" t="s">
        <v>35</v>
      </c>
      <c r="D15" s="390"/>
      <c r="E15" s="391"/>
      <c r="F15" s="391"/>
      <c r="G15" s="391"/>
      <c r="H15" s="391"/>
      <c r="I15" s="391"/>
      <c r="J15" s="391"/>
      <c r="K15" s="391"/>
      <c r="L15" s="392"/>
      <c r="N15" s="153"/>
    </row>
    <row r="16" spans="2:16" ht="15" thickBot="1" x14ac:dyDescent="0.35">
      <c r="B16" s="295"/>
      <c r="N16" s="153"/>
    </row>
    <row r="17" spans="2:26" ht="15" thickBot="1" x14ac:dyDescent="0.35">
      <c r="B17" s="295" t="s">
        <v>36</v>
      </c>
      <c r="C17" s="296" t="s">
        <v>37</v>
      </c>
      <c r="D17" s="390"/>
      <c r="E17" s="391"/>
      <c r="F17" s="391"/>
      <c r="G17" s="391"/>
      <c r="H17" s="391"/>
      <c r="I17" s="391"/>
      <c r="J17" s="391"/>
      <c r="K17" s="391"/>
      <c r="L17" s="392"/>
      <c r="N17" s="153"/>
    </row>
    <row r="18" spans="2:26" x14ac:dyDescent="0.3">
      <c r="B18" s="294"/>
      <c r="N18" s="153"/>
    </row>
    <row r="19" spans="2:26" ht="15" thickBot="1" x14ac:dyDescent="0.35">
      <c r="B19" s="294"/>
      <c r="N19" s="153"/>
    </row>
    <row r="20" spans="2:26" ht="15" thickBot="1" x14ac:dyDescent="0.35">
      <c r="B20" s="295" t="s">
        <v>38</v>
      </c>
      <c r="C20" s="296" t="s">
        <v>39</v>
      </c>
      <c r="D20" s="354">
        <f>Controle_Dados!C3</f>
        <v>2025</v>
      </c>
      <c r="E20" s="300"/>
      <c r="F20" s="300"/>
      <c r="G20" s="300"/>
      <c r="N20" s="153"/>
      <c r="W20" s="1"/>
    </row>
    <row r="21" spans="2:26" ht="15" thickBot="1" x14ac:dyDescent="0.35">
      <c r="B21" s="297"/>
      <c r="C21" s="166"/>
      <c r="D21" s="196"/>
      <c r="E21" s="166"/>
      <c r="F21" s="166"/>
      <c r="G21" s="166"/>
      <c r="H21" s="166"/>
      <c r="I21" s="166"/>
      <c r="J21" s="166"/>
      <c r="K21" s="166"/>
      <c r="L21" s="166"/>
      <c r="M21" s="166"/>
      <c r="N21" s="167"/>
      <c r="W21" s="312"/>
      <c r="X21" s="313"/>
      <c r="Y21" s="313"/>
      <c r="Z21" s="313"/>
    </row>
    <row r="22" spans="2:26" x14ac:dyDescent="0.3">
      <c r="B22" s="311"/>
      <c r="W22" s="1"/>
      <c r="X22" s="154"/>
      <c r="Y22" s="311"/>
    </row>
    <row r="23" spans="2:26" x14ac:dyDescent="0.3">
      <c r="B23" s="311"/>
      <c r="W23" s="1"/>
      <c r="X23" s="154"/>
      <c r="Y23" s="311"/>
    </row>
    <row r="24" spans="2:26" x14ac:dyDescent="0.3">
      <c r="B24" s="311"/>
      <c r="W24" s="1"/>
      <c r="X24" s="154"/>
      <c r="Y24" s="311"/>
    </row>
    <row r="25" spans="2:26" x14ac:dyDescent="0.3">
      <c r="B25" s="311"/>
      <c r="W25" s="312"/>
      <c r="Y25" s="311"/>
    </row>
    <row r="26" spans="2:26" x14ac:dyDescent="0.3">
      <c r="B26" s="311"/>
      <c r="Y26" s="311"/>
    </row>
    <row r="27" spans="2:26" x14ac:dyDescent="0.3">
      <c r="B27" s="311"/>
      <c r="Y27" s="311"/>
    </row>
    <row r="28" spans="2:26" x14ac:dyDescent="0.3">
      <c r="B28" s="311"/>
    </row>
    <row r="29" spans="2:26" x14ac:dyDescent="0.3">
      <c r="B29" s="311"/>
    </row>
    <row r="30" spans="2:26" x14ac:dyDescent="0.3">
      <c r="B30" s="311"/>
    </row>
    <row r="31" spans="2:26" x14ac:dyDescent="0.3">
      <c r="B31" s="311"/>
    </row>
    <row r="32" spans="2:26" x14ac:dyDescent="0.3">
      <c r="B32" s="311"/>
    </row>
    <row r="33" spans="2:2" x14ac:dyDescent="0.3">
      <c r="B33" s="311"/>
    </row>
    <row r="34" spans="2:2" x14ac:dyDescent="0.3">
      <c r="B34" s="311"/>
    </row>
    <row r="35" spans="2:2" x14ac:dyDescent="0.3">
      <c r="B35" s="311"/>
    </row>
    <row r="36" spans="2:2" x14ac:dyDescent="0.3">
      <c r="B36" s="311"/>
    </row>
    <row r="37" spans="2:2" x14ac:dyDescent="0.3">
      <c r="B37" s="311"/>
    </row>
    <row r="38" spans="2:2" x14ac:dyDescent="0.3">
      <c r="B38" s="311"/>
    </row>
    <row r="39" spans="2:2" x14ac:dyDescent="0.3">
      <c r="B39" s="311"/>
    </row>
    <row r="40" spans="2:2" x14ac:dyDescent="0.3">
      <c r="B40" s="311"/>
    </row>
    <row r="41" spans="2:2" x14ac:dyDescent="0.3">
      <c r="B41" s="311"/>
    </row>
    <row r="42" spans="2:2" x14ac:dyDescent="0.3">
      <c r="B42" s="311"/>
    </row>
    <row r="43" spans="2:2" x14ac:dyDescent="0.3">
      <c r="B43" s="311"/>
    </row>
    <row r="44" spans="2:2" x14ac:dyDescent="0.3">
      <c r="B44" s="311"/>
    </row>
    <row r="45" spans="2:2" x14ac:dyDescent="0.3">
      <c r="B45" s="311"/>
    </row>
  </sheetData>
  <sheetProtection selectLockedCells="1"/>
  <protectedRanges>
    <protectedRange password="BEBE" sqref="D11:G11 I11:K11 D4 D6 J6 M6 D15 D17 D13" name="Intervalo1"/>
  </protectedRanges>
  <mergeCells count="8">
    <mergeCell ref="D15:L15"/>
    <mergeCell ref="D17:L17"/>
    <mergeCell ref="B2:N2"/>
    <mergeCell ref="D4:G4"/>
    <mergeCell ref="D6:G6"/>
    <mergeCell ref="D8:L8"/>
    <mergeCell ref="D9:G9"/>
    <mergeCell ref="I9:L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"/>
  <sheetViews>
    <sheetView topLeftCell="D1" zoomScale="60" zoomScaleNormal="60" workbookViewId="0">
      <selection activeCell="K11" sqref="K11"/>
    </sheetView>
  </sheetViews>
  <sheetFormatPr defaultColWidth="3.44140625" defaultRowHeight="14.4" x14ac:dyDescent="0.3"/>
  <cols>
    <col min="1" max="1" width="3.44140625" style="34"/>
    <col min="2" max="2" width="4.5546875" style="34" customWidth="1"/>
    <col min="3" max="3" width="83.44140625" style="34" bestFit="1" customWidth="1"/>
    <col min="4" max="8" width="22.109375" style="34" customWidth="1"/>
    <col min="9" max="9" width="18.88671875" style="34" customWidth="1"/>
    <col min="10" max="10" width="23.44140625" style="34" customWidth="1"/>
    <col min="11" max="13" width="26.109375" style="34" customWidth="1"/>
    <col min="14" max="14" width="22.109375" style="34" customWidth="1"/>
    <col min="15" max="15" width="1.33203125" style="34" customWidth="1"/>
    <col min="16" max="42" width="3.44140625" style="34"/>
    <col min="43" max="43" width="3.44140625" style="34" customWidth="1"/>
    <col min="44" max="46" width="3.44140625" style="34"/>
    <col min="47" max="47" width="3.44140625" style="34" customWidth="1"/>
    <col min="48" max="16384" width="3.44140625" style="34"/>
  </cols>
  <sheetData>
    <row r="1" spans="1:20" ht="15" thickBot="1" x14ac:dyDescent="0.35">
      <c r="A1" s="319"/>
      <c r="B1" s="319"/>
      <c r="C1" s="319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19"/>
      <c r="P1" s="319"/>
    </row>
    <row r="2" spans="1:20" ht="18" x14ac:dyDescent="0.3">
      <c r="A2" s="319"/>
      <c r="B2" s="412" t="s">
        <v>40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4"/>
    </row>
    <row r="3" spans="1:20" ht="18.600000000000001" thickBot="1" x14ac:dyDescent="0.35">
      <c r="A3" s="319"/>
      <c r="B3" s="241"/>
      <c r="C3" s="242"/>
      <c r="D3" s="415"/>
      <c r="E3" s="415"/>
      <c r="F3" s="248"/>
      <c r="G3" s="248"/>
      <c r="H3" s="248"/>
      <c r="I3" s="248"/>
      <c r="J3" s="248"/>
      <c r="K3" s="248"/>
      <c r="L3" s="248"/>
      <c r="M3" s="248"/>
      <c r="N3" s="248"/>
      <c r="O3" s="249"/>
      <c r="P3" s="250"/>
    </row>
    <row r="4" spans="1:20" ht="18" thickBot="1" x14ac:dyDescent="0.35">
      <c r="A4" s="258"/>
      <c r="B4" s="243" t="s">
        <v>41</v>
      </c>
      <c r="C4" s="244" t="s">
        <v>17</v>
      </c>
      <c r="D4" s="418" t="str">
        <f>IF('1_Aspectos_Geográficos'!D4&lt;&gt;0,('1_Aspectos_Geográficos'!D4),"")</f>
        <v/>
      </c>
      <c r="E4" s="419"/>
      <c r="F4" s="420"/>
      <c r="G4" s="257"/>
      <c r="H4" s="257"/>
      <c r="I4" s="257"/>
      <c r="J4" s="257"/>
      <c r="K4" s="257"/>
      <c r="L4" s="257"/>
      <c r="M4" s="257"/>
      <c r="N4" s="257"/>
      <c r="O4" s="6"/>
      <c r="P4" s="252"/>
    </row>
    <row r="5" spans="1:20" ht="18" thickBot="1" x14ac:dyDescent="0.35">
      <c r="A5" s="258"/>
      <c r="B5" s="243"/>
      <c r="C5" s="244"/>
      <c r="D5" s="251"/>
      <c r="E5" s="251"/>
      <c r="F5" s="251"/>
      <c r="G5" s="251"/>
      <c r="H5" s="257"/>
      <c r="I5" s="257"/>
      <c r="J5" s="257"/>
      <c r="K5" s="257"/>
      <c r="L5" s="257"/>
      <c r="M5" s="257"/>
      <c r="N5" s="257"/>
      <c r="O5" s="247"/>
      <c r="P5" s="252"/>
    </row>
    <row r="6" spans="1:20" ht="18" thickBot="1" x14ac:dyDescent="0.35">
      <c r="A6" s="258"/>
      <c r="B6" s="243" t="s">
        <v>42</v>
      </c>
      <c r="C6" s="244" t="s">
        <v>43</v>
      </c>
      <c r="D6" s="418" t="str">
        <f>IF('1_Aspectos_Geográficos'!D6&lt;&gt;0,('1_Aspectos_Geográficos'!D6),"")</f>
        <v/>
      </c>
      <c r="E6" s="419"/>
      <c r="F6" s="420"/>
      <c r="G6" s="257"/>
      <c r="H6" s="257"/>
      <c r="I6" s="257"/>
      <c r="J6" s="257"/>
      <c r="K6" s="257"/>
      <c r="L6" s="257"/>
      <c r="M6" s="257"/>
      <c r="N6" s="257"/>
      <c r="O6" s="6"/>
      <c r="P6" s="252"/>
      <c r="T6" s="258"/>
    </row>
    <row r="7" spans="1:20" ht="17.399999999999999" x14ac:dyDescent="0.3">
      <c r="A7" s="258"/>
      <c r="B7" s="243"/>
      <c r="C7" s="245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8"/>
      <c r="P7" s="252"/>
      <c r="T7" s="258"/>
    </row>
    <row r="8" spans="1:20" ht="24" customHeight="1" thickBot="1" x14ac:dyDescent="0.35">
      <c r="A8" s="258"/>
      <c r="B8" s="243"/>
      <c r="C8" s="421" t="s">
        <v>44</v>
      </c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252"/>
      <c r="T8" s="258"/>
    </row>
    <row r="9" spans="1:20" ht="18" thickBot="1" x14ac:dyDescent="0.35">
      <c r="A9" s="258"/>
      <c r="B9" s="243" t="s">
        <v>45</v>
      </c>
      <c r="C9" s="244" t="s">
        <v>46</v>
      </c>
      <c r="D9" s="416"/>
      <c r="E9" s="417"/>
      <c r="F9" s="257"/>
      <c r="G9" s="257"/>
      <c r="H9" s="257"/>
      <c r="I9" s="257"/>
      <c r="J9" s="257"/>
      <c r="K9" s="257"/>
      <c r="L9" s="257"/>
      <c r="M9" s="257"/>
      <c r="N9" s="257"/>
      <c r="O9" s="258"/>
      <c r="P9" s="252"/>
      <c r="T9" s="258"/>
    </row>
    <row r="10" spans="1:20" ht="18" thickBot="1" x14ac:dyDescent="0.35">
      <c r="A10" s="258"/>
      <c r="B10" s="243"/>
      <c r="C10" s="245"/>
      <c r="D10" s="171"/>
      <c r="E10" s="171"/>
      <c r="F10" s="257"/>
      <c r="G10" s="257"/>
      <c r="H10" s="257"/>
      <c r="I10" s="257"/>
      <c r="J10" s="257"/>
      <c r="K10" s="257"/>
      <c r="L10" s="257"/>
      <c r="M10" s="257"/>
      <c r="N10" s="257"/>
      <c r="O10" s="258"/>
      <c r="P10" s="252"/>
      <c r="T10" s="258"/>
    </row>
    <row r="11" spans="1:20" ht="18" thickBot="1" x14ac:dyDescent="0.35">
      <c r="A11" s="258"/>
      <c r="B11" s="243" t="s">
        <v>47</v>
      </c>
      <c r="C11" s="244" t="s">
        <v>48</v>
      </c>
      <c r="D11" s="407"/>
      <c r="E11" s="408"/>
      <c r="F11" s="408"/>
      <c r="G11" s="409"/>
      <c r="J11" s="41" t="s">
        <v>49</v>
      </c>
      <c r="K11" s="385"/>
      <c r="L11" s="257"/>
      <c r="M11" s="257"/>
      <c r="O11" s="384"/>
      <c r="P11" s="252"/>
      <c r="T11" s="258"/>
    </row>
    <row r="12" spans="1:20" ht="18" thickBot="1" x14ac:dyDescent="0.35">
      <c r="A12" s="258"/>
      <c r="B12" s="246"/>
      <c r="C12" s="247"/>
      <c r="D12" s="258"/>
      <c r="E12" s="258"/>
      <c r="F12" s="258"/>
      <c r="G12" s="258"/>
      <c r="H12" s="258"/>
      <c r="I12" s="258"/>
      <c r="J12" s="258"/>
      <c r="K12" s="259"/>
      <c r="L12" s="259"/>
      <c r="M12" s="259"/>
      <c r="N12" s="259"/>
      <c r="O12" s="258"/>
      <c r="P12" s="252"/>
      <c r="T12" s="258"/>
    </row>
    <row r="13" spans="1:20" ht="18" thickBot="1" x14ac:dyDescent="0.35">
      <c r="A13" s="258"/>
      <c r="B13" s="243" t="s">
        <v>50</v>
      </c>
      <c r="C13" s="382" t="s">
        <v>51</v>
      </c>
      <c r="D13" s="407"/>
      <c r="E13" s="408"/>
      <c r="F13" s="408"/>
      <c r="G13" s="409"/>
      <c r="H13" s="383"/>
      <c r="I13" s="171"/>
      <c r="J13" s="41" t="s">
        <v>52</v>
      </c>
      <c r="K13" s="416"/>
      <c r="L13" s="423"/>
      <c r="M13" s="417"/>
      <c r="O13" s="384"/>
      <c r="P13" s="252"/>
      <c r="T13" s="258"/>
    </row>
    <row r="14" spans="1:20" ht="27" customHeight="1" thickBot="1" x14ac:dyDescent="0.35">
      <c r="A14" s="258"/>
      <c r="B14" s="260"/>
      <c r="C14" s="422" t="s">
        <v>53</v>
      </c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252"/>
      <c r="T14" s="258"/>
    </row>
    <row r="15" spans="1:20" ht="18" x14ac:dyDescent="0.3">
      <c r="A15" s="258"/>
      <c r="B15" s="43"/>
      <c r="C15" s="17"/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1"/>
      <c r="O15" s="20"/>
      <c r="P15" s="253"/>
      <c r="T15" s="258"/>
    </row>
    <row r="16" spans="1:20" ht="18" thickBot="1" x14ac:dyDescent="0.35">
      <c r="A16" s="319"/>
      <c r="B16" s="261"/>
      <c r="C16" s="18"/>
      <c r="D16" s="7"/>
      <c r="E16" s="7"/>
      <c r="F16" s="7"/>
      <c r="G16" s="7"/>
      <c r="H16" s="7"/>
      <c r="I16" s="7"/>
      <c r="J16" s="7"/>
      <c r="K16" s="7"/>
      <c r="L16" s="7"/>
      <c r="M16" s="7"/>
      <c r="N16" s="12"/>
      <c r="O16" s="8"/>
      <c r="P16" s="250"/>
      <c r="T16" s="319"/>
    </row>
    <row r="17" spans="1:20" ht="17.399999999999999" x14ac:dyDescent="0.3">
      <c r="A17" s="319"/>
      <c r="B17" s="43" t="s">
        <v>54</v>
      </c>
      <c r="C17" s="233" t="s">
        <v>55</v>
      </c>
      <c r="D17" s="231">
        <f>Ano_Ciclo</f>
        <v>2025</v>
      </c>
      <c r="E17" s="231">
        <f>Ano_Ciclo + 1</f>
        <v>2026</v>
      </c>
      <c r="F17" s="231">
        <f>Ano_Ciclo + 2</f>
        <v>2027</v>
      </c>
      <c r="G17" s="231">
        <f>Ano_Ciclo + 3</f>
        <v>2028</v>
      </c>
      <c r="H17" s="231">
        <f>Ano_Ciclo + 4</f>
        <v>2029</v>
      </c>
      <c r="I17" s="231">
        <f>Ano_Ciclo + 5</f>
        <v>2030</v>
      </c>
      <c r="J17" s="231">
        <f>Ano_Ciclo + 6</f>
        <v>2031</v>
      </c>
      <c r="K17" s="231">
        <f>Ano_Ciclo + 7</f>
        <v>2032</v>
      </c>
      <c r="L17" s="231">
        <f>Ano_Ciclo + 8</f>
        <v>2033</v>
      </c>
      <c r="M17" s="231">
        <f>Ano_Ciclo + 9</f>
        <v>2034</v>
      </c>
      <c r="N17" s="231">
        <f>Ano_Ciclo + 10</f>
        <v>2035</v>
      </c>
      <c r="O17" s="8"/>
      <c r="P17" s="250"/>
      <c r="T17" s="319"/>
    </row>
    <row r="18" spans="1:20" ht="17.399999999999999" x14ac:dyDescent="0.3">
      <c r="A18" s="3"/>
      <c r="B18" s="262"/>
      <c r="C18" s="14" t="s">
        <v>56</v>
      </c>
      <c r="D18" s="314">
        <f>SUM(D19:D23)</f>
        <v>0</v>
      </c>
      <c r="E18" s="314">
        <f t="shared" ref="E18:N18" si="0">SUM(E19:E23)</f>
        <v>0</v>
      </c>
      <c r="F18" s="314">
        <f t="shared" si="0"/>
        <v>0</v>
      </c>
      <c r="G18" s="314">
        <f t="shared" si="0"/>
        <v>0</v>
      </c>
      <c r="H18" s="314">
        <f t="shared" si="0"/>
        <v>0</v>
      </c>
      <c r="I18" s="314">
        <f t="shared" si="0"/>
        <v>0</v>
      </c>
      <c r="J18" s="314">
        <f t="shared" si="0"/>
        <v>0</v>
      </c>
      <c r="K18" s="314">
        <f t="shared" si="0"/>
        <v>0</v>
      </c>
      <c r="L18" s="314">
        <f t="shared" si="0"/>
        <v>0</v>
      </c>
      <c r="M18" s="314">
        <f t="shared" si="0"/>
        <v>0</v>
      </c>
      <c r="N18" s="314">
        <f t="shared" si="0"/>
        <v>0</v>
      </c>
      <c r="O18" s="8"/>
      <c r="P18" s="254"/>
      <c r="Q18" s="3"/>
      <c r="T18" s="325"/>
    </row>
    <row r="19" spans="1:20" ht="17.399999999999999" x14ac:dyDescent="0.3">
      <c r="A19" s="321"/>
      <c r="B19" s="263"/>
      <c r="C19" s="24" t="s">
        <v>57</v>
      </c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8"/>
      <c r="P19" s="255"/>
      <c r="Q19" s="321"/>
      <c r="T19" s="3"/>
    </row>
    <row r="20" spans="1:20" ht="17.399999999999999" x14ac:dyDescent="0.3">
      <c r="A20" s="321"/>
      <c r="B20" s="263"/>
      <c r="C20" s="25" t="s">
        <v>58</v>
      </c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8"/>
      <c r="P20" s="255"/>
      <c r="Q20" s="321"/>
      <c r="T20" s="321"/>
    </row>
    <row r="21" spans="1:20" ht="17.399999999999999" x14ac:dyDescent="0.3">
      <c r="A21" s="321"/>
      <c r="B21" s="263"/>
      <c r="C21" s="25" t="s">
        <v>59</v>
      </c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8"/>
      <c r="P21" s="255"/>
      <c r="Q21" s="321"/>
      <c r="T21" s="321"/>
    </row>
    <row r="22" spans="1:20" ht="17.399999999999999" x14ac:dyDescent="0.3">
      <c r="A22" s="321"/>
      <c r="B22" s="263"/>
      <c r="C22" s="25" t="s">
        <v>60</v>
      </c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8"/>
      <c r="P22" s="255"/>
      <c r="Q22" s="321"/>
      <c r="T22" s="321"/>
    </row>
    <row r="23" spans="1:20" ht="17.399999999999999" x14ac:dyDescent="0.3">
      <c r="A23" s="321"/>
      <c r="B23" s="263"/>
      <c r="C23" s="25" t="s">
        <v>61</v>
      </c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8"/>
      <c r="P23" s="255"/>
      <c r="Q23" s="321"/>
      <c r="T23" s="321"/>
    </row>
    <row r="24" spans="1:20" ht="17.399999999999999" x14ac:dyDescent="0.3">
      <c r="A24" s="321"/>
      <c r="B24" s="263"/>
      <c r="C24" s="13" t="s">
        <v>62</v>
      </c>
      <c r="D24" s="314">
        <f>D25+D26</f>
        <v>0</v>
      </c>
      <c r="E24" s="314">
        <f t="shared" ref="E24:N24" si="1">E25+E26</f>
        <v>0</v>
      </c>
      <c r="F24" s="314">
        <f t="shared" si="1"/>
        <v>0</v>
      </c>
      <c r="G24" s="314">
        <f t="shared" si="1"/>
        <v>0</v>
      </c>
      <c r="H24" s="314">
        <f t="shared" si="1"/>
        <v>0</v>
      </c>
      <c r="I24" s="314">
        <f t="shared" si="1"/>
        <v>0</v>
      </c>
      <c r="J24" s="314">
        <f t="shared" si="1"/>
        <v>0</v>
      </c>
      <c r="K24" s="314">
        <f t="shared" si="1"/>
        <v>0</v>
      </c>
      <c r="L24" s="314">
        <f t="shared" si="1"/>
        <v>0</v>
      </c>
      <c r="M24" s="314">
        <f t="shared" si="1"/>
        <v>0</v>
      </c>
      <c r="N24" s="314">
        <f t="shared" si="1"/>
        <v>0</v>
      </c>
      <c r="O24" s="8"/>
      <c r="P24" s="255"/>
      <c r="Q24" s="321"/>
      <c r="T24" s="321"/>
    </row>
    <row r="25" spans="1:20" ht="17.399999999999999" x14ac:dyDescent="0.3">
      <c r="A25" s="321"/>
      <c r="B25" s="263"/>
      <c r="C25" s="24" t="s">
        <v>63</v>
      </c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8"/>
      <c r="P25" s="255"/>
      <c r="Q25" s="321"/>
      <c r="T25" s="321"/>
    </row>
    <row r="26" spans="1:20" ht="17.399999999999999" x14ac:dyDescent="0.3">
      <c r="A26" s="321"/>
      <c r="B26" s="263"/>
      <c r="C26" s="25" t="s">
        <v>64</v>
      </c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8"/>
      <c r="P26" s="255"/>
      <c r="Q26" s="321"/>
      <c r="T26" s="321"/>
    </row>
    <row r="27" spans="1:20" ht="16.5" customHeight="1" x14ac:dyDescent="0.3">
      <c r="A27" s="321"/>
      <c r="B27" s="263"/>
      <c r="C27" s="13" t="s">
        <v>65</v>
      </c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8"/>
      <c r="P27" s="255"/>
      <c r="Q27" s="322"/>
      <c r="T27" s="321"/>
    </row>
    <row r="28" spans="1:20" ht="17.399999999999999" x14ac:dyDescent="0.3">
      <c r="A28" s="321"/>
      <c r="B28" s="263"/>
      <c r="C28" s="26" t="s">
        <v>66</v>
      </c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8"/>
      <c r="P28" s="255"/>
      <c r="Q28" s="321"/>
      <c r="T28" s="321"/>
    </row>
    <row r="29" spans="1:20" ht="17.399999999999999" x14ac:dyDescent="0.3">
      <c r="A29" s="321"/>
      <c r="B29" s="263"/>
      <c r="C29" s="26" t="s">
        <v>67</v>
      </c>
      <c r="D29" s="315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8"/>
      <c r="P29" s="255"/>
      <c r="Q29" s="321"/>
      <c r="T29" s="321"/>
    </row>
    <row r="30" spans="1:20" ht="17.399999999999999" x14ac:dyDescent="0.3">
      <c r="A30" s="321"/>
      <c r="B30" s="263"/>
      <c r="C30" s="26" t="s">
        <v>68</v>
      </c>
      <c r="D30" s="315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8"/>
      <c r="P30" s="255"/>
      <c r="Q30" s="321"/>
      <c r="T30" s="321"/>
    </row>
    <row r="31" spans="1:20" ht="17.399999999999999" x14ac:dyDescent="0.3">
      <c r="A31" s="321"/>
      <c r="B31" s="263"/>
      <c r="C31" s="232" t="s">
        <v>69</v>
      </c>
      <c r="D31" s="316">
        <f>IF(D38=0,0,(D34/(D38/1000))*100)</f>
        <v>0</v>
      </c>
      <c r="E31" s="316">
        <f t="shared" ref="E31:N31" si="2">IF(E38=0,0,(E34/(E38/1000))*100)</f>
        <v>0</v>
      </c>
      <c r="F31" s="316">
        <f t="shared" si="2"/>
        <v>0</v>
      </c>
      <c r="G31" s="316">
        <f t="shared" si="2"/>
        <v>0</v>
      </c>
      <c r="H31" s="316">
        <f t="shared" si="2"/>
        <v>0</v>
      </c>
      <c r="I31" s="316">
        <f t="shared" si="2"/>
        <v>0</v>
      </c>
      <c r="J31" s="316">
        <f t="shared" si="2"/>
        <v>0</v>
      </c>
      <c r="K31" s="316">
        <f t="shared" si="2"/>
        <v>0</v>
      </c>
      <c r="L31" s="316">
        <f t="shared" ref="L31:M31" si="3">IF(L38=0,0,(L34/(L38/1000))*100)</f>
        <v>0</v>
      </c>
      <c r="M31" s="316">
        <f t="shared" si="3"/>
        <v>0</v>
      </c>
      <c r="N31" s="316">
        <f t="shared" si="2"/>
        <v>0</v>
      </c>
      <c r="O31" s="8"/>
      <c r="P31" s="255"/>
      <c r="Q31" s="321"/>
      <c r="T31" s="321"/>
    </row>
    <row r="32" spans="1:20" ht="17.399999999999999" x14ac:dyDescent="0.3">
      <c r="A32" s="321"/>
      <c r="B32" s="263"/>
      <c r="C32" s="232" t="s">
        <v>70</v>
      </c>
      <c r="D32" s="316">
        <f>IF(D33=0,0,D28/D33*100)</f>
        <v>0</v>
      </c>
      <c r="E32" s="316">
        <f t="shared" ref="E32:N32" si="4">IF(E33=0,0,E28/E33*100)</f>
        <v>0</v>
      </c>
      <c r="F32" s="316">
        <f t="shared" si="4"/>
        <v>0</v>
      </c>
      <c r="G32" s="316">
        <f t="shared" si="4"/>
        <v>0</v>
      </c>
      <c r="H32" s="316">
        <f t="shared" si="4"/>
        <v>0</v>
      </c>
      <c r="I32" s="316">
        <f t="shared" si="4"/>
        <v>0</v>
      </c>
      <c r="J32" s="316">
        <f t="shared" si="4"/>
        <v>0</v>
      </c>
      <c r="K32" s="316">
        <f t="shared" si="4"/>
        <v>0</v>
      </c>
      <c r="L32" s="316">
        <f t="shared" ref="L32:M32" si="5">IF(L33=0,0,L28/L33*100)</f>
        <v>0</v>
      </c>
      <c r="M32" s="316">
        <f t="shared" si="5"/>
        <v>0</v>
      </c>
      <c r="N32" s="316">
        <f t="shared" si="4"/>
        <v>0</v>
      </c>
      <c r="O32" s="8"/>
      <c r="P32" s="255"/>
      <c r="Q32" s="321"/>
      <c r="T32" s="321"/>
    </row>
    <row r="33" spans="1:20" ht="17.399999999999999" x14ac:dyDescent="0.3">
      <c r="A33" s="323"/>
      <c r="B33" s="263"/>
      <c r="C33" s="14" t="s">
        <v>71</v>
      </c>
      <c r="D33" s="314">
        <f>D18+D27+D28</f>
        <v>0</v>
      </c>
      <c r="E33" s="314">
        <f t="shared" ref="E33:N33" si="6">E18+E27+E28</f>
        <v>0</v>
      </c>
      <c r="F33" s="314">
        <f t="shared" si="6"/>
        <v>0</v>
      </c>
      <c r="G33" s="314">
        <f t="shared" si="6"/>
        <v>0</v>
      </c>
      <c r="H33" s="314">
        <f t="shared" si="6"/>
        <v>0</v>
      </c>
      <c r="I33" s="314">
        <f t="shared" si="6"/>
        <v>0</v>
      </c>
      <c r="J33" s="314">
        <f t="shared" si="6"/>
        <v>0</v>
      </c>
      <c r="K33" s="314">
        <f t="shared" si="6"/>
        <v>0</v>
      </c>
      <c r="L33" s="314">
        <f t="shared" ref="L33:M33" si="7">L18+L27+L28</f>
        <v>0</v>
      </c>
      <c r="M33" s="314">
        <f t="shared" si="7"/>
        <v>0</v>
      </c>
      <c r="N33" s="314">
        <f t="shared" si="6"/>
        <v>0</v>
      </c>
      <c r="O33" s="8"/>
      <c r="P33" s="256"/>
      <c r="Q33" s="323"/>
      <c r="T33" s="321"/>
    </row>
    <row r="34" spans="1:20" ht="17.399999999999999" x14ac:dyDescent="0.3">
      <c r="A34" s="323"/>
      <c r="B34" s="263"/>
      <c r="C34" s="22" t="s">
        <v>72</v>
      </c>
      <c r="D34" s="317">
        <f>D33/(IF(ISNUMBER(DATEVALUE("29/02/"&amp;D17)),8784,8760))</f>
        <v>0</v>
      </c>
      <c r="E34" s="317">
        <f t="shared" ref="E34:N34" si="8">E33/(IF(ISNUMBER(DATEVALUE("29/02/"&amp;E17)),8784,8760))</f>
        <v>0</v>
      </c>
      <c r="F34" s="317">
        <f t="shared" si="8"/>
        <v>0</v>
      </c>
      <c r="G34" s="317">
        <f t="shared" si="8"/>
        <v>0</v>
      </c>
      <c r="H34" s="317">
        <f t="shared" si="8"/>
        <v>0</v>
      </c>
      <c r="I34" s="317">
        <f t="shared" si="8"/>
        <v>0</v>
      </c>
      <c r="J34" s="317">
        <f t="shared" si="8"/>
        <v>0</v>
      </c>
      <c r="K34" s="317">
        <f t="shared" si="8"/>
        <v>0</v>
      </c>
      <c r="L34" s="317">
        <f t="shared" ref="L34:M34" si="9">L33/(IF(ISNUMBER(DATEVALUE("29/02/"&amp;L17)),8784,8760))</f>
        <v>0</v>
      </c>
      <c r="M34" s="317">
        <f t="shared" si="9"/>
        <v>0</v>
      </c>
      <c r="N34" s="317">
        <f t="shared" si="8"/>
        <v>0</v>
      </c>
      <c r="O34" s="8"/>
      <c r="P34" s="256"/>
      <c r="Q34" s="323"/>
      <c r="T34" s="323"/>
    </row>
    <row r="35" spans="1:20" ht="17.399999999999999" x14ac:dyDescent="0.3">
      <c r="A35" s="321"/>
      <c r="B35" s="263"/>
      <c r="C35" s="232" t="s">
        <v>73</v>
      </c>
      <c r="D35" s="318">
        <f>D18+D28</f>
        <v>0</v>
      </c>
      <c r="E35" s="318">
        <f t="shared" ref="E35:N35" si="10">E18+E28</f>
        <v>0</v>
      </c>
      <c r="F35" s="318">
        <f t="shared" si="10"/>
        <v>0</v>
      </c>
      <c r="G35" s="318">
        <f t="shared" si="10"/>
        <v>0</v>
      </c>
      <c r="H35" s="318">
        <f t="shared" si="10"/>
        <v>0</v>
      </c>
      <c r="I35" s="318">
        <f t="shared" si="10"/>
        <v>0</v>
      </c>
      <c r="J35" s="318">
        <f t="shared" si="10"/>
        <v>0</v>
      </c>
      <c r="K35" s="318">
        <f t="shared" si="10"/>
        <v>0</v>
      </c>
      <c r="L35" s="318">
        <f t="shared" ref="L35:M35" si="11">L18+L28</f>
        <v>0</v>
      </c>
      <c r="M35" s="318">
        <f t="shared" si="11"/>
        <v>0</v>
      </c>
      <c r="N35" s="318">
        <f t="shared" si="10"/>
        <v>0</v>
      </c>
      <c r="O35" s="8"/>
      <c r="P35" s="255"/>
      <c r="Q35" s="321"/>
      <c r="T35" s="323"/>
    </row>
    <row r="36" spans="1:20" ht="17.399999999999999" x14ac:dyDescent="0.3">
      <c r="A36" s="321"/>
      <c r="B36" s="263"/>
      <c r="C36" s="22" t="s">
        <v>74</v>
      </c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8"/>
      <c r="P36" s="255"/>
      <c r="Q36" s="321"/>
      <c r="T36" s="321"/>
    </row>
    <row r="37" spans="1:20" ht="17.399999999999999" x14ac:dyDescent="0.3">
      <c r="A37" s="321"/>
      <c r="B37" s="263"/>
      <c r="C37" s="22" t="s">
        <v>75</v>
      </c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8"/>
      <c r="P37" s="255"/>
      <c r="Q37" s="321"/>
      <c r="T37" s="321"/>
    </row>
    <row r="38" spans="1:20" ht="17.399999999999999" x14ac:dyDescent="0.3">
      <c r="A38" s="323"/>
      <c r="B38" s="264"/>
      <c r="C38" s="14" t="s">
        <v>76</v>
      </c>
      <c r="D38" s="314">
        <f>D36+D37</f>
        <v>0</v>
      </c>
      <c r="E38" s="314">
        <f t="shared" ref="E38:N38" si="12">E36+E37</f>
        <v>0</v>
      </c>
      <c r="F38" s="314">
        <f t="shared" si="12"/>
        <v>0</v>
      </c>
      <c r="G38" s="314">
        <f t="shared" si="12"/>
        <v>0</v>
      </c>
      <c r="H38" s="314">
        <f t="shared" si="12"/>
        <v>0</v>
      </c>
      <c r="I38" s="314">
        <f t="shared" si="12"/>
        <v>0</v>
      </c>
      <c r="J38" s="314">
        <f t="shared" si="12"/>
        <v>0</v>
      </c>
      <c r="K38" s="314">
        <f t="shared" si="12"/>
        <v>0</v>
      </c>
      <c r="L38" s="314">
        <f t="shared" si="12"/>
        <v>0</v>
      </c>
      <c r="M38" s="314">
        <f t="shared" si="12"/>
        <v>0</v>
      </c>
      <c r="N38" s="314">
        <f t="shared" si="12"/>
        <v>0</v>
      </c>
      <c r="O38" s="8"/>
      <c r="P38" s="256"/>
      <c r="Q38" s="323"/>
      <c r="T38" s="321"/>
    </row>
    <row r="39" spans="1:20" ht="18" thickBot="1" x14ac:dyDescent="0.35">
      <c r="A39" s="319"/>
      <c r="B39" s="263"/>
      <c r="C39" s="1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8"/>
      <c r="P39" s="250"/>
      <c r="Q39" s="319"/>
    </row>
    <row r="40" spans="1:20" ht="17.399999999999999" x14ac:dyDescent="0.3">
      <c r="A40" s="324"/>
      <c r="B40" s="265"/>
      <c r="C40" s="3" t="s">
        <v>77</v>
      </c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58"/>
      <c r="P40" s="268"/>
      <c r="Q40" s="324"/>
    </row>
    <row r="41" spans="1:20" ht="15" thickBot="1" x14ac:dyDescent="0.35">
      <c r="A41" s="319"/>
      <c r="B41" s="266"/>
      <c r="C41" s="269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69"/>
      <c r="P41" s="271"/>
      <c r="Q41" s="319"/>
    </row>
    <row r="42" spans="1:20" x14ac:dyDescent="0.3">
      <c r="A42" s="319"/>
      <c r="B42" s="319"/>
      <c r="C42" s="319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19"/>
      <c r="P42" s="319"/>
      <c r="Q42" s="319"/>
    </row>
  </sheetData>
  <sheetProtection selectLockedCells="1"/>
  <protectedRanges>
    <protectedRange sqref="K11 K13:M13" name="Intervalo3"/>
    <protectedRange sqref="D9 D11 D13" name="Intervalo2"/>
    <protectedRange sqref="D19:N23" name="preencher_2_1"/>
    <protectedRange sqref="D25:N30" name="preencher_2_2"/>
    <protectedRange sqref="D36:N37" name="preencher_2_3"/>
  </protectedRanges>
  <mergeCells count="11">
    <mergeCell ref="D13:G13"/>
    <mergeCell ref="D15:N15"/>
    <mergeCell ref="B2:P2"/>
    <mergeCell ref="D3:E3"/>
    <mergeCell ref="D9:E9"/>
    <mergeCell ref="D11:G11"/>
    <mergeCell ref="D4:F4"/>
    <mergeCell ref="D6:F6"/>
    <mergeCell ref="C8:O8"/>
    <mergeCell ref="C14:O14"/>
    <mergeCell ref="K13:M13"/>
  </mergeCells>
  <dataValidations count="3">
    <dataValidation operator="lessThan" allowBlank="1" showInputMessage="1" showErrorMessage="1" error="Dado inválido._x000a_Preencher somente com número." sqref="D34:N34" xr:uid="{00000000-0002-0000-0200-000000000000}"/>
    <dataValidation type="whole" operator="lessThan" allowBlank="1" showInputMessage="1" showErrorMessage="1" error="Dado inválido._x000a_Preencher somente com número." sqref="D18:N18 D24:N24 D38:N38 D35:N35 D33:N33" xr:uid="{00000000-0002-0000-0200-000001000000}">
      <formula1>1000000000000</formula1>
    </dataValidation>
    <dataValidation type="list" allowBlank="1" showInputMessage="1" showErrorMessage="1" sqref="K13" xr:uid="{D7595AA3-33AD-4AC0-A88A-50175991632F}">
      <formula1>"PLPT - Programa Luz para Todos,MLA - Mais Luz para Amazônia"</formula1>
    </dataValidation>
  </dataValidation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92D050"/>
  </sheetPr>
  <dimension ref="B1:AM242"/>
  <sheetViews>
    <sheetView showGridLines="0" zoomScale="60" zoomScaleNormal="60" zoomScaleSheetLayoutView="115" zoomScalePageLayoutView="70" workbookViewId="0">
      <selection activeCell="D13" sqref="D13"/>
    </sheetView>
  </sheetViews>
  <sheetFormatPr defaultRowHeight="14.4" x14ac:dyDescent="0.3"/>
  <cols>
    <col min="1" max="1" width="2.5546875" style="23" customWidth="1"/>
    <col min="2" max="2" width="5" style="23" bestFit="1" customWidth="1"/>
    <col min="3" max="3" width="56.6640625" style="23" bestFit="1" customWidth="1"/>
    <col min="4" max="15" width="17.5546875" style="23" customWidth="1"/>
    <col min="16" max="16" width="9.44140625" style="23" bestFit="1" customWidth="1"/>
    <col min="17" max="17" width="1.109375" style="44" customWidth="1"/>
    <col min="18" max="18" width="2.88671875" style="23" customWidth="1"/>
    <col min="19" max="19" width="5.6640625" style="23" customWidth="1"/>
    <col min="20" max="20" width="33.109375" style="23" bestFit="1" customWidth="1"/>
    <col min="21" max="21" width="15" style="44" customWidth="1"/>
    <col min="22" max="22" width="21" style="23" bestFit="1" customWidth="1"/>
    <col min="23" max="34" width="9.44140625" style="23" customWidth="1"/>
    <col min="35" max="35" width="9.44140625" style="44" customWidth="1"/>
    <col min="36" max="37" width="9.44140625" style="23" customWidth="1"/>
    <col min="38" max="39" width="9.44140625" style="44" customWidth="1"/>
    <col min="40" max="59" width="9.44140625" style="23" customWidth="1"/>
    <col min="60" max="257" width="9.109375" style="23"/>
    <col min="258" max="258" width="5.44140625" style="23" customWidth="1"/>
    <col min="259" max="259" width="57.5546875" style="23" customWidth="1"/>
    <col min="260" max="271" width="8.88671875" style="23" customWidth="1"/>
    <col min="272" max="272" width="11.88671875" style="23" customWidth="1"/>
    <col min="273" max="273" width="1.109375" style="23" customWidth="1"/>
    <col min="274" max="275" width="5.6640625" style="23" customWidth="1"/>
    <col min="276" max="276" width="5.44140625" style="23" customWidth="1"/>
    <col min="277" max="277" width="58.109375" style="23" customWidth="1"/>
    <col min="278" max="289" width="9" style="23" customWidth="1"/>
    <col min="290" max="290" width="11.88671875" style="23" customWidth="1"/>
    <col min="291" max="291" width="1.109375" style="23" customWidth="1"/>
    <col min="292" max="293" width="5.6640625" style="23" customWidth="1"/>
    <col min="294" max="294" width="5.88671875" style="23" customWidth="1"/>
    <col min="295" max="295" width="60" style="23" bestFit="1" customWidth="1"/>
    <col min="296" max="307" width="9" style="23" customWidth="1"/>
    <col min="308" max="308" width="11.88671875" style="23" customWidth="1"/>
    <col min="309" max="309" width="1.109375" style="23" customWidth="1"/>
    <col min="310" max="310" width="5.6640625" style="23" customWidth="1"/>
    <col min="311" max="513" width="9.109375" style="23"/>
    <col min="514" max="514" width="5.44140625" style="23" customWidth="1"/>
    <col min="515" max="515" width="57.5546875" style="23" customWidth="1"/>
    <col min="516" max="527" width="8.88671875" style="23" customWidth="1"/>
    <col min="528" max="528" width="11.88671875" style="23" customWidth="1"/>
    <col min="529" max="529" width="1.109375" style="23" customWidth="1"/>
    <col min="530" max="531" width="5.6640625" style="23" customWidth="1"/>
    <col min="532" max="532" width="5.44140625" style="23" customWidth="1"/>
    <col min="533" max="533" width="58.109375" style="23" customWidth="1"/>
    <col min="534" max="545" width="9" style="23" customWidth="1"/>
    <col min="546" max="546" width="11.88671875" style="23" customWidth="1"/>
    <col min="547" max="547" width="1.109375" style="23" customWidth="1"/>
    <col min="548" max="549" width="5.6640625" style="23" customWidth="1"/>
    <col min="550" max="550" width="5.88671875" style="23" customWidth="1"/>
    <col min="551" max="551" width="60" style="23" bestFit="1" customWidth="1"/>
    <col min="552" max="563" width="9" style="23" customWidth="1"/>
    <col min="564" max="564" width="11.88671875" style="23" customWidth="1"/>
    <col min="565" max="565" width="1.109375" style="23" customWidth="1"/>
    <col min="566" max="566" width="5.6640625" style="23" customWidth="1"/>
    <col min="567" max="769" width="9.109375" style="23"/>
    <col min="770" max="770" width="5.44140625" style="23" customWidth="1"/>
    <col min="771" max="771" width="57.5546875" style="23" customWidth="1"/>
    <col min="772" max="783" width="8.88671875" style="23" customWidth="1"/>
    <col min="784" max="784" width="11.88671875" style="23" customWidth="1"/>
    <col min="785" max="785" width="1.109375" style="23" customWidth="1"/>
    <col min="786" max="787" width="5.6640625" style="23" customWidth="1"/>
    <col min="788" max="788" width="5.44140625" style="23" customWidth="1"/>
    <col min="789" max="789" width="58.109375" style="23" customWidth="1"/>
    <col min="790" max="801" width="9" style="23" customWidth="1"/>
    <col min="802" max="802" width="11.88671875" style="23" customWidth="1"/>
    <col min="803" max="803" width="1.109375" style="23" customWidth="1"/>
    <col min="804" max="805" width="5.6640625" style="23" customWidth="1"/>
    <col min="806" max="806" width="5.88671875" style="23" customWidth="1"/>
    <col min="807" max="807" width="60" style="23" bestFit="1" customWidth="1"/>
    <col min="808" max="819" width="9" style="23" customWidth="1"/>
    <col min="820" max="820" width="11.88671875" style="23" customWidth="1"/>
    <col min="821" max="821" width="1.109375" style="23" customWidth="1"/>
    <col min="822" max="822" width="5.6640625" style="23" customWidth="1"/>
    <col min="823" max="1025" width="9.109375" style="23"/>
    <col min="1026" max="1026" width="5.44140625" style="23" customWidth="1"/>
    <col min="1027" max="1027" width="57.5546875" style="23" customWidth="1"/>
    <col min="1028" max="1039" width="8.88671875" style="23" customWidth="1"/>
    <col min="1040" max="1040" width="11.88671875" style="23" customWidth="1"/>
    <col min="1041" max="1041" width="1.109375" style="23" customWidth="1"/>
    <col min="1042" max="1043" width="5.6640625" style="23" customWidth="1"/>
    <col min="1044" max="1044" width="5.44140625" style="23" customWidth="1"/>
    <col min="1045" max="1045" width="58.109375" style="23" customWidth="1"/>
    <col min="1046" max="1057" width="9" style="23" customWidth="1"/>
    <col min="1058" max="1058" width="11.88671875" style="23" customWidth="1"/>
    <col min="1059" max="1059" width="1.109375" style="23" customWidth="1"/>
    <col min="1060" max="1061" width="5.6640625" style="23" customWidth="1"/>
    <col min="1062" max="1062" width="5.88671875" style="23" customWidth="1"/>
    <col min="1063" max="1063" width="60" style="23" bestFit="1" customWidth="1"/>
    <col min="1064" max="1075" width="9" style="23" customWidth="1"/>
    <col min="1076" max="1076" width="11.88671875" style="23" customWidth="1"/>
    <col min="1077" max="1077" width="1.109375" style="23" customWidth="1"/>
    <col min="1078" max="1078" width="5.6640625" style="23" customWidth="1"/>
    <col min="1079" max="1281" width="9.109375" style="23"/>
    <col min="1282" max="1282" width="5.44140625" style="23" customWidth="1"/>
    <col min="1283" max="1283" width="57.5546875" style="23" customWidth="1"/>
    <col min="1284" max="1295" width="8.88671875" style="23" customWidth="1"/>
    <col min="1296" max="1296" width="11.88671875" style="23" customWidth="1"/>
    <col min="1297" max="1297" width="1.109375" style="23" customWidth="1"/>
    <col min="1298" max="1299" width="5.6640625" style="23" customWidth="1"/>
    <col min="1300" max="1300" width="5.44140625" style="23" customWidth="1"/>
    <col min="1301" max="1301" width="58.109375" style="23" customWidth="1"/>
    <col min="1302" max="1313" width="9" style="23" customWidth="1"/>
    <col min="1314" max="1314" width="11.88671875" style="23" customWidth="1"/>
    <col min="1315" max="1315" width="1.109375" style="23" customWidth="1"/>
    <col min="1316" max="1317" width="5.6640625" style="23" customWidth="1"/>
    <col min="1318" max="1318" width="5.88671875" style="23" customWidth="1"/>
    <col min="1319" max="1319" width="60" style="23" bestFit="1" customWidth="1"/>
    <col min="1320" max="1331" width="9" style="23" customWidth="1"/>
    <col min="1332" max="1332" width="11.88671875" style="23" customWidth="1"/>
    <col min="1333" max="1333" width="1.109375" style="23" customWidth="1"/>
    <col min="1334" max="1334" width="5.6640625" style="23" customWidth="1"/>
    <col min="1335" max="1537" width="9.109375" style="23"/>
    <col min="1538" max="1538" width="5.44140625" style="23" customWidth="1"/>
    <col min="1539" max="1539" width="57.5546875" style="23" customWidth="1"/>
    <col min="1540" max="1551" width="8.88671875" style="23" customWidth="1"/>
    <col min="1552" max="1552" width="11.88671875" style="23" customWidth="1"/>
    <col min="1553" max="1553" width="1.109375" style="23" customWidth="1"/>
    <col min="1554" max="1555" width="5.6640625" style="23" customWidth="1"/>
    <col min="1556" max="1556" width="5.44140625" style="23" customWidth="1"/>
    <col min="1557" max="1557" width="58.109375" style="23" customWidth="1"/>
    <col min="1558" max="1569" width="9" style="23" customWidth="1"/>
    <col min="1570" max="1570" width="11.88671875" style="23" customWidth="1"/>
    <col min="1571" max="1571" width="1.109375" style="23" customWidth="1"/>
    <col min="1572" max="1573" width="5.6640625" style="23" customWidth="1"/>
    <col min="1574" max="1574" width="5.88671875" style="23" customWidth="1"/>
    <col min="1575" max="1575" width="60" style="23" bestFit="1" customWidth="1"/>
    <col min="1576" max="1587" width="9" style="23" customWidth="1"/>
    <col min="1588" max="1588" width="11.88671875" style="23" customWidth="1"/>
    <col min="1589" max="1589" width="1.109375" style="23" customWidth="1"/>
    <col min="1590" max="1590" width="5.6640625" style="23" customWidth="1"/>
    <col min="1591" max="1793" width="9.109375" style="23"/>
    <col min="1794" max="1794" width="5.44140625" style="23" customWidth="1"/>
    <col min="1795" max="1795" width="57.5546875" style="23" customWidth="1"/>
    <col min="1796" max="1807" width="8.88671875" style="23" customWidth="1"/>
    <col min="1808" max="1808" width="11.88671875" style="23" customWidth="1"/>
    <col min="1809" max="1809" width="1.109375" style="23" customWidth="1"/>
    <col min="1810" max="1811" width="5.6640625" style="23" customWidth="1"/>
    <col min="1812" max="1812" width="5.44140625" style="23" customWidth="1"/>
    <col min="1813" max="1813" width="58.109375" style="23" customWidth="1"/>
    <col min="1814" max="1825" width="9" style="23" customWidth="1"/>
    <col min="1826" max="1826" width="11.88671875" style="23" customWidth="1"/>
    <col min="1827" max="1827" width="1.109375" style="23" customWidth="1"/>
    <col min="1828" max="1829" width="5.6640625" style="23" customWidth="1"/>
    <col min="1830" max="1830" width="5.88671875" style="23" customWidth="1"/>
    <col min="1831" max="1831" width="60" style="23" bestFit="1" customWidth="1"/>
    <col min="1832" max="1843" width="9" style="23" customWidth="1"/>
    <col min="1844" max="1844" width="11.88671875" style="23" customWidth="1"/>
    <col min="1845" max="1845" width="1.109375" style="23" customWidth="1"/>
    <col min="1846" max="1846" width="5.6640625" style="23" customWidth="1"/>
    <col min="1847" max="2049" width="9.109375" style="23"/>
    <col min="2050" max="2050" width="5.44140625" style="23" customWidth="1"/>
    <col min="2051" max="2051" width="57.5546875" style="23" customWidth="1"/>
    <col min="2052" max="2063" width="8.88671875" style="23" customWidth="1"/>
    <col min="2064" max="2064" width="11.88671875" style="23" customWidth="1"/>
    <col min="2065" max="2065" width="1.109375" style="23" customWidth="1"/>
    <col min="2066" max="2067" width="5.6640625" style="23" customWidth="1"/>
    <col min="2068" max="2068" width="5.44140625" style="23" customWidth="1"/>
    <col min="2069" max="2069" width="58.109375" style="23" customWidth="1"/>
    <col min="2070" max="2081" width="9" style="23" customWidth="1"/>
    <col min="2082" max="2082" width="11.88671875" style="23" customWidth="1"/>
    <col min="2083" max="2083" width="1.109375" style="23" customWidth="1"/>
    <col min="2084" max="2085" width="5.6640625" style="23" customWidth="1"/>
    <col min="2086" max="2086" width="5.88671875" style="23" customWidth="1"/>
    <col min="2087" max="2087" width="60" style="23" bestFit="1" customWidth="1"/>
    <col min="2088" max="2099" width="9" style="23" customWidth="1"/>
    <col min="2100" max="2100" width="11.88671875" style="23" customWidth="1"/>
    <col min="2101" max="2101" width="1.109375" style="23" customWidth="1"/>
    <col min="2102" max="2102" width="5.6640625" style="23" customWidth="1"/>
    <col min="2103" max="2305" width="9.109375" style="23"/>
    <col min="2306" max="2306" width="5.44140625" style="23" customWidth="1"/>
    <col min="2307" max="2307" width="57.5546875" style="23" customWidth="1"/>
    <col min="2308" max="2319" width="8.88671875" style="23" customWidth="1"/>
    <col min="2320" max="2320" width="11.88671875" style="23" customWidth="1"/>
    <col min="2321" max="2321" width="1.109375" style="23" customWidth="1"/>
    <col min="2322" max="2323" width="5.6640625" style="23" customWidth="1"/>
    <col min="2324" max="2324" width="5.44140625" style="23" customWidth="1"/>
    <col min="2325" max="2325" width="58.109375" style="23" customWidth="1"/>
    <col min="2326" max="2337" width="9" style="23" customWidth="1"/>
    <col min="2338" max="2338" width="11.88671875" style="23" customWidth="1"/>
    <col min="2339" max="2339" width="1.109375" style="23" customWidth="1"/>
    <col min="2340" max="2341" width="5.6640625" style="23" customWidth="1"/>
    <col min="2342" max="2342" width="5.88671875" style="23" customWidth="1"/>
    <col min="2343" max="2343" width="60" style="23" bestFit="1" customWidth="1"/>
    <col min="2344" max="2355" width="9" style="23" customWidth="1"/>
    <col min="2356" max="2356" width="11.88671875" style="23" customWidth="1"/>
    <col min="2357" max="2357" width="1.109375" style="23" customWidth="1"/>
    <col min="2358" max="2358" width="5.6640625" style="23" customWidth="1"/>
    <col min="2359" max="2561" width="9.109375" style="23"/>
    <col min="2562" max="2562" width="5.44140625" style="23" customWidth="1"/>
    <col min="2563" max="2563" width="57.5546875" style="23" customWidth="1"/>
    <col min="2564" max="2575" width="8.88671875" style="23" customWidth="1"/>
    <col min="2576" max="2576" width="11.88671875" style="23" customWidth="1"/>
    <col min="2577" max="2577" width="1.109375" style="23" customWidth="1"/>
    <col min="2578" max="2579" width="5.6640625" style="23" customWidth="1"/>
    <col min="2580" max="2580" width="5.44140625" style="23" customWidth="1"/>
    <col min="2581" max="2581" width="58.109375" style="23" customWidth="1"/>
    <col min="2582" max="2593" width="9" style="23" customWidth="1"/>
    <col min="2594" max="2594" width="11.88671875" style="23" customWidth="1"/>
    <col min="2595" max="2595" width="1.109375" style="23" customWidth="1"/>
    <col min="2596" max="2597" width="5.6640625" style="23" customWidth="1"/>
    <col min="2598" max="2598" width="5.88671875" style="23" customWidth="1"/>
    <col min="2599" max="2599" width="60" style="23" bestFit="1" customWidth="1"/>
    <col min="2600" max="2611" width="9" style="23" customWidth="1"/>
    <col min="2612" max="2612" width="11.88671875" style="23" customWidth="1"/>
    <col min="2613" max="2613" width="1.109375" style="23" customWidth="1"/>
    <col min="2614" max="2614" width="5.6640625" style="23" customWidth="1"/>
    <col min="2615" max="2817" width="9.109375" style="23"/>
    <col min="2818" max="2818" width="5.44140625" style="23" customWidth="1"/>
    <col min="2819" max="2819" width="57.5546875" style="23" customWidth="1"/>
    <col min="2820" max="2831" width="8.88671875" style="23" customWidth="1"/>
    <col min="2832" max="2832" width="11.88671875" style="23" customWidth="1"/>
    <col min="2833" max="2833" width="1.109375" style="23" customWidth="1"/>
    <col min="2834" max="2835" width="5.6640625" style="23" customWidth="1"/>
    <col min="2836" max="2836" width="5.44140625" style="23" customWidth="1"/>
    <col min="2837" max="2837" width="58.109375" style="23" customWidth="1"/>
    <col min="2838" max="2849" width="9" style="23" customWidth="1"/>
    <col min="2850" max="2850" width="11.88671875" style="23" customWidth="1"/>
    <col min="2851" max="2851" width="1.109375" style="23" customWidth="1"/>
    <col min="2852" max="2853" width="5.6640625" style="23" customWidth="1"/>
    <col min="2854" max="2854" width="5.88671875" style="23" customWidth="1"/>
    <col min="2855" max="2855" width="60" style="23" bestFit="1" customWidth="1"/>
    <col min="2856" max="2867" width="9" style="23" customWidth="1"/>
    <col min="2868" max="2868" width="11.88671875" style="23" customWidth="1"/>
    <col min="2869" max="2869" width="1.109375" style="23" customWidth="1"/>
    <col min="2870" max="2870" width="5.6640625" style="23" customWidth="1"/>
    <col min="2871" max="3073" width="9.109375" style="23"/>
    <col min="3074" max="3074" width="5.44140625" style="23" customWidth="1"/>
    <col min="3075" max="3075" width="57.5546875" style="23" customWidth="1"/>
    <col min="3076" max="3087" width="8.88671875" style="23" customWidth="1"/>
    <col min="3088" max="3088" width="11.88671875" style="23" customWidth="1"/>
    <col min="3089" max="3089" width="1.109375" style="23" customWidth="1"/>
    <col min="3090" max="3091" width="5.6640625" style="23" customWidth="1"/>
    <col min="3092" max="3092" width="5.44140625" style="23" customWidth="1"/>
    <col min="3093" max="3093" width="58.109375" style="23" customWidth="1"/>
    <col min="3094" max="3105" width="9" style="23" customWidth="1"/>
    <col min="3106" max="3106" width="11.88671875" style="23" customWidth="1"/>
    <col min="3107" max="3107" width="1.109375" style="23" customWidth="1"/>
    <col min="3108" max="3109" width="5.6640625" style="23" customWidth="1"/>
    <col min="3110" max="3110" width="5.88671875" style="23" customWidth="1"/>
    <col min="3111" max="3111" width="60" style="23" bestFit="1" customWidth="1"/>
    <col min="3112" max="3123" width="9" style="23" customWidth="1"/>
    <col min="3124" max="3124" width="11.88671875" style="23" customWidth="1"/>
    <col min="3125" max="3125" width="1.109375" style="23" customWidth="1"/>
    <col min="3126" max="3126" width="5.6640625" style="23" customWidth="1"/>
    <col min="3127" max="3329" width="9.109375" style="23"/>
    <col min="3330" max="3330" width="5.44140625" style="23" customWidth="1"/>
    <col min="3331" max="3331" width="57.5546875" style="23" customWidth="1"/>
    <col min="3332" max="3343" width="8.88671875" style="23" customWidth="1"/>
    <col min="3344" max="3344" width="11.88671875" style="23" customWidth="1"/>
    <col min="3345" max="3345" width="1.109375" style="23" customWidth="1"/>
    <col min="3346" max="3347" width="5.6640625" style="23" customWidth="1"/>
    <col min="3348" max="3348" width="5.44140625" style="23" customWidth="1"/>
    <col min="3349" max="3349" width="58.109375" style="23" customWidth="1"/>
    <col min="3350" max="3361" width="9" style="23" customWidth="1"/>
    <col min="3362" max="3362" width="11.88671875" style="23" customWidth="1"/>
    <col min="3363" max="3363" width="1.109375" style="23" customWidth="1"/>
    <col min="3364" max="3365" width="5.6640625" style="23" customWidth="1"/>
    <col min="3366" max="3366" width="5.88671875" style="23" customWidth="1"/>
    <col min="3367" max="3367" width="60" style="23" bestFit="1" customWidth="1"/>
    <col min="3368" max="3379" width="9" style="23" customWidth="1"/>
    <col min="3380" max="3380" width="11.88671875" style="23" customWidth="1"/>
    <col min="3381" max="3381" width="1.109375" style="23" customWidth="1"/>
    <col min="3382" max="3382" width="5.6640625" style="23" customWidth="1"/>
    <col min="3383" max="3585" width="9.109375" style="23"/>
    <col min="3586" max="3586" width="5.44140625" style="23" customWidth="1"/>
    <col min="3587" max="3587" width="57.5546875" style="23" customWidth="1"/>
    <col min="3588" max="3599" width="8.88671875" style="23" customWidth="1"/>
    <col min="3600" max="3600" width="11.88671875" style="23" customWidth="1"/>
    <col min="3601" max="3601" width="1.109375" style="23" customWidth="1"/>
    <col min="3602" max="3603" width="5.6640625" style="23" customWidth="1"/>
    <col min="3604" max="3604" width="5.44140625" style="23" customWidth="1"/>
    <col min="3605" max="3605" width="58.109375" style="23" customWidth="1"/>
    <col min="3606" max="3617" width="9" style="23" customWidth="1"/>
    <col min="3618" max="3618" width="11.88671875" style="23" customWidth="1"/>
    <col min="3619" max="3619" width="1.109375" style="23" customWidth="1"/>
    <col min="3620" max="3621" width="5.6640625" style="23" customWidth="1"/>
    <col min="3622" max="3622" width="5.88671875" style="23" customWidth="1"/>
    <col min="3623" max="3623" width="60" style="23" bestFit="1" customWidth="1"/>
    <col min="3624" max="3635" width="9" style="23" customWidth="1"/>
    <col min="3636" max="3636" width="11.88671875" style="23" customWidth="1"/>
    <col min="3637" max="3637" width="1.109375" style="23" customWidth="1"/>
    <col min="3638" max="3638" width="5.6640625" style="23" customWidth="1"/>
    <col min="3639" max="3841" width="9.109375" style="23"/>
    <col min="3842" max="3842" width="5.44140625" style="23" customWidth="1"/>
    <col min="3843" max="3843" width="57.5546875" style="23" customWidth="1"/>
    <col min="3844" max="3855" width="8.88671875" style="23" customWidth="1"/>
    <col min="3856" max="3856" width="11.88671875" style="23" customWidth="1"/>
    <col min="3857" max="3857" width="1.109375" style="23" customWidth="1"/>
    <col min="3858" max="3859" width="5.6640625" style="23" customWidth="1"/>
    <col min="3860" max="3860" width="5.44140625" style="23" customWidth="1"/>
    <col min="3861" max="3861" width="58.109375" style="23" customWidth="1"/>
    <col min="3862" max="3873" width="9" style="23" customWidth="1"/>
    <col min="3874" max="3874" width="11.88671875" style="23" customWidth="1"/>
    <col min="3875" max="3875" width="1.109375" style="23" customWidth="1"/>
    <col min="3876" max="3877" width="5.6640625" style="23" customWidth="1"/>
    <col min="3878" max="3878" width="5.88671875" style="23" customWidth="1"/>
    <col min="3879" max="3879" width="60" style="23" bestFit="1" customWidth="1"/>
    <col min="3880" max="3891" width="9" style="23" customWidth="1"/>
    <col min="3892" max="3892" width="11.88671875" style="23" customWidth="1"/>
    <col min="3893" max="3893" width="1.109375" style="23" customWidth="1"/>
    <col min="3894" max="3894" width="5.6640625" style="23" customWidth="1"/>
    <col min="3895" max="4097" width="9.109375" style="23"/>
    <col min="4098" max="4098" width="5.44140625" style="23" customWidth="1"/>
    <col min="4099" max="4099" width="57.5546875" style="23" customWidth="1"/>
    <col min="4100" max="4111" width="8.88671875" style="23" customWidth="1"/>
    <col min="4112" max="4112" width="11.88671875" style="23" customWidth="1"/>
    <col min="4113" max="4113" width="1.109375" style="23" customWidth="1"/>
    <col min="4114" max="4115" width="5.6640625" style="23" customWidth="1"/>
    <col min="4116" max="4116" width="5.44140625" style="23" customWidth="1"/>
    <col min="4117" max="4117" width="58.109375" style="23" customWidth="1"/>
    <col min="4118" max="4129" width="9" style="23" customWidth="1"/>
    <col min="4130" max="4130" width="11.88671875" style="23" customWidth="1"/>
    <col min="4131" max="4131" width="1.109375" style="23" customWidth="1"/>
    <col min="4132" max="4133" width="5.6640625" style="23" customWidth="1"/>
    <col min="4134" max="4134" width="5.88671875" style="23" customWidth="1"/>
    <col min="4135" max="4135" width="60" style="23" bestFit="1" customWidth="1"/>
    <col min="4136" max="4147" width="9" style="23" customWidth="1"/>
    <col min="4148" max="4148" width="11.88671875" style="23" customWidth="1"/>
    <col min="4149" max="4149" width="1.109375" style="23" customWidth="1"/>
    <col min="4150" max="4150" width="5.6640625" style="23" customWidth="1"/>
    <col min="4151" max="4353" width="9.109375" style="23"/>
    <col min="4354" max="4354" width="5.44140625" style="23" customWidth="1"/>
    <col min="4355" max="4355" width="57.5546875" style="23" customWidth="1"/>
    <col min="4356" max="4367" width="8.88671875" style="23" customWidth="1"/>
    <col min="4368" max="4368" width="11.88671875" style="23" customWidth="1"/>
    <col min="4369" max="4369" width="1.109375" style="23" customWidth="1"/>
    <col min="4370" max="4371" width="5.6640625" style="23" customWidth="1"/>
    <col min="4372" max="4372" width="5.44140625" style="23" customWidth="1"/>
    <col min="4373" max="4373" width="58.109375" style="23" customWidth="1"/>
    <col min="4374" max="4385" width="9" style="23" customWidth="1"/>
    <col min="4386" max="4386" width="11.88671875" style="23" customWidth="1"/>
    <col min="4387" max="4387" width="1.109375" style="23" customWidth="1"/>
    <col min="4388" max="4389" width="5.6640625" style="23" customWidth="1"/>
    <col min="4390" max="4390" width="5.88671875" style="23" customWidth="1"/>
    <col min="4391" max="4391" width="60" style="23" bestFit="1" customWidth="1"/>
    <col min="4392" max="4403" width="9" style="23" customWidth="1"/>
    <col min="4404" max="4404" width="11.88671875" style="23" customWidth="1"/>
    <col min="4405" max="4405" width="1.109375" style="23" customWidth="1"/>
    <col min="4406" max="4406" width="5.6640625" style="23" customWidth="1"/>
    <col min="4407" max="4609" width="9.109375" style="23"/>
    <col min="4610" max="4610" width="5.44140625" style="23" customWidth="1"/>
    <col min="4611" max="4611" width="57.5546875" style="23" customWidth="1"/>
    <col min="4612" max="4623" width="8.88671875" style="23" customWidth="1"/>
    <col min="4624" max="4624" width="11.88671875" style="23" customWidth="1"/>
    <col min="4625" max="4625" width="1.109375" style="23" customWidth="1"/>
    <col min="4626" max="4627" width="5.6640625" style="23" customWidth="1"/>
    <col min="4628" max="4628" width="5.44140625" style="23" customWidth="1"/>
    <col min="4629" max="4629" width="58.109375" style="23" customWidth="1"/>
    <col min="4630" max="4641" width="9" style="23" customWidth="1"/>
    <col min="4642" max="4642" width="11.88671875" style="23" customWidth="1"/>
    <col min="4643" max="4643" width="1.109375" style="23" customWidth="1"/>
    <col min="4644" max="4645" width="5.6640625" style="23" customWidth="1"/>
    <col min="4646" max="4646" width="5.88671875" style="23" customWidth="1"/>
    <col min="4647" max="4647" width="60" style="23" bestFit="1" customWidth="1"/>
    <col min="4648" max="4659" width="9" style="23" customWidth="1"/>
    <col min="4660" max="4660" width="11.88671875" style="23" customWidth="1"/>
    <col min="4661" max="4661" width="1.109375" style="23" customWidth="1"/>
    <col min="4662" max="4662" width="5.6640625" style="23" customWidth="1"/>
    <col min="4663" max="4865" width="9.109375" style="23"/>
    <col min="4866" max="4866" width="5.44140625" style="23" customWidth="1"/>
    <col min="4867" max="4867" width="57.5546875" style="23" customWidth="1"/>
    <col min="4868" max="4879" width="8.88671875" style="23" customWidth="1"/>
    <col min="4880" max="4880" width="11.88671875" style="23" customWidth="1"/>
    <col min="4881" max="4881" width="1.109375" style="23" customWidth="1"/>
    <col min="4882" max="4883" width="5.6640625" style="23" customWidth="1"/>
    <col min="4884" max="4884" width="5.44140625" style="23" customWidth="1"/>
    <col min="4885" max="4885" width="58.109375" style="23" customWidth="1"/>
    <col min="4886" max="4897" width="9" style="23" customWidth="1"/>
    <col min="4898" max="4898" width="11.88671875" style="23" customWidth="1"/>
    <col min="4899" max="4899" width="1.109375" style="23" customWidth="1"/>
    <col min="4900" max="4901" width="5.6640625" style="23" customWidth="1"/>
    <col min="4902" max="4902" width="5.88671875" style="23" customWidth="1"/>
    <col min="4903" max="4903" width="60" style="23" bestFit="1" customWidth="1"/>
    <col min="4904" max="4915" width="9" style="23" customWidth="1"/>
    <col min="4916" max="4916" width="11.88671875" style="23" customWidth="1"/>
    <col min="4917" max="4917" width="1.109375" style="23" customWidth="1"/>
    <col min="4918" max="4918" width="5.6640625" style="23" customWidth="1"/>
    <col min="4919" max="5121" width="9.109375" style="23"/>
    <col min="5122" max="5122" width="5.44140625" style="23" customWidth="1"/>
    <col min="5123" max="5123" width="57.5546875" style="23" customWidth="1"/>
    <col min="5124" max="5135" width="8.88671875" style="23" customWidth="1"/>
    <col min="5136" max="5136" width="11.88671875" style="23" customWidth="1"/>
    <col min="5137" max="5137" width="1.109375" style="23" customWidth="1"/>
    <col min="5138" max="5139" width="5.6640625" style="23" customWidth="1"/>
    <col min="5140" max="5140" width="5.44140625" style="23" customWidth="1"/>
    <col min="5141" max="5141" width="58.109375" style="23" customWidth="1"/>
    <col min="5142" max="5153" width="9" style="23" customWidth="1"/>
    <col min="5154" max="5154" width="11.88671875" style="23" customWidth="1"/>
    <col min="5155" max="5155" width="1.109375" style="23" customWidth="1"/>
    <col min="5156" max="5157" width="5.6640625" style="23" customWidth="1"/>
    <col min="5158" max="5158" width="5.88671875" style="23" customWidth="1"/>
    <col min="5159" max="5159" width="60" style="23" bestFit="1" customWidth="1"/>
    <col min="5160" max="5171" width="9" style="23" customWidth="1"/>
    <col min="5172" max="5172" width="11.88671875" style="23" customWidth="1"/>
    <col min="5173" max="5173" width="1.109375" style="23" customWidth="1"/>
    <col min="5174" max="5174" width="5.6640625" style="23" customWidth="1"/>
    <col min="5175" max="5377" width="9.109375" style="23"/>
    <col min="5378" max="5378" width="5.44140625" style="23" customWidth="1"/>
    <col min="5379" max="5379" width="57.5546875" style="23" customWidth="1"/>
    <col min="5380" max="5391" width="8.88671875" style="23" customWidth="1"/>
    <col min="5392" max="5392" width="11.88671875" style="23" customWidth="1"/>
    <col min="5393" max="5393" width="1.109375" style="23" customWidth="1"/>
    <col min="5394" max="5395" width="5.6640625" style="23" customWidth="1"/>
    <col min="5396" max="5396" width="5.44140625" style="23" customWidth="1"/>
    <col min="5397" max="5397" width="58.109375" style="23" customWidth="1"/>
    <col min="5398" max="5409" width="9" style="23" customWidth="1"/>
    <col min="5410" max="5410" width="11.88671875" style="23" customWidth="1"/>
    <col min="5411" max="5411" width="1.109375" style="23" customWidth="1"/>
    <col min="5412" max="5413" width="5.6640625" style="23" customWidth="1"/>
    <col min="5414" max="5414" width="5.88671875" style="23" customWidth="1"/>
    <col min="5415" max="5415" width="60" style="23" bestFit="1" customWidth="1"/>
    <col min="5416" max="5427" width="9" style="23" customWidth="1"/>
    <col min="5428" max="5428" width="11.88671875" style="23" customWidth="1"/>
    <col min="5429" max="5429" width="1.109375" style="23" customWidth="1"/>
    <col min="5430" max="5430" width="5.6640625" style="23" customWidth="1"/>
    <col min="5431" max="5633" width="9.109375" style="23"/>
    <col min="5634" max="5634" width="5.44140625" style="23" customWidth="1"/>
    <col min="5635" max="5635" width="57.5546875" style="23" customWidth="1"/>
    <col min="5636" max="5647" width="8.88671875" style="23" customWidth="1"/>
    <col min="5648" max="5648" width="11.88671875" style="23" customWidth="1"/>
    <col min="5649" max="5649" width="1.109375" style="23" customWidth="1"/>
    <col min="5650" max="5651" width="5.6640625" style="23" customWidth="1"/>
    <col min="5652" max="5652" width="5.44140625" style="23" customWidth="1"/>
    <col min="5653" max="5653" width="58.109375" style="23" customWidth="1"/>
    <col min="5654" max="5665" width="9" style="23" customWidth="1"/>
    <col min="5666" max="5666" width="11.88671875" style="23" customWidth="1"/>
    <col min="5667" max="5667" width="1.109375" style="23" customWidth="1"/>
    <col min="5668" max="5669" width="5.6640625" style="23" customWidth="1"/>
    <col min="5670" max="5670" width="5.88671875" style="23" customWidth="1"/>
    <col min="5671" max="5671" width="60" style="23" bestFit="1" customWidth="1"/>
    <col min="5672" max="5683" width="9" style="23" customWidth="1"/>
    <col min="5684" max="5684" width="11.88671875" style="23" customWidth="1"/>
    <col min="5685" max="5685" width="1.109375" style="23" customWidth="1"/>
    <col min="5686" max="5686" width="5.6640625" style="23" customWidth="1"/>
    <col min="5687" max="5889" width="9.109375" style="23"/>
    <col min="5890" max="5890" width="5.44140625" style="23" customWidth="1"/>
    <col min="5891" max="5891" width="57.5546875" style="23" customWidth="1"/>
    <col min="5892" max="5903" width="8.88671875" style="23" customWidth="1"/>
    <col min="5904" max="5904" width="11.88671875" style="23" customWidth="1"/>
    <col min="5905" max="5905" width="1.109375" style="23" customWidth="1"/>
    <col min="5906" max="5907" width="5.6640625" style="23" customWidth="1"/>
    <col min="5908" max="5908" width="5.44140625" style="23" customWidth="1"/>
    <col min="5909" max="5909" width="58.109375" style="23" customWidth="1"/>
    <col min="5910" max="5921" width="9" style="23" customWidth="1"/>
    <col min="5922" max="5922" width="11.88671875" style="23" customWidth="1"/>
    <col min="5923" max="5923" width="1.109375" style="23" customWidth="1"/>
    <col min="5924" max="5925" width="5.6640625" style="23" customWidth="1"/>
    <col min="5926" max="5926" width="5.88671875" style="23" customWidth="1"/>
    <col min="5927" max="5927" width="60" style="23" bestFit="1" customWidth="1"/>
    <col min="5928" max="5939" width="9" style="23" customWidth="1"/>
    <col min="5940" max="5940" width="11.88671875" style="23" customWidth="1"/>
    <col min="5941" max="5941" width="1.109375" style="23" customWidth="1"/>
    <col min="5942" max="5942" width="5.6640625" style="23" customWidth="1"/>
    <col min="5943" max="6145" width="9.109375" style="23"/>
    <col min="6146" max="6146" width="5.44140625" style="23" customWidth="1"/>
    <col min="6147" max="6147" width="57.5546875" style="23" customWidth="1"/>
    <col min="6148" max="6159" width="8.88671875" style="23" customWidth="1"/>
    <col min="6160" max="6160" width="11.88671875" style="23" customWidth="1"/>
    <col min="6161" max="6161" width="1.109375" style="23" customWidth="1"/>
    <col min="6162" max="6163" width="5.6640625" style="23" customWidth="1"/>
    <col min="6164" max="6164" width="5.44140625" style="23" customWidth="1"/>
    <col min="6165" max="6165" width="58.109375" style="23" customWidth="1"/>
    <col min="6166" max="6177" width="9" style="23" customWidth="1"/>
    <col min="6178" max="6178" width="11.88671875" style="23" customWidth="1"/>
    <col min="6179" max="6179" width="1.109375" style="23" customWidth="1"/>
    <col min="6180" max="6181" width="5.6640625" style="23" customWidth="1"/>
    <col min="6182" max="6182" width="5.88671875" style="23" customWidth="1"/>
    <col min="6183" max="6183" width="60" style="23" bestFit="1" customWidth="1"/>
    <col min="6184" max="6195" width="9" style="23" customWidth="1"/>
    <col min="6196" max="6196" width="11.88671875" style="23" customWidth="1"/>
    <col min="6197" max="6197" width="1.109375" style="23" customWidth="1"/>
    <col min="6198" max="6198" width="5.6640625" style="23" customWidth="1"/>
    <col min="6199" max="6401" width="9.109375" style="23"/>
    <col min="6402" max="6402" width="5.44140625" style="23" customWidth="1"/>
    <col min="6403" max="6403" width="57.5546875" style="23" customWidth="1"/>
    <col min="6404" max="6415" width="8.88671875" style="23" customWidth="1"/>
    <col min="6416" max="6416" width="11.88671875" style="23" customWidth="1"/>
    <col min="6417" max="6417" width="1.109375" style="23" customWidth="1"/>
    <col min="6418" max="6419" width="5.6640625" style="23" customWidth="1"/>
    <col min="6420" max="6420" width="5.44140625" style="23" customWidth="1"/>
    <col min="6421" max="6421" width="58.109375" style="23" customWidth="1"/>
    <col min="6422" max="6433" width="9" style="23" customWidth="1"/>
    <col min="6434" max="6434" width="11.88671875" style="23" customWidth="1"/>
    <col min="6435" max="6435" width="1.109375" style="23" customWidth="1"/>
    <col min="6436" max="6437" width="5.6640625" style="23" customWidth="1"/>
    <col min="6438" max="6438" width="5.88671875" style="23" customWidth="1"/>
    <col min="6439" max="6439" width="60" style="23" bestFit="1" customWidth="1"/>
    <col min="6440" max="6451" width="9" style="23" customWidth="1"/>
    <col min="6452" max="6452" width="11.88671875" style="23" customWidth="1"/>
    <col min="6453" max="6453" width="1.109375" style="23" customWidth="1"/>
    <col min="6454" max="6454" width="5.6640625" style="23" customWidth="1"/>
    <col min="6455" max="6657" width="9.109375" style="23"/>
    <col min="6658" max="6658" width="5.44140625" style="23" customWidth="1"/>
    <col min="6659" max="6659" width="57.5546875" style="23" customWidth="1"/>
    <col min="6660" max="6671" width="8.88671875" style="23" customWidth="1"/>
    <col min="6672" max="6672" width="11.88671875" style="23" customWidth="1"/>
    <col min="6673" max="6673" width="1.109375" style="23" customWidth="1"/>
    <col min="6674" max="6675" width="5.6640625" style="23" customWidth="1"/>
    <col min="6676" max="6676" width="5.44140625" style="23" customWidth="1"/>
    <col min="6677" max="6677" width="58.109375" style="23" customWidth="1"/>
    <col min="6678" max="6689" width="9" style="23" customWidth="1"/>
    <col min="6690" max="6690" width="11.88671875" style="23" customWidth="1"/>
    <col min="6691" max="6691" width="1.109375" style="23" customWidth="1"/>
    <col min="6692" max="6693" width="5.6640625" style="23" customWidth="1"/>
    <col min="6694" max="6694" width="5.88671875" style="23" customWidth="1"/>
    <col min="6695" max="6695" width="60" style="23" bestFit="1" customWidth="1"/>
    <col min="6696" max="6707" width="9" style="23" customWidth="1"/>
    <col min="6708" max="6708" width="11.88671875" style="23" customWidth="1"/>
    <col min="6709" max="6709" width="1.109375" style="23" customWidth="1"/>
    <col min="6710" max="6710" width="5.6640625" style="23" customWidth="1"/>
    <col min="6711" max="6913" width="9.109375" style="23"/>
    <col min="6914" max="6914" width="5.44140625" style="23" customWidth="1"/>
    <col min="6915" max="6915" width="57.5546875" style="23" customWidth="1"/>
    <col min="6916" max="6927" width="8.88671875" style="23" customWidth="1"/>
    <col min="6928" max="6928" width="11.88671875" style="23" customWidth="1"/>
    <col min="6929" max="6929" width="1.109375" style="23" customWidth="1"/>
    <col min="6930" max="6931" width="5.6640625" style="23" customWidth="1"/>
    <col min="6932" max="6932" width="5.44140625" style="23" customWidth="1"/>
    <col min="6933" max="6933" width="58.109375" style="23" customWidth="1"/>
    <col min="6934" max="6945" width="9" style="23" customWidth="1"/>
    <col min="6946" max="6946" width="11.88671875" style="23" customWidth="1"/>
    <col min="6947" max="6947" width="1.109375" style="23" customWidth="1"/>
    <col min="6948" max="6949" width="5.6640625" style="23" customWidth="1"/>
    <col min="6950" max="6950" width="5.88671875" style="23" customWidth="1"/>
    <col min="6951" max="6951" width="60" style="23" bestFit="1" customWidth="1"/>
    <col min="6952" max="6963" width="9" style="23" customWidth="1"/>
    <col min="6964" max="6964" width="11.88671875" style="23" customWidth="1"/>
    <col min="6965" max="6965" width="1.109375" style="23" customWidth="1"/>
    <col min="6966" max="6966" width="5.6640625" style="23" customWidth="1"/>
    <col min="6967" max="7169" width="9.109375" style="23"/>
    <col min="7170" max="7170" width="5.44140625" style="23" customWidth="1"/>
    <col min="7171" max="7171" width="57.5546875" style="23" customWidth="1"/>
    <col min="7172" max="7183" width="8.88671875" style="23" customWidth="1"/>
    <col min="7184" max="7184" width="11.88671875" style="23" customWidth="1"/>
    <col min="7185" max="7185" width="1.109375" style="23" customWidth="1"/>
    <col min="7186" max="7187" width="5.6640625" style="23" customWidth="1"/>
    <col min="7188" max="7188" width="5.44140625" style="23" customWidth="1"/>
    <col min="7189" max="7189" width="58.109375" style="23" customWidth="1"/>
    <col min="7190" max="7201" width="9" style="23" customWidth="1"/>
    <col min="7202" max="7202" width="11.88671875" style="23" customWidth="1"/>
    <col min="7203" max="7203" width="1.109375" style="23" customWidth="1"/>
    <col min="7204" max="7205" width="5.6640625" style="23" customWidth="1"/>
    <col min="7206" max="7206" width="5.88671875" style="23" customWidth="1"/>
    <col min="7207" max="7207" width="60" style="23" bestFit="1" customWidth="1"/>
    <col min="7208" max="7219" width="9" style="23" customWidth="1"/>
    <col min="7220" max="7220" width="11.88671875" style="23" customWidth="1"/>
    <col min="7221" max="7221" width="1.109375" style="23" customWidth="1"/>
    <col min="7222" max="7222" width="5.6640625" style="23" customWidth="1"/>
    <col min="7223" max="7425" width="9.109375" style="23"/>
    <col min="7426" max="7426" width="5.44140625" style="23" customWidth="1"/>
    <col min="7427" max="7427" width="57.5546875" style="23" customWidth="1"/>
    <col min="7428" max="7439" width="8.88671875" style="23" customWidth="1"/>
    <col min="7440" max="7440" width="11.88671875" style="23" customWidth="1"/>
    <col min="7441" max="7441" width="1.109375" style="23" customWidth="1"/>
    <col min="7442" max="7443" width="5.6640625" style="23" customWidth="1"/>
    <col min="7444" max="7444" width="5.44140625" style="23" customWidth="1"/>
    <col min="7445" max="7445" width="58.109375" style="23" customWidth="1"/>
    <col min="7446" max="7457" width="9" style="23" customWidth="1"/>
    <col min="7458" max="7458" width="11.88671875" style="23" customWidth="1"/>
    <col min="7459" max="7459" width="1.109375" style="23" customWidth="1"/>
    <col min="7460" max="7461" width="5.6640625" style="23" customWidth="1"/>
    <col min="7462" max="7462" width="5.88671875" style="23" customWidth="1"/>
    <col min="7463" max="7463" width="60" style="23" bestFit="1" customWidth="1"/>
    <col min="7464" max="7475" width="9" style="23" customWidth="1"/>
    <col min="7476" max="7476" width="11.88671875" style="23" customWidth="1"/>
    <col min="7477" max="7477" width="1.109375" style="23" customWidth="1"/>
    <col min="7478" max="7478" width="5.6640625" style="23" customWidth="1"/>
    <col min="7479" max="7681" width="9.109375" style="23"/>
    <col min="7682" max="7682" width="5.44140625" style="23" customWidth="1"/>
    <col min="7683" max="7683" width="57.5546875" style="23" customWidth="1"/>
    <col min="7684" max="7695" width="8.88671875" style="23" customWidth="1"/>
    <col min="7696" max="7696" width="11.88671875" style="23" customWidth="1"/>
    <col min="7697" max="7697" width="1.109375" style="23" customWidth="1"/>
    <col min="7698" max="7699" width="5.6640625" style="23" customWidth="1"/>
    <col min="7700" max="7700" width="5.44140625" style="23" customWidth="1"/>
    <col min="7701" max="7701" width="58.109375" style="23" customWidth="1"/>
    <col min="7702" max="7713" width="9" style="23" customWidth="1"/>
    <col min="7714" max="7714" width="11.88671875" style="23" customWidth="1"/>
    <col min="7715" max="7715" width="1.109375" style="23" customWidth="1"/>
    <col min="7716" max="7717" width="5.6640625" style="23" customWidth="1"/>
    <col min="7718" max="7718" width="5.88671875" style="23" customWidth="1"/>
    <col min="7719" max="7719" width="60" style="23" bestFit="1" customWidth="1"/>
    <col min="7720" max="7731" width="9" style="23" customWidth="1"/>
    <col min="7732" max="7732" width="11.88671875" style="23" customWidth="1"/>
    <col min="7733" max="7733" width="1.109375" style="23" customWidth="1"/>
    <col min="7734" max="7734" width="5.6640625" style="23" customWidth="1"/>
    <col min="7735" max="7937" width="9.109375" style="23"/>
    <col min="7938" max="7938" width="5.44140625" style="23" customWidth="1"/>
    <col min="7939" max="7939" width="57.5546875" style="23" customWidth="1"/>
    <col min="7940" max="7951" width="8.88671875" style="23" customWidth="1"/>
    <col min="7952" max="7952" width="11.88671875" style="23" customWidth="1"/>
    <col min="7953" max="7953" width="1.109375" style="23" customWidth="1"/>
    <col min="7954" max="7955" width="5.6640625" style="23" customWidth="1"/>
    <col min="7956" max="7956" width="5.44140625" style="23" customWidth="1"/>
    <col min="7957" max="7957" width="58.109375" style="23" customWidth="1"/>
    <col min="7958" max="7969" width="9" style="23" customWidth="1"/>
    <col min="7970" max="7970" width="11.88671875" style="23" customWidth="1"/>
    <col min="7971" max="7971" width="1.109375" style="23" customWidth="1"/>
    <col min="7972" max="7973" width="5.6640625" style="23" customWidth="1"/>
    <col min="7974" max="7974" width="5.88671875" style="23" customWidth="1"/>
    <col min="7975" max="7975" width="60" style="23" bestFit="1" customWidth="1"/>
    <col min="7976" max="7987" width="9" style="23" customWidth="1"/>
    <col min="7988" max="7988" width="11.88671875" style="23" customWidth="1"/>
    <col min="7989" max="7989" width="1.109375" style="23" customWidth="1"/>
    <col min="7990" max="7990" width="5.6640625" style="23" customWidth="1"/>
    <col min="7991" max="8193" width="9.109375" style="23"/>
    <col min="8194" max="8194" width="5.44140625" style="23" customWidth="1"/>
    <col min="8195" max="8195" width="57.5546875" style="23" customWidth="1"/>
    <col min="8196" max="8207" width="8.88671875" style="23" customWidth="1"/>
    <col min="8208" max="8208" width="11.88671875" style="23" customWidth="1"/>
    <col min="8209" max="8209" width="1.109375" style="23" customWidth="1"/>
    <col min="8210" max="8211" width="5.6640625" style="23" customWidth="1"/>
    <col min="8212" max="8212" width="5.44140625" style="23" customWidth="1"/>
    <col min="8213" max="8213" width="58.109375" style="23" customWidth="1"/>
    <col min="8214" max="8225" width="9" style="23" customWidth="1"/>
    <col min="8226" max="8226" width="11.88671875" style="23" customWidth="1"/>
    <col min="8227" max="8227" width="1.109375" style="23" customWidth="1"/>
    <col min="8228" max="8229" width="5.6640625" style="23" customWidth="1"/>
    <col min="8230" max="8230" width="5.88671875" style="23" customWidth="1"/>
    <col min="8231" max="8231" width="60" style="23" bestFit="1" customWidth="1"/>
    <col min="8232" max="8243" width="9" style="23" customWidth="1"/>
    <col min="8244" max="8244" width="11.88671875" style="23" customWidth="1"/>
    <col min="8245" max="8245" width="1.109375" style="23" customWidth="1"/>
    <col min="8246" max="8246" width="5.6640625" style="23" customWidth="1"/>
    <col min="8247" max="8449" width="9.109375" style="23"/>
    <col min="8450" max="8450" width="5.44140625" style="23" customWidth="1"/>
    <col min="8451" max="8451" width="57.5546875" style="23" customWidth="1"/>
    <col min="8452" max="8463" width="8.88671875" style="23" customWidth="1"/>
    <col min="8464" max="8464" width="11.88671875" style="23" customWidth="1"/>
    <col min="8465" max="8465" width="1.109375" style="23" customWidth="1"/>
    <col min="8466" max="8467" width="5.6640625" style="23" customWidth="1"/>
    <col min="8468" max="8468" width="5.44140625" style="23" customWidth="1"/>
    <col min="8469" max="8469" width="58.109375" style="23" customWidth="1"/>
    <col min="8470" max="8481" width="9" style="23" customWidth="1"/>
    <col min="8482" max="8482" width="11.88671875" style="23" customWidth="1"/>
    <col min="8483" max="8483" width="1.109375" style="23" customWidth="1"/>
    <col min="8484" max="8485" width="5.6640625" style="23" customWidth="1"/>
    <col min="8486" max="8486" width="5.88671875" style="23" customWidth="1"/>
    <col min="8487" max="8487" width="60" style="23" bestFit="1" customWidth="1"/>
    <col min="8488" max="8499" width="9" style="23" customWidth="1"/>
    <col min="8500" max="8500" width="11.88671875" style="23" customWidth="1"/>
    <col min="8501" max="8501" width="1.109375" style="23" customWidth="1"/>
    <col min="8502" max="8502" width="5.6640625" style="23" customWidth="1"/>
    <col min="8503" max="8705" width="9.109375" style="23"/>
    <col min="8706" max="8706" width="5.44140625" style="23" customWidth="1"/>
    <col min="8707" max="8707" width="57.5546875" style="23" customWidth="1"/>
    <col min="8708" max="8719" width="8.88671875" style="23" customWidth="1"/>
    <col min="8720" max="8720" width="11.88671875" style="23" customWidth="1"/>
    <col min="8721" max="8721" width="1.109375" style="23" customWidth="1"/>
    <col min="8722" max="8723" width="5.6640625" style="23" customWidth="1"/>
    <col min="8724" max="8724" width="5.44140625" style="23" customWidth="1"/>
    <col min="8725" max="8725" width="58.109375" style="23" customWidth="1"/>
    <col min="8726" max="8737" width="9" style="23" customWidth="1"/>
    <col min="8738" max="8738" width="11.88671875" style="23" customWidth="1"/>
    <col min="8739" max="8739" width="1.109375" style="23" customWidth="1"/>
    <col min="8740" max="8741" width="5.6640625" style="23" customWidth="1"/>
    <col min="8742" max="8742" width="5.88671875" style="23" customWidth="1"/>
    <col min="8743" max="8743" width="60" style="23" bestFit="1" customWidth="1"/>
    <col min="8744" max="8755" width="9" style="23" customWidth="1"/>
    <col min="8756" max="8756" width="11.88671875" style="23" customWidth="1"/>
    <col min="8757" max="8757" width="1.109375" style="23" customWidth="1"/>
    <col min="8758" max="8758" width="5.6640625" style="23" customWidth="1"/>
    <col min="8759" max="8961" width="9.109375" style="23"/>
    <col min="8962" max="8962" width="5.44140625" style="23" customWidth="1"/>
    <col min="8963" max="8963" width="57.5546875" style="23" customWidth="1"/>
    <col min="8964" max="8975" width="8.88671875" style="23" customWidth="1"/>
    <col min="8976" max="8976" width="11.88671875" style="23" customWidth="1"/>
    <col min="8977" max="8977" width="1.109375" style="23" customWidth="1"/>
    <col min="8978" max="8979" width="5.6640625" style="23" customWidth="1"/>
    <col min="8980" max="8980" width="5.44140625" style="23" customWidth="1"/>
    <col min="8981" max="8981" width="58.109375" style="23" customWidth="1"/>
    <col min="8982" max="8993" width="9" style="23" customWidth="1"/>
    <col min="8994" max="8994" width="11.88671875" style="23" customWidth="1"/>
    <col min="8995" max="8995" width="1.109375" style="23" customWidth="1"/>
    <col min="8996" max="8997" width="5.6640625" style="23" customWidth="1"/>
    <col min="8998" max="8998" width="5.88671875" style="23" customWidth="1"/>
    <col min="8999" max="8999" width="60" style="23" bestFit="1" customWidth="1"/>
    <col min="9000" max="9011" width="9" style="23" customWidth="1"/>
    <col min="9012" max="9012" width="11.88671875" style="23" customWidth="1"/>
    <col min="9013" max="9013" width="1.109375" style="23" customWidth="1"/>
    <col min="9014" max="9014" width="5.6640625" style="23" customWidth="1"/>
    <col min="9015" max="9217" width="9.109375" style="23"/>
    <col min="9218" max="9218" width="5.44140625" style="23" customWidth="1"/>
    <col min="9219" max="9219" width="57.5546875" style="23" customWidth="1"/>
    <col min="9220" max="9231" width="8.88671875" style="23" customWidth="1"/>
    <col min="9232" max="9232" width="11.88671875" style="23" customWidth="1"/>
    <col min="9233" max="9233" width="1.109375" style="23" customWidth="1"/>
    <col min="9234" max="9235" width="5.6640625" style="23" customWidth="1"/>
    <col min="9236" max="9236" width="5.44140625" style="23" customWidth="1"/>
    <col min="9237" max="9237" width="58.109375" style="23" customWidth="1"/>
    <col min="9238" max="9249" width="9" style="23" customWidth="1"/>
    <col min="9250" max="9250" width="11.88671875" style="23" customWidth="1"/>
    <col min="9251" max="9251" width="1.109375" style="23" customWidth="1"/>
    <col min="9252" max="9253" width="5.6640625" style="23" customWidth="1"/>
    <col min="9254" max="9254" width="5.88671875" style="23" customWidth="1"/>
    <col min="9255" max="9255" width="60" style="23" bestFit="1" customWidth="1"/>
    <col min="9256" max="9267" width="9" style="23" customWidth="1"/>
    <col min="9268" max="9268" width="11.88671875" style="23" customWidth="1"/>
    <col min="9269" max="9269" width="1.109375" style="23" customWidth="1"/>
    <col min="9270" max="9270" width="5.6640625" style="23" customWidth="1"/>
    <col min="9271" max="9473" width="9.109375" style="23"/>
    <col min="9474" max="9474" width="5.44140625" style="23" customWidth="1"/>
    <col min="9475" max="9475" width="57.5546875" style="23" customWidth="1"/>
    <col min="9476" max="9487" width="8.88671875" style="23" customWidth="1"/>
    <col min="9488" max="9488" width="11.88671875" style="23" customWidth="1"/>
    <col min="9489" max="9489" width="1.109375" style="23" customWidth="1"/>
    <col min="9490" max="9491" width="5.6640625" style="23" customWidth="1"/>
    <col min="9492" max="9492" width="5.44140625" style="23" customWidth="1"/>
    <col min="9493" max="9493" width="58.109375" style="23" customWidth="1"/>
    <col min="9494" max="9505" width="9" style="23" customWidth="1"/>
    <col min="9506" max="9506" width="11.88671875" style="23" customWidth="1"/>
    <col min="9507" max="9507" width="1.109375" style="23" customWidth="1"/>
    <col min="9508" max="9509" width="5.6640625" style="23" customWidth="1"/>
    <col min="9510" max="9510" width="5.88671875" style="23" customWidth="1"/>
    <col min="9511" max="9511" width="60" style="23" bestFit="1" customWidth="1"/>
    <col min="9512" max="9523" width="9" style="23" customWidth="1"/>
    <col min="9524" max="9524" width="11.88671875" style="23" customWidth="1"/>
    <col min="9525" max="9525" width="1.109375" style="23" customWidth="1"/>
    <col min="9526" max="9526" width="5.6640625" style="23" customWidth="1"/>
    <col min="9527" max="9729" width="9.109375" style="23"/>
    <col min="9730" max="9730" width="5.44140625" style="23" customWidth="1"/>
    <col min="9731" max="9731" width="57.5546875" style="23" customWidth="1"/>
    <col min="9732" max="9743" width="8.88671875" style="23" customWidth="1"/>
    <col min="9744" max="9744" width="11.88671875" style="23" customWidth="1"/>
    <col min="9745" max="9745" width="1.109375" style="23" customWidth="1"/>
    <col min="9746" max="9747" width="5.6640625" style="23" customWidth="1"/>
    <col min="9748" max="9748" width="5.44140625" style="23" customWidth="1"/>
    <col min="9749" max="9749" width="58.109375" style="23" customWidth="1"/>
    <col min="9750" max="9761" width="9" style="23" customWidth="1"/>
    <col min="9762" max="9762" width="11.88671875" style="23" customWidth="1"/>
    <col min="9763" max="9763" width="1.109375" style="23" customWidth="1"/>
    <col min="9764" max="9765" width="5.6640625" style="23" customWidth="1"/>
    <col min="9766" max="9766" width="5.88671875" style="23" customWidth="1"/>
    <col min="9767" max="9767" width="60" style="23" bestFit="1" customWidth="1"/>
    <col min="9768" max="9779" width="9" style="23" customWidth="1"/>
    <col min="9780" max="9780" width="11.88671875" style="23" customWidth="1"/>
    <col min="9781" max="9781" width="1.109375" style="23" customWidth="1"/>
    <col min="9782" max="9782" width="5.6640625" style="23" customWidth="1"/>
    <col min="9783" max="9985" width="9.109375" style="23"/>
    <col min="9986" max="9986" width="5.44140625" style="23" customWidth="1"/>
    <col min="9987" max="9987" width="57.5546875" style="23" customWidth="1"/>
    <col min="9988" max="9999" width="8.88671875" style="23" customWidth="1"/>
    <col min="10000" max="10000" width="11.88671875" style="23" customWidth="1"/>
    <col min="10001" max="10001" width="1.109375" style="23" customWidth="1"/>
    <col min="10002" max="10003" width="5.6640625" style="23" customWidth="1"/>
    <col min="10004" max="10004" width="5.44140625" style="23" customWidth="1"/>
    <col min="10005" max="10005" width="58.109375" style="23" customWidth="1"/>
    <col min="10006" max="10017" width="9" style="23" customWidth="1"/>
    <col min="10018" max="10018" width="11.88671875" style="23" customWidth="1"/>
    <col min="10019" max="10019" width="1.109375" style="23" customWidth="1"/>
    <col min="10020" max="10021" width="5.6640625" style="23" customWidth="1"/>
    <col min="10022" max="10022" width="5.88671875" style="23" customWidth="1"/>
    <col min="10023" max="10023" width="60" style="23" bestFit="1" customWidth="1"/>
    <col min="10024" max="10035" width="9" style="23" customWidth="1"/>
    <col min="10036" max="10036" width="11.88671875" style="23" customWidth="1"/>
    <col min="10037" max="10037" width="1.109375" style="23" customWidth="1"/>
    <col min="10038" max="10038" width="5.6640625" style="23" customWidth="1"/>
    <col min="10039" max="10241" width="9.109375" style="23"/>
    <col min="10242" max="10242" width="5.44140625" style="23" customWidth="1"/>
    <col min="10243" max="10243" width="57.5546875" style="23" customWidth="1"/>
    <col min="10244" max="10255" width="8.88671875" style="23" customWidth="1"/>
    <col min="10256" max="10256" width="11.88671875" style="23" customWidth="1"/>
    <col min="10257" max="10257" width="1.109375" style="23" customWidth="1"/>
    <col min="10258" max="10259" width="5.6640625" style="23" customWidth="1"/>
    <col min="10260" max="10260" width="5.44140625" style="23" customWidth="1"/>
    <col min="10261" max="10261" width="58.109375" style="23" customWidth="1"/>
    <col min="10262" max="10273" width="9" style="23" customWidth="1"/>
    <col min="10274" max="10274" width="11.88671875" style="23" customWidth="1"/>
    <col min="10275" max="10275" width="1.109375" style="23" customWidth="1"/>
    <col min="10276" max="10277" width="5.6640625" style="23" customWidth="1"/>
    <col min="10278" max="10278" width="5.88671875" style="23" customWidth="1"/>
    <col min="10279" max="10279" width="60" style="23" bestFit="1" customWidth="1"/>
    <col min="10280" max="10291" width="9" style="23" customWidth="1"/>
    <col min="10292" max="10292" width="11.88671875" style="23" customWidth="1"/>
    <col min="10293" max="10293" width="1.109375" style="23" customWidth="1"/>
    <col min="10294" max="10294" width="5.6640625" style="23" customWidth="1"/>
    <col min="10295" max="10497" width="9.109375" style="23"/>
    <col min="10498" max="10498" width="5.44140625" style="23" customWidth="1"/>
    <col min="10499" max="10499" width="57.5546875" style="23" customWidth="1"/>
    <col min="10500" max="10511" width="8.88671875" style="23" customWidth="1"/>
    <col min="10512" max="10512" width="11.88671875" style="23" customWidth="1"/>
    <col min="10513" max="10513" width="1.109375" style="23" customWidth="1"/>
    <col min="10514" max="10515" width="5.6640625" style="23" customWidth="1"/>
    <col min="10516" max="10516" width="5.44140625" style="23" customWidth="1"/>
    <col min="10517" max="10517" width="58.109375" style="23" customWidth="1"/>
    <col min="10518" max="10529" width="9" style="23" customWidth="1"/>
    <col min="10530" max="10530" width="11.88671875" style="23" customWidth="1"/>
    <col min="10531" max="10531" width="1.109375" style="23" customWidth="1"/>
    <col min="10532" max="10533" width="5.6640625" style="23" customWidth="1"/>
    <col min="10534" max="10534" width="5.88671875" style="23" customWidth="1"/>
    <col min="10535" max="10535" width="60" style="23" bestFit="1" customWidth="1"/>
    <col min="10536" max="10547" width="9" style="23" customWidth="1"/>
    <col min="10548" max="10548" width="11.88671875" style="23" customWidth="1"/>
    <col min="10549" max="10549" width="1.109375" style="23" customWidth="1"/>
    <col min="10550" max="10550" width="5.6640625" style="23" customWidth="1"/>
    <col min="10551" max="10753" width="9.109375" style="23"/>
    <col min="10754" max="10754" width="5.44140625" style="23" customWidth="1"/>
    <col min="10755" max="10755" width="57.5546875" style="23" customWidth="1"/>
    <col min="10756" max="10767" width="8.88671875" style="23" customWidth="1"/>
    <col min="10768" max="10768" width="11.88671875" style="23" customWidth="1"/>
    <col min="10769" max="10769" width="1.109375" style="23" customWidth="1"/>
    <col min="10770" max="10771" width="5.6640625" style="23" customWidth="1"/>
    <col min="10772" max="10772" width="5.44140625" style="23" customWidth="1"/>
    <col min="10773" max="10773" width="58.109375" style="23" customWidth="1"/>
    <col min="10774" max="10785" width="9" style="23" customWidth="1"/>
    <col min="10786" max="10786" width="11.88671875" style="23" customWidth="1"/>
    <col min="10787" max="10787" width="1.109375" style="23" customWidth="1"/>
    <col min="10788" max="10789" width="5.6640625" style="23" customWidth="1"/>
    <col min="10790" max="10790" width="5.88671875" style="23" customWidth="1"/>
    <col min="10791" max="10791" width="60" style="23" bestFit="1" customWidth="1"/>
    <col min="10792" max="10803" width="9" style="23" customWidth="1"/>
    <col min="10804" max="10804" width="11.88671875" style="23" customWidth="1"/>
    <col min="10805" max="10805" width="1.109375" style="23" customWidth="1"/>
    <col min="10806" max="10806" width="5.6640625" style="23" customWidth="1"/>
    <col min="10807" max="11009" width="9.109375" style="23"/>
    <col min="11010" max="11010" width="5.44140625" style="23" customWidth="1"/>
    <col min="11011" max="11011" width="57.5546875" style="23" customWidth="1"/>
    <col min="11012" max="11023" width="8.88671875" style="23" customWidth="1"/>
    <col min="11024" max="11024" width="11.88671875" style="23" customWidth="1"/>
    <col min="11025" max="11025" width="1.109375" style="23" customWidth="1"/>
    <col min="11026" max="11027" width="5.6640625" style="23" customWidth="1"/>
    <col min="11028" max="11028" width="5.44140625" style="23" customWidth="1"/>
    <col min="11029" max="11029" width="58.109375" style="23" customWidth="1"/>
    <col min="11030" max="11041" width="9" style="23" customWidth="1"/>
    <col min="11042" max="11042" width="11.88671875" style="23" customWidth="1"/>
    <col min="11043" max="11043" width="1.109375" style="23" customWidth="1"/>
    <col min="11044" max="11045" width="5.6640625" style="23" customWidth="1"/>
    <col min="11046" max="11046" width="5.88671875" style="23" customWidth="1"/>
    <col min="11047" max="11047" width="60" style="23" bestFit="1" customWidth="1"/>
    <col min="11048" max="11059" width="9" style="23" customWidth="1"/>
    <col min="11060" max="11060" width="11.88671875" style="23" customWidth="1"/>
    <col min="11061" max="11061" width="1.109375" style="23" customWidth="1"/>
    <col min="11062" max="11062" width="5.6640625" style="23" customWidth="1"/>
    <col min="11063" max="11265" width="9.109375" style="23"/>
    <col min="11266" max="11266" width="5.44140625" style="23" customWidth="1"/>
    <col min="11267" max="11267" width="57.5546875" style="23" customWidth="1"/>
    <col min="11268" max="11279" width="8.88671875" style="23" customWidth="1"/>
    <col min="11280" max="11280" width="11.88671875" style="23" customWidth="1"/>
    <col min="11281" max="11281" width="1.109375" style="23" customWidth="1"/>
    <col min="11282" max="11283" width="5.6640625" style="23" customWidth="1"/>
    <col min="11284" max="11284" width="5.44140625" style="23" customWidth="1"/>
    <col min="11285" max="11285" width="58.109375" style="23" customWidth="1"/>
    <col min="11286" max="11297" width="9" style="23" customWidth="1"/>
    <col min="11298" max="11298" width="11.88671875" style="23" customWidth="1"/>
    <col min="11299" max="11299" width="1.109375" style="23" customWidth="1"/>
    <col min="11300" max="11301" width="5.6640625" style="23" customWidth="1"/>
    <col min="11302" max="11302" width="5.88671875" style="23" customWidth="1"/>
    <col min="11303" max="11303" width="60" style="23" bestFit="1" customWidth="1"/>
    <col min="11304" max="11315" width="9" style="23" customWidth="1"/>
    <col min="11316" max="11316" width="11.88671875" style="23" customWidth="1"/>
    <col min="11317" max="11317" width="1.109375" style="23" customWidth="1"/>
    <col min="11318" max="11318" width="5.6640625" style="23" customWidth="1"/>
    <col min="11319" max="11521" width="9.109375" style="23"/>
    <col min="11522" max="11522" width="5.44140625" style="23" customWidth="1"/>
    <col min="11523" max="11523" width="57.5546875" style="23" customWidth="1"/>
    <col min="11524" max="11535" width="8.88671875" style="23" customWidth="1"/>
    <col min="11536" max="11536" width="11.88671875" style="23" customWidth="1"/>
    <col min="11537" max="11537" width="1.109375" style="23" customWidth="1"/>
    <col min="11538" max="11539" width="5.6640625" style="23" customWidth="1"/>
    <col min="11540" max="11540" width="5.44140625" style="23" customWidth="1"/>
    <col min="11541" max="11541" width="58.109375" style="23" customWidth="1"/>
    <col min="11542" max="11553" width="9" style="23" customWidth="1"/>
    <col min="11554" max="11554" width="11.88671875" style="23" customWidth="1"/>
    <col min="11555" max="11555" width="1.109375" style="23" customWidth="1"/>
    <col min="11556" max="11557" width="5.6640625" style="23" customWidth="1"/>
    <col min="11558" max="11558" width="5.88671875" style="23" customWidth="1"/>
    <col min="11559" max="11559" width="60" style="23" bestFit="1" customWidth="1"/>
    <col min="11560" max="11571" width="9" style="23" customWidth="1"/>
    <col min="11572" max="11572" width="11.88671875" style="23" customWidth="1"/>
    <col min="11573" max="11573" width="1.109375" style="23" customWidth="1"/>
    <col min="11574" max="11574" width="5.6640625" style="23" customWidth="1"/>
    <col min="11575" max="11777" width="9.109375" style="23"/>
    <col min="11778" max="11778" width="5.44140625" style="23" customWidth="1"/>
    <col min="11779" max="11779" width="57.5546875" style="23" customWidth="1"/>
    <col min="11780" max="11791" width="8.88671875" style="23" customWidth="1"/>
    <col min="11792" max="11792" width="11.88671875" style="23" customWidth="1"/>
    <col min="11793" max="11793" width="1.109375" style="23" customWidth="1"/>
    <col min="11794" max="11795" width="5.6640625" style="23" customWidth="1"/>
    <col min="11796" max="11796" width="5.44140625" style="23" customWidth="1"/>
    <col min="11797" max="11797" width="58.109375" style="23" customWidth="1"/>
    <col min="11798" max="11809" width="9" style="23" customWidth="1"/>
    <col min="11810" max="11810" width="11.88671875" style="23" customWidth="1"/>
    <col min="11811" max="11811" width="1.109375" style="23" customWidth="1"/>
    <col min="11812" max="11813" width="5.6640625" style="23" customWidth="1"/>
    <col min="11814" max="11814" width="5.88671875" style="23" customWidth="1"/>
    <col min="11815" max="11815" width="60" style="23" bestFit="1" customWidth="1"/>
    <col min="11816" max="11827" width="9" style="23" customWidth="1"/>
    <col min="11828" max="11828" width="11.88671875" style="23" customWidth="1"/>
    <col min="11829" max="11829" width="1.109375" style="23" customWidth="1"/>
    <col min="11830" max="11830" width="5.6640625" style="23" customWidth="1"/>
    <col min="11831" max="12033" width="9.109375" style="23"/>
    <col min="12034" max="12034" width="5.44140625" style="23" customWidth="1"/>
    <col min="12035" max="12035" width="57.5546875" style="23" customWidth="1"/>
    <col min="12036" max="12047" width="8.88671875" style="23" customWidth="1"/>
    <col min="12048" max="12048" width="11.88671875" style="23" customWidth="1"/>
    <col min="12049" max="12049" width="1.109375" style="23" customWidth="1"/>
    <col min="12050" max="12051" width="5.6640625" style="23" customWidth="1"/>
    <col min="12052" max="12052" width="5.44140625" style="23" customWidth="1"/>
    <col min="12053" max="12053" width="58.109375" style="23" customWidth="1"/>
    <col min="12054" max="12065" width="9" style="23" customWidth="1"/>
    <col min="12066" max="12066" width="11.88671875" style="23" customWidth="1"/>
    <col min="12067" max="12067" width="1.109375" style="23" customWidth="1"/>
    <col min="12068" max="12069" width="5.6640625" style="23" customWidth="1"/>
    <col min="12070" max="12070" width="5.88671875" style="23" customWidth="1"/>
    <col min="12071" max="12071" width="60" style="23" bestFit="1" customWidth="1"/>
    <col min="12072" max="12083" width="9" style="23" customWidth="1"/>
    <col min="12084" max="12084" width="11.88671875" style="23" customWidth="1"/>
    <col min="12085" max="12085" width="1.109375" style="23" customWidth="1"/>
    <col min="12086" max="12086" width="5.6640625" style="23" customWidth="1"/>
    <col min="12087" max="12289" width="9.109375" style="23"/>
    <col min="12290" max="12290" width="5.44140625" style="23" customWidth="1"/>
    <col min="12291" max="12291" width="57.5546875" style="23" customWidth="1"/>
    <col min="12292" max="12303" width="8.88671875" style="23" customWidth="1"/>
    <col min="12304" max="12304" width="11.88671875" style="23" customWidth="1"/>
    <col min="12305" max="12305" width="1.109375" style="23" customWidth="1"/>
    <col min="12306" max="12307" width="5.6640625" style="23" customWidth="1"/>
    <col min="12308" max="12308" width="5.44140625" style="23" customWidth="1"/>
    <col min="12309" max="12309" width="58.109375" style="23" customWidth="1"/>
    <col min="12310" max="12321" width="9" style="23" customWidth="1"/>
    <col min="12322" max="12322" width="11.88671875" style="23" customWidth="1"/>
    <col min="12323" max="12323" width="1.109375" style="23" customWidth="1"/>
    <col min="12324" max="12325" width="5.6640625" style="23" customWidth="1"/>
    <col min="12326" max="12326" width="5.88671875" style="23" customWidth="1"/>
    <col min="12327" max="12327" width="60" style="23" bestFit="1" customWidth="1"/>
    <col min="12328" max="12339" width="9" style="23" customWidth="1"/>
    <col min="12340" max="12340" width="11.88671875" style="23" customWidth="1"/>
    <col min="12341" max="12341" width="1.109375" style="23" customWidth="1"/>
    <col min="12342" max="12342" width="5.6640625" style="23" customWidth="1"/>
    <col min="12343" max="12545" width="9.109375" style="23"/>
    <col min="12546" max="12546" width="5.44140625" style="23" customWidth="1"/>
    <col min="12547" max="12547" width="57.5546875" style="23" customWidth="1"/>
    <col min="12548" max="12559" width="8.88671875" style="23" customWidth="1"/>
    <col min="12560" max="12560" width="11.88671875" style="23" customWidth="1"/>
    <col min="12561" max="12561" width="1.109375" style="23" customWidth="1"/>
    <col min="12562" max="12563" width="5.6640625" style="23" customWidth="1"/>
    <col min="12564" max="12564" width="5.44140625" style="23" customWidth="1"/>
    <col min="12565" max="12565" width="58.109375" style="23" customWidth="1"/>
    <col min="12566" max="12577" width="9" style="23" customWidth="1"/>
    <col min="12578" max="12578" width="11.88671875" style="23" customWidth="1"/>
    <col min="12579" max="12579" width="1.109375" style="23" customWidth="1"/>
    <col min="12580" max="12581" width="5.6640625" style="23" customWidth="1"/>
    <col min="12582" max="12582" width="5.88671875" style="23" customWidth="1"/>
    <col min="12583" max="12583" width="60" style="23" bestFit="1" customWidth="1"/>
    <col min="12584" max="12595" width="9" style="23" customWidth="1"/>
    <col min="12596" max="12596" width="11.88671875" style="23" customWidth="1"/>
    <col min="12597" max="12597" width="1.109375" style="23" customWidth="1"/>
    <col min="12598" max="12598" width="5.6640625" style="23" customWidth="1"/>
    <col min="12599" max="12801" width="9.109375" style="23"/>
    <col min="12802" max="12802" width="5.44140625" style="23" customWidth="1"/>
    <col min="12803" max="12803" width="57.5546875" style="23" customWidth="1"/>
    <col min="12804" max="12815" width="8.88671875" style="23" customWidth="1"/>
    <col min="12816" max="12816" width="11.88671875" style="23" customWidth="1"/>
    <col min="12817" max="12817" width="1.109375" style="23" customWidth="1"/>
    <col min="12818" max="12819" width="5.6640625" style="23" customWidth="1"/>
    <col min="12820" max="12820" width="5.44140625" style="23" customWidth="1"/>
    <col min="12821" max="12821" width="58.109375" style="23" customWidth="1"/>
    <col min="12822" max="12833" width="9" style="23" customWidth="1"/>
    <col min="12834" max="12834" width="11.88671875" style="23" customWidth="1"/>
    <col min="12835" max="12835" width="1.109375" style="23" customWidth="1"/>
    <col min="12836" max="12837" width="5.6640625" style="23" customWidth="1"/>
    <col min="12838" max="12838" width="5.88671875" style="23" customWidth="1"/>
    <col min="12839" max="12839" width="60" style="23" bestFit="1" customWidth="1"/>
    <col min="12840" max="12851" width="9" style="23" customWidth="1"/>
    <col min="12852" max="12852" width="11.88671875" style="23" customWidth="1"/>
    <col min="12853" max="12853" width="1.109375" style="23" customWidth="1"/>
    <col min="12854" max="12854" width="5.6640625" style="23" customWidth="1"/>
    <col min="12855" max="13057" width="9.109375" style="23"/>
    <col min="13058" max="13058" width="5.44140625" style="23" customWidth="1"/>
    <col min="13059" max="13059" width="57.5546875" style="23" customWidth="1"/>
    <col min="13060" max="13071" width="8.88671875" style="23" customWidth="1"/>
    <col min="13072" max="13072" width="11.88671875" style="23" customWidth="1"/>
    <col min="13073" max="13073" width="1.109375" style="23" customWidth="1"/>
    <col min="13074" max="13075" width="5.6640625" style="23" customWidth="1"/>
    <col min="13076" max="13076" width="5.44140625" style="23" customWidth="1"/>
    <col min="13077" max="13077" width="58.109375" style="23" customWidth="1"/>
    <col min="13078" max="13089" width="9" style="23" customWidth="1"/>
    <col min="13090" max="13090" width="11.88671875" style="23" customWidth="1"/>
    <col min="13091" max="13091" width="1.109375" style="23" customWidth="1"/>
    <col min="13092" max="13093" width="5.6640625" style="23" customWidth="1"/>
    <col min="13094" max="13094" width="5.88671875" style="23" customWidth="1"/>
    <col min="13095" max="13095" width="60" style="23" bestFit="1" customWidth="1"/>
    <col min="13096" max="13107" width="9" style="23" customWidth="1"/>
    <col min="13108" max="13108" width="11.88671875" style="23" customWidth="1"/>
    <col min="13109" max="13109" width="1.109375" style="23" customWidth="1"/>
    <col min="13110" max="13110" width="5.6640625" style="23" customWidth="1"/>
    <col min="13111" max="13313" width="9.109375" style="23"/>
    <col min="13314" max="13314" width="5.44140625" style="23" customWidth="1"/>
    <col min="13315" max="13315" width="57.5546875" style="23" customWidth="1"/>
    <col min="13316" max="13327" width="8.88671875" style="23" customWidth="1"/>
    <col min="13328" max="13328" width="11.88671875" style="23" customWidth="1"/>
    <col min="13329" max="13329" width="1.109375" style="23" customWidth="1"/>
    <col min="13330" max="13331" width="5.6640625" style="23" customWidth="1"/>
    <col min="13332" max="13332" width="5.44140625" style="23" customWidth="1"/>
    <col min="13333" max="13333" width="58.109375" style="23" customWidth="1"/>
    <col min="13334" max="13345" width="9" style="23" customWidth="1"/>
    <col min="13346" max="13346" width="11.88671875" style="23" customWidth="1"/>
    <col min="13347" max="13347" width="1.109375" style="23" customWidth="1"/>
    <col min="13348" max="13349" width="5.6640625" style="23" customWidth="1"/>
    <col min="13350" max="13350" width="5.88671875" style="23" customWidth="1"/>
    <col min="13351" max="13351" width="60" style="23" bestFit="1" customWidth="1"/>
    <col min="13352" max="13363" width="9" style="23" customWidth="1"/>
    <col min="13364" max="13364" width="11.88671875" style="23" customWidth="1"/>
    <col min="13365" max="13365" width="1.109375" style="23" customWidth="1"/>
    <col min="13366" max="13366" width="5.6640625" style="23" customWidth="1"/>
    <col min="13367" max="13569" width="9.109375" style="23"/>
    <col min="13570" max="13570" width="5.44140625" style="23" customWidth="1"/>
    <col min="13571" max="13571" width="57.5546875" style="23" customWidth="1"/>
    <col min="13572" max="13583" width="8.88671875" style="23" customWidth="1"/>
    <col min="13584" max="13584" width="11.88671875" style="23" customWidth="1"/>
    <col min="13585" max="13585" width="1.109375" style="23" customWidth="1"/>
    <col min="13586" max="13587" width="5.6640625" style="23" customWidth="1"/>
    <col min="13588" max="13588" width="5.44140625" style="23" customWidth="1"/>
    <col min="13589" max="13589" width="58.109375" style="23" customWidth="1"/>
    <col min="13590" max="13601" width="9" style="23" customWidth="1"/>
    <col min="13602" max="13602" width="11.88671875" style="23" customWidth="1"/>
    <col min="13603" max="13603" width="1.109375" style="23" customWidth="1"/>
    <col min="13604" max="13605" width="5.6640625" style="23" customWidth="1"/>
    <col min="13606" max="13606" width="5.88671875" style="23" customWidth="1"/>
    <col min="13607" max="13607" width="60" style="23" bestFit="1" customWidth="1"/>
    <col min="13608" max="13619" width="9" style="23" customWidth="1"/>
    <col min="13620" max="13620" width="11.88671875" style="23" customWidth="1"/>
    <col min="13621" max="13621" width="1.109375" style="23" customWidth="1"/>
    <col min="13622" max="13622" width="5.6640625" style="23" customWidth="1"/>
    <col min="13623" max="13825" width="9.109375" style="23"/>
    <col min="13826" max="13826" width="5.44140625" style="23" customWidth="1"/>
    <col min="13827" max="13827" width="57.5546875" style="23" customWidth="1"/>
    <col min="13828" max="13839" width="8.88671875" style="23" customWidth="1"/>
    <col min="13840" max="13840" width="11.88671875" style="23" customWidth="1"/>
    <col min="13841" max="13841" width="1.109375" style="23" customWidth="1"/>
    <col min="13842" max="13843" width="5.6640625" style="23" customWidth="1"/>
    <col min="13844" max="13844" width="5.44140625" style="23" customWidth="1"/>
    <col min="13845" max="13845" width="58.109375" style="23" customWidth="1"/>
    <col min="13846" max="13857" width="9" style="23" customWidth="1"/>
    <col min="13858" max="13858" width="11.88671875" style="23" customWidth="1"/>
    <col min="13859" max="13859" width="1.109375" style="23" customWidth="1"/>
    <col min="13860" max="13861" width="5.6640625" style="23" customWidth="1"/>
    <col min="13862" max="13862" width="5.88671875" style="23" customWidth="1"/>
    <col min="13863" max="13863" width="60" style="23" bestFit="1" customWidth="1"/>
    <col min="13864" max="13875" width="9" style="23" customWidth="1"/>
    <col min="13876" max="13876" width="11.88671875" style="23" customWidth="1"/>
    <col min="13877" max="13877" width="1.109375" style="23" customWidth="1"/>
    <col min="13878" max="13878" width="5.6640625" style="23" customWidth="1"/>
    <col min="13879" max="14081" width="9.109375" style="23"/>
    <col min="14082" max="14082" width="5.44140625" style="23" customWidth="1"/>
    <col min="14083" max="14083" width="57.5546875" style="23" customWidth="1"/>
    <col min="14084" max="14095" width="8.88671875" style="23" customWidth="1"/>
    <col min="14096" max="14096" width="11.88671875" style="23" customWidth="1"/>
    <col min="14097" max="14097" width="1.109375" style="23" customWidth="1"/>
    <col min="14098" max="14099" width="5.6640625" style="23" customWidth="1"/>
    <col min="14100" max="14100" width="5.44140625" style="23" customWidth="1"/>
    <col min="14101" max="14101" width="58.109375" style="23" customWidth="1"/>
    <col min="14102" max="14113" width="9" style="23" customWidth="1"/>
    <col min="14114" max="14114" width="11.88671875" style="23" customWidth="1"/>
    <col min="14115" max="14115" width="1.109375" style="23" customWidth="1"/>
    <col min="14116" max="14117" width="5.6640625" style="23" customWidth="1"/>
    <col min="14118" max="14118" width="5.88671875" style="23" customWidth="1"/>
    <col min="14119" max="14119" width="60" style="23" bestFit="1" customWidth="1"/>
    <col min="14120" max="14131" width="9" style="23" customWidth="1"/>
    <col min="14132" max="14132" width="11.88671875" style="23" customWidth="1"/>
    <col min="14133" max="14133" width="1.109375" style="23" customWidth="1"/>
    <col min="14134" max="14134" width="5.6640625" style="23" customWidth="1"/>
    <col min="14135" max="14337" width="9.109375" style="23"/>
    <col min="14338" max="14338" width="5.44140625" style="23" customWidth="1"/>
    <col min="14339" max="14339" width="57.5546875" style="23" customWidth="1"/>
    <col min="14340" max="14351" width="8.88671875" style="23" customWidth="1"/>
    <col min="14352" max="14352" width="11.88671875" style="23" customWidth="1"/>
    <col min="14353" max="14353" width="1.109375" style="23" customWidth="1"/>
    <col min="14354" max="14355" width="5.6640625" style="23" customWidth="1"/>
    <col min="14356" max="14356" width="5.44140625" style="23" customWidth="1"/>
    <col min="14357" max="14357" width="58.109375" style="23" customWidth="1"/>
    <col min="14358" max="14369" width="9" style="23" customWidth="1"/>
    <col min="14370" max="14370" width="11.88671875" style="23" customWidth="1"/>
    <col min="14371" max="14371" width="1.109375" style="23" customWidth="1"/>
    <col min="14372" max="14373" width="5.6640625" style="23" customWidth="1"/>
    <col min="14374" max="14374" width="5.88671875" style="23" customWidth="1"/>
    <col min="14375" max="14375" width="60" style="23" bestFit="1" customWidth="1"/>
    <col min="14376" max="14387" width="9" style="23" customWidth="1"/>
    <col min="14388" max="14388" width="11.88671875" style="23" customWidth="1"/>
    <col min="14389" max="14389" width="1.109375" style="23" customWidth="1"/>
    <col min="14390" max="14390" width="5.6640625" style="23" customWidth="1"/>
    <col min="14391" max="14593" width="9.109375" style="23"/>
    <col min="14594" max="14594" width="5.44140625" style="23" customWidth="1"/>
    <col min="14595" max="14595" width="57.5546875" style="23" customWidth="1"/>
    <col min="14596" max="14607" width="8.88671875" style="23" customWidth="1"/>
    <col min="14608" max="14608" width="11.88671875" style="23" customWidth="1"/>
    <col min="14609" max="14609" width="1.109375" style="23" customWidth="1"/>
    <col min="14610" max="14611" width="5.6640625" style="23" customWidth="1"/>
    <col min="14612" max="14612" width="5.44140625" style="23" customWidth="1"/>
    <col min="14613" max="14613" width="58.109375" style="23" customWidth="1"/>
    <col min="14614" max="14625" width="9" style="23" customWidth="1"/>
    <col min="14626" max="14626" width="11.88671875" style="23" customWidth="1"/>
    <col min="14627" max="14627" width="1.109375" style="23" customWidth="1"/>
    <col min="14628" max="14629" width="5.6640625" style="23" customWidth="1"/>
    <col min="14630" max="14630" width="5.88671875" style="23" customWidth="1"/>
    <col min="14631" max="14631" width="60" style="23" bestFit="1" customWidth="1"/>
    <col min="14632" max="14643" width="9" style="23" customWidth="1"/>
    <col min="14644" max="14644" width="11.88671875" style="23" customWidth="1"/>
    <col min="14645" max="14645" width="1.109375" style="23" customWidth="1"/>
    <col min="14646" max="14646" width="5.6640625" style="23" customWidth="1"/>
    <col min="14647" max="14849" width="9.109375" style="23"/>
    <col min="14850" max="14850" width="5.44140625" style="23" customWidth="1"/>
    <col min="14851" max="14851" width="57.5546875" style="23" customWidth="1"/>
    <col min="14852" max="14863" width="8.88671875" style="23" customWidth="1"/>
    <col min="14864" max="14864" width="11.88671875" style="23" customWidth="1"/>
    <col min="14865" max="14865" width="1.109375" style="23" customWidth="1"/>
    <col min="14866" max="14867" width="5.6640625" style="23" customWidth="1"/>
    <col min="14868" max="14868" width="5.44140625" style="23" customWidth="1"/>
    <col min="14869" max="14869" width="58.109375" style="23" customWidth="1"/>
    <col min="14870" max="14881" width="9" style="23" customWidth="1"/>
    <col min="14882" max="14882" width="11.88671875" style="23" customWidth="1"/>
    <col min="14883" max="14883" width="1.109375" style="23" customWidth="1"/>
    <col min="14884" max="14885" width="5.6640625" style="23" customWidth="1"/>
    <col min="14886" max="14886" width="5.88671875" style="23" customWidth="1"/>
    <col min="14887" max="14887" width="60" style="23" bestFit="1" customWidth="1"/>
    <col min="14888" max="14899" width="9" style="23" customWidth="1"/>
    <col min="14900" max="14900" width="11.88671875" style="23" customWidth="1"/>
    <col min="14901" max="14901" width="1.109375" style="23" customWidth="1"/>
    <col min="14902" max="14902" width="5.6640625" style="23" customWidth="1"/>
    <col min="14903" max="15105" width="9.109375" style="23"/>
    <col min="15106" max="15106" width="5.44140625" style="23" customWidth="1"/>
    <col min="15107" max="15107" width="57.5546875" style="23" customWidth="1"/>
    <col min="15108" max="15119" width="8.88671875" style="23" customWidth="1"/>
    <col min="15120" max="15120" width="11.88671875" style="23" customWidth="1"/>
    <col min="15121" max="15121" width="1.109375" style="23" customWidth="1"/>
    <col min="15122" max="15123" width="5.6640625" style="23" customWidth="1"/>
    <col min="15124" max="15124" width="5.44140625" style="23" customWidth="1"/>
    <col min="15125" max="15125" width="58.109375" style="23" customWidth="1"/>
    <col min="15126" max="15137" width="9" style="23" customWidth="1"/>
    <col min="15138" max="15138" width="11.88671875" style="23" customWidth="1"/>
    <col min="15139" max="15139" width="1.109375" style="23" customWidth="1"/>
    <col min="15140" max="15141" width="5.6640625" style="23" customWidth="1"/>
    <col min="15142" max="15142" width="5.88671875" style="23" customWidth="1"/>
    <col min="15143" max="15143" width="60" style="23" bestFit="1" customWidth="1"/>
    <col min="15144" max="15155" width="9" style="23" customWidth="1"/>
    <col min="15156" max="15156" width="11.88671875" style="23" customWidth="1"/>
    <col min="15157" max="15157" width="1.109375" style="23" customWidth="1"/>
    <col min="15158" max="15158" width="5.6640625" style="23" customWidth="1"/>
    <col min="15159" max="15361" width="9.109375" style="23"/>
    <col min="15362" max="15362" width="5.44140625" style="23" customWidth="1"/>
    <col min="15363" max="15363" width="57.5546875" style="23" customWidth="1"/>
    <col min="15364" max="15375" width="8.88671875" style="23" customWidth="1"/>
    <col min="15376" max="15376" width="11.88671875" style="23" customWidth="1"/>
    <col min="15377" max="15377" width="1.109375" style="23" customWidth="1"/>
    <col min="15378" max="15379" width="5.6640625" style="23" customWidth="1"/>
    <col min="15380" max="15380" width="5.44140625" style="23" customWidth="1"/>
    <col min="15381" max="15381" width="58.109375" style="23" customWidth="1"/>
    <col min="15382" max="15393" width="9" style="23" customWidth="1"/>
    <col min="15394" max="15394" width="11.88671875" style="23" customWidth="1"/>
    <col min="15395" max="15395" width="1.109375" style="23" customWidth="1"/>
    <col min="15396" max="15397" width="5.6640625" style="23" customWidth="1"/>
    <col min="15398" max="15398" width="5.88671875" style="23" customWidth="1"/>
    <col min="15399" max="15399" width="60" style="23" bestFit="1" customWidth="1"/>
    <col min="15400" max="15411" width="9" style="23" customWidth="1"/>
    <col min="15412" max="15412" width="11.88671875" style="23" customWidth="1"/>
    <col min="15413" max="15413" width="1.109375" style="23" customWidth="1"/>
    <col min="15414" max="15414" width="5.6640625" style="23" customWidth="1"/>
    <col min="15415" max="15617" width="9.109375" style="23"/>
    <col min="15618" max="15618" width="5.44140625" style="23" customWidth="1"/>
    <col min="15619" max="15619" width="57.5546875" style="23" customWidth="1"/>
    <col min="15620" max="15631" width="8.88671875" style="23" customWidth="1"/>
    <col min="15632" max="15632" width="11.88671875" style="23" customWidth="1"/>
    <col min="15633" max="15633" width="1.109375" style="23" customWidth="1"/>
    <col min="15634" max="15635" width="5.6640625" style="23" customWidth="1"/>
    <col min="15636" max="15636" width="5.44140625" style="23" customWidth="1"/>
    <col min="15637" max="15637" width="58.109375" style="23" customWidth="1"/>
    <col min="15638" max="15649" width="9" style="23" customWidth="1"/>
    <col min="15650" max="15650" width="11.88671875" style="23" customWidth="1"/>
    <col min="15651" max="15651" width="1.109375" style="23" customWidth="1"/>
    <col min="15652" max="15653" width="5.6640625" style="23" customWidth="1"/>
    <col min="15654" max="15654" width="5.88671875" style="23" customWidth="1"/>
    <col min="15655" max="15655" width="60" style="23" bestFit="1" customWidth="1"/>
    <col min="15656" max="15667" width="9" style="23" customWidth="1"/>
    <col min="15668" max="15668" width="11.88671875" style="23" customWidth="1"/>
    <col min="15669" max="15669" width="1.109375" style="23" customWidth="1"/>
    <col min="15670" max="15670" width="5.6640625" style="23" customWidth="1"/>
    <col min="15671" max="15873" width="9.109375" style="23"/>
    <col min="15874" max="15874" width="5.44140625" style="23" customWidth="1"/>
    <col min="15875" max="15875" width="57.5546875" style="23" customWidth="1"/>
    <col min="15876" max="15887" width="8.88671875" style="23" customWidth="1"/>
    <col min="15888" max="15888" width="11.88671875" style="23" customWidth="1"/>
    <col min="15889" max="15889" width="1.109375" style="23" customWidth="1"/>
    <col min="15890" max="15891" width="5.6640625" style="23" customWidth="1"/>
    <col min="15892" max="15892" width="5.44140625" style="23" customWidth="1"/>
    <col min="15893" max="15893" width="58.109375" style="23" customWidth="1"/>
    <col min="15894" max="15905" width="9" style="23" customWidth="1"/>
    <col min="15906" max="15906" width="11.88671875" style="23" customWidth="1"/>
    <col min="15907" max="15907" width="1.109375" style="23" customWidth="1"/>
    <col min="15908" max="15909" width="5.6640625" style="23" customWidth="1"/>
    <col min="15910" max="15910" width="5.88671875" style="23" customWidth="1"/>
    <col min="15911" max="15911" width="60" style="23" bestFit="1" customWidth="1"/>
    <col min="15912" max="15923" width="9" style="23" customWidth="1"/>
    <col min="15924" max="15924" width="11.88671875" style="23" customWidth="1"/>
    <col min="15925" max="15925" width="1.109375" style="23" customWidth="1"/>
    <col min="15926" max="15926" width="5.6640625" style="23" customWidth="1"/>
    <col min="15927" max="16129" width="9.109375" style="23"/>
    <col min="16130" max="16130" width="5.44140625" style="23" customWidth="1"/>
    <col min="16131" max="16131" width="57.5546875" style="23" customWidth="1"/>
    <col min="16132" max="16143" width="8.88671875" style="23" customWidth="1"/>
    <col min="16144" max="16144" width="11.88671875" style="23" customWidth="1"/>
    <col min="16145" max="16145" width="1.109375" style="23" customWidth="1"/>
    <col min="16146" max="16147" width="5.6640625" style="23" customWidth="1"/>
    <col min="16148" max="16148" width="5.44140625" style="23" customWidth="1"/>
    <col min="16149" max="16149" width="58.109375" style="23" customWidth="1"/>
    <col min="16150" max="16161" width="9" style="23" customWidth="1"/>
    <col min="16162" max="16162" width="11.88671875" style="23" customWidth="1"/>
    <col min="16163" max="16163" width="1.109375" style="23" customWidth="1"/>
    <col min="16164" max="16165" width="5.6640625" style="23" customWidth="1"/>
    <col min="16166" max="16166" width="5.88671875" style="23" customWidth="1"/>
    <col min="16167" max="16167" width="60" style="23" bestFit="1" customWidth="1"/>
    <col min="16168" max="16179" width="9" style="23" customWidth="1"/>
    <col min="16180" max="16180" width="11.88671875" style="23" customWidth="1"/>
    <col min="16181" max="16181" width="1.109375" style="23" customWidth="1"/>
    <col min="16182" max="16182" width="5.6640625" style="23" customWidth="1"/>
    <col min="16183" max="16384" width="9.109375" style="23"/>
  </cols>
  <sheetData>
    <row r="1" spans="2:39" ht="15" thickBot="1" x14ac:dyDescent="0.35">
      <c r="Q1" s="23"/>
      <c r="U1" s="23"/>
    </row>
    <row r="2" spans="2:39" x14ac:dyDescent="0.3">
      <c r="B2" s="426" t="s">
        <v>78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8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L2" s="45"/>
      <c r="AM2" s="45"/>
    </row>
    <row r="3" spans="2:39" ht="15" thickBot="1" x14ac:dyDescent="0.35">
      <c r="B3" s="429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1"/>
      <c r="U3" s="23"/>
      <c r="AI3" s="23"/>
      <c r="AL3" s="45"/>
      <c r="AM3" s="45"/>
    </row>
    <row r="4" spans="2:39" s="46" customFormat="1" ht="18.600000000000001" thickBot="1" x14ac:dyDescent="0.35"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51"/>
      <c r="S4" s="50"/>
      <c r="AK4" s="52"/>
      <c r="AL4" s="47"/>
      <c r="AM4" s="47"/>
    </row>
    <row r="5" spans="2:39" s="46" customFormat="1" ht="18" thickBot="1" x14ac:dyDescent="0.35">
      <c r="B5" s="53" t="s">
        <v>79</v>
      </c>
      <c r="C5" s="54" t="s">
        <v>17</v>
      </c>
      <c r="D5" s="418" t="str">
        <f>IF('1_Aspectos_Geográficos'!D4&lt;&gt;0,('1_Aspectos_Geográficos'!D4),"")</f>
        <v/>
      </c>
      <c r="E5" s="419"/>
      <c r="F5" s="419"/>
      <c r="G5" s="420"/>
      <c r="H5" s="11"/>
      <c r="I5" s="11"/>
      <c r="J5" s="11"/>
      <c r="K5" s="11"/>
      <c r="L5" s="11"/>
      <c r="M5" s="11"/>
      <c r="N5" s="11"/>
      <c r="O5" s="11"/>
      <c r="P5" s="11"/>
      <c r="Q5" s="55"/>
      <c r="R5" s="56"/>
      <c r="S5" s="55"/>
      <c r="U5" s="47"/>
      <c r="AH5" s="47"/>
      <c r="AI5" s="47"/>
      <c r="AJ5" s="47"/>
      <c r="AL5" s="47"/>
      <c r="AM5" s="47"/>
    </row>
    <row r="6" spans="2:39" ht="15" thickBot="1" x14ac:dyDescent="0.35">
      <c r="B6" s="57"/>
      <c r="Q6" s="23"/>
      <c r="R6" s="58"/>
      <c r="U6" s="45"/>
      <c r="AH6" s="45"/>
      <c r="AI6" s="45"/>
      <c r="AJ6" s="45"/>
      <c r="AL6" s="45"/>
      <c r="AM6" s="45"/>
    </row>
    <row r="7" spans="2:39" s="46" customFormat="1" ht="18" thickBot="1" x14ac:dyDescent="0.35">
      <c r="B7" s="53" t="s">
        <v>80</v>
      </c>
      <c r="C7" s="54" t="s">
        <v>43</v>
      </c>
      <c r="D7" s="418" t="str">
        <f>IF('1_Aspectos_Geográficos'!D6&lt;&gt;0,('1_Aspectos_Geográficos'!D6),"")</f>
        <v/>
      </c>
      <c r="E7" s="419"/>
      <c r="F7" s="419"/>
      <c r="G7" s="420"/>
      <c r="H7" s="11"/>
      <c r="I7" s="11"/>
      <c r="J7" s="11"/>
      <c r="K7" s="11"/>
      <c r="L7" s="11"/>
      <c r="M7" s="11"/>
      <c r="N7" s="11"/>
      <c r="O7" s="11"/>
      <c r="P7" s="11"/>
      <c r="Q7" s="55"/>
      <c r="R7" s="56"/>
      <c r="S7" s="55"/>
      <c r="U7" s="47"/>
      <c r="AH7" s="47"/>
      <c r="AI7" s="47"/>
      <c r="AJ7" s="47"/>
      <c r="AL7" s="47"/>
      <c r="AM7" s="47"/>
    </row>
    <row r="8" spans="2:39" s="46" customFormat="1" ht="18" thickBot="1" x14ac:dyDescent="0.35">
      <c r="B8" s="53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55"/>
      <c r="R8" s="56"/>
      <c r="S8" s="55"/>
    </row>
    <row r="9" spans="2:39" s="46" customFormat="1" ht="18" x14ac:dyDescent="0.3">
      <c r="B9" s="53"/>
      <c r="C9" s="59"/>
      <c r="D9" s="424">
        <f>Ano_Ciclo -3</f>
        <v>2022</v>
      </c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5"/>
      <c r="Q9" s="60"/>
      <c r="R9" s="61"/>
      <c r="S9" s="62"/>
      <c r="T9" s="187"/>
      <c r="U9"/>
      <c r="V9"/>
      <c r="W9"/>
    </row>
    <row r="10" spans="2:39" s="46" customFormat="1" x14ac:dyDescent="0.3">
      <c r="B10" s="53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0"/>
      <c r="R10" s="61"/>
      <c r="S10" s="62"/>
    </row>
    <row r="11" spans="2:39" s="46" customFormat="1" x14ac:dyDescent="0.3">
      <c r="B11" s="53" t="s">
        <v>81</v>
      </c>
      <c r="C11" s="66"/>
      <c r="D11" s="67" t="s">
        <v>82</v>
      </c>
      <c r="E11" s="67" t="s">
        <v>83</v>
      </c>
      <c r="F11" s="67" t="s">
        <v>84</v>
      </c>
      <c r="G11" s="67" t="s">
        <v>85</v>
      </c>
      <c r="H11" s="67" t="s">
        <v>86</v>
      </c>
      <c r="I11" s="67" t="s">
        <v>87</v>
      </c>
      <c r="J11" s="67" t="s">
        <v>88</v>
      </c>
      <c r="K11" s="67" t="s">
        <v>89</v>
      </c>
      <c r="L11" s="67" t="s">
        <v>90</v>
      </c>
      <c r="M11" s="67" t="s">
        <v>91</v>
      </c>
      <c r="N11" s="67" t="s">
        <v>92</v>
      </c>
      <c r="O11" s="67" t="s">
        <v>93</v>
      </c>
      <c r="P11" s="68" t="s">
        <v>94</v>
      </c>
      <c r="Q11" s="69"/>
      <c r="R11" s="70"/>
      <c r="S11" s="9"/>
    </row>
    <row r="12" spans="2:39" s="46" customFormat="1" x14ac:dyDescent="0.3">
      <c r="B12" s="71"/>
      <c r="C12" s="72" t="s">
        <v>56</v>
      </c>
      <c r="D12" s="326">
        <f>D13+D14+D15+D16+D17</f>
        <v>0</v>
      </c>
      <c r="E12" s="326">
        <f t="shared" ref="E12:O12" si="0">E13+E14+E15+E16+E17</f>
        <v>0</v>
      </c>
      <c r="F12" s="326">
        <f t="shared" si="0"/>
        <v>0</v>
      </c>
      <c r="G12" s="326">
        <f t="shared" si="0"/>
        <v>0</v>
      </c>
      <c r="H12" s="326">
        <f t="shared" si="0"/>
        <v>0</v>
      </c>
      <c r="I12" s="326">
        <f t="shared" si="0"/>
        <v>0</v>
      </c>
      <c r="J12" s="326">
        <f t="shared" si="0"/>
        <v>0</v>
      </c>
      <c r="K12" s="326">
        <f t="shared" si="0"/>
        <v>0</v>
      </c>
      <c r="L12" s="326">
        <f t="shared" si="0"/>
        <v>0</v>
      </c>
      <c r="M12" s="326">
        <f t="shared" si="0"/>
        <v>0</v>
      </c>
      <c r="N12" s="326">
        <f t="shared" si="0"/>
        <v>0</v>
      </c>
      <c r="O12" s="326">
        <f t="shared" si="0"/>
        <v>0</v>
      </c>
      <c r="P12" s="327">
        <f t="shared" ref="P12:P17" si="1">SUM(D12:O12)</f>
        <v>0</v>
      </c>
      <c r="Q12" s="73"/>
      <c r="R12" s="74"/>
      <c r="S12" s="11"/>
    </row>
    <row r="13" spans="2:39" s="46" customFormat="1" x14ac:dyDescent="0.3">
      <c r="B13" s="71"/>
      <c r="C13" s="75" t="s">
        <v>95</v>
      </c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9">
        <f t="shared" si="1"/>
        <v>0</v>
      </c>
      <c r="Q13" s="73"/>
      <c r="R13" s="74"/>
      <c r="S13" s="11"/>
      <c r="T13" s="188"/>
      <c r="U13"/>
      <c r="V13" s="190"/>
      <c r="W13"/>
    </row>
    <row r="14" spans="2:39" s="46" customFormat="1" x14ac:dyDescent="0.3">
      <c r="B14" s="71"/>
      <c r="C14" s="76" t="s">
        <v>58</v>
      </c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9">
        <f t="shared" si="1"/>
        <v>0</v>
      </c>
      <c r="Q14" s="77"/>
      <c r="R14" s="78"/>
      <c r="S14" s="79"/>
      <c r="U14"/>
      <c r="V14" s="190"/>
      <c r="W14"/>
    </row>
    <row r="15" spans="2:39" s="46" customFormat="1" x14ac:dyDescent="0.3">
      <c r="B15" s="71"/>
      <c r="C15" s="76" t="s">
        <v>59</v>
      </c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9">
        <f t="shared" si="1"/>
        <v>0</v>
      </c>
      <c r="Q15" s="77"/>
      <c r="R15" s="78"/>
      <c r="S15" s="79"/>
      <c r="U15"/>
      <c r="V15" s="190"/>
      <c r="W15"/>
    </row>
    <row r="16" spans="2:39" s="46" customFormat="1" x14ac:dyDescent="0.3">
      <c r="B16" s="71"/>
      <c r="C16" s="76" t="s">
        <v>60</v>
      </c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9">
        <f t="shared" si="1"/>
        <v>0</v>
      </c>
      <c r="Q16" s="77"/>
      <c r="R16" s="78"/>
      <c r="S16" s="79"/>
      <c r="U16"/>
      <c r="V16" s="190"/>
      <c r="W16"/>
    </row>
    <row r="17" spans="2:23" s="46" customFormat="1" x14ac:dyDescent="0.3">
      <c r="B17" s="71"/>
      <c r="C17" s="76" t="s">
        <v>61</v>
      </c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9">
        <f t="shared" si="1"/>
        <v>0</v>
      </c>
      <c r="Q17" s="77"/>
      <c r="R17" s="78"/>
      <c r="S17" s="79"/>
      <c r="U17"/>
      <c r="V17" s="190"/>
      <c r="W17"/>
    </row>
    <row r="18" spans="2:23" s="46" customFormat="1" x14ac:dyDescent="0.3">
      <c r="B18" s="71"/>
      <c r="C18" s="66" t="s">
        <v>62</v>
      </c>
      <c r="D18" s="330">
        <f>D19+D20</f>
        <v>0</v>
      </c>
      <c r="E18" s="330">
        <f t="shared" ref="E18:O18" si="2">E19+E20</f>
        <v>0</v>
      </c>
      <c r="F18" s="330">
        <f t="shared" si="2"/>
        <v>0</v>
      </c>
      <c r="G18" s="330">
        <f t="shared" si="2"/>
        <v>0</v>
      </c>
      <c r="H18" s="330">
        <f t="shared" si="2"/>
        <v>0</v>
      </c>
      <c r="I18" s="330">
        <f t="shared" si="2"/>
        <v>0</v>
      </c>
      <c r="J18" s="330">
        <f t="shared" si="2"/>
        <v>0</v>
      </c>
      <c r="K18" s="330">
        <f t="shared" si="2"/>
        <v>0</v>
      </c>
      <c r="L18" s="330">
        <f t="shared" si="2"/>
        <v>0</v>
      </c>
      <c r="M18" s="330">
        <f t="shared" si="2"/>
        <v>0</v>
      </c>
      <c r="N18" s="330">
        <f t="shared" si="2"/>
        <v>0</v>
      </c>
      <c r="O18" s="330">
        <f t="shared" si="2"/>
        <v>0</v>
      </c>
      <c r="P18" s="327">
        <f>O18</f>
        <v>0</v>
      </c>
      <c r="Q18" s="77"/>
      <c r="R18" s="78"/>
      <c r="S18" s="79"/>
    </row>
    <row r="19" spans="2:23" s="46" customFormat="1" x14ac:dyDescent="0.3">
      <c r="B19" s="71"/>
      <c r="C19" s="75" t="s">
        <v>96</v>
      </c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9">
        <f>O19</f>
        <v>0</v>
      </c>
      <c r="Q19" s="73"/>
      <c r="R19" s="74"/>
      <c r="S19" s="11"/>
      <c r="T19" s="188"/>
      <c r="U19"/>
      <c r="V19" s="190"/>
      <c r="W19"/>
    </row>
    <row r="20" spans="2:23" s="46" customFormat="1" x14ac:dyDescent="0.3">
      <c r="B20" s="71"/>
      <c r="C20" s="75" t="s">
        <v>97</v>
      </c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9">
        <f>O20</f>
        <v>0</v>
      </c>
      <c r="Q20" s="77"/>
      <c r="R20" s="78"/>
      <c r="S20" s="79"/>
      <c r="T20" s="188"/>
      <c r="U20"/>
      <c r="V20" s="190"/>
      <c r="W20"/>
    </row>
    <row r="21" spans="2:23" s="46" customFormat="1" x14ac:dyDescent="0.3">
      <c r="B21" s="71"/>
      <c r="C21" s="66" t="s">
        <v>65</v>
      </c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9">
        <f>SUM(D21:O21)</f>
        <v>0</v>
      </c>
      <c r="Q21" s="77"/>
      <c r="R21" s="78"/>
      <c r="S21" s="79"/>
      <c r="T21" s="188"/>
      <c r="U21"/>
      <c r="V21" s="190"/>
      <c r="W21"/>
    </row>
    <row r="22" spans="2:23" s="46" customFormat="1" x14ac:dyDescent="0.3">
      <c r="B22" s="71"/>
      <c r="C22" s="80" t="s">
        <v>66</v>
      </c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9">
        <f>SUM(D22:O22)</f>
        <v>0</v>
      </c>
      <c r="Q22" s="73"/>
      <c r="R22" s="74"/>
      <c r="S22" s="11"/>
      <c r="T22" s="191"/>
      <c r="U22"/>
      <c r="V22" s="190"/>
      <c r="W22" s="192"/>
    </row>
    <row r="23" spans="2:23" s="46" customFormat="1" x14ac:dyDescent="0.3">
      <c r="B23" s="71"/>
      <c r="C23" s="80" t="s">
        <v>67</v>
      </c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7"/>
      <c r="Q23" s="73"/>
      <c r="R23" s="74"/>
      <c r="S23" s="11"/>
      <c r="T23" s="191"/>
      <c r="U23"/>
      <c r="V23" s="190"/>
      <c r="W23" s="192"/>
    </row>
    <row r="24" spans="2:23" s="46" customFormat="1" x14ac:dyDescent="0.3">
      <c r="B24" s="71"/>
      <c r="C24" s="80" t="s">
        <v>68</v>
      </c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7"/>
      <c r="Q24" s="73"/>
      <c r="R24" s="74"/>
      <c r="S24" s="11"/>
      <c r="T24" s="191"/>
      <c r="U24"/>
      <c r="V24" s="190"/>
      <c r="W24" s="192"/>
    </row>
    <row r="25" spans="2:23" s="46" customFormat="1" x14ac:dyDescent="0.3">
      <c r="B25" s="71"/>
      <c r="C25" s="81" t="s">
        <v>69</v>
      </c>
      <c r="D25" s="331">
        <f>IF(D32=0,0,(D28/(D32/1000))*100)</f>
        <v>0</v>
      </c>
      <c r="E25" s="331">
        <f t="shared" ref="E25:O25" si="3">IF(E32=0,0,(E28/(E32/1000))*100)</f>
        <v>0</v>
      </c>
      <c r="F25" s="331">
        <f t="shared" si="3"/>
        <v>0</v>
      </c>
      <c r="G25" s="331">
        <f t="shared" si="3"/>
        <v>0</v>
      </c>
      <c r="H25" s="331">
        <f t="shared" si="3"/>
        <v>0</v>
      </c>
      <c r="I25" s="331">
        <f t="shared" si="3"/>
        <v>0</v>
      </c>
      <c r="J25" s="331">
        <f t="shared" si="3"/>
        <v>0</v>
      </c>
      <c r="K25" s="331">
        <f t="shared" si="3"/>
        <v>0</v>
      </c>
      <c r="L25" s="331">
        <f t="shared" si="3"/>
        <v>0</v>
      </c>
      <c r="M25" s="331">
        <f t="shared" si="3"/>
        <v>0</v>
      </c>
      <c r="N25" s="331">
        <f t="shared" si="3"/>
        <v>0</v>
      </c>
      <c r="O25" s="331">
        <f t="shared" si="3"/>
        <v>0</v>
      </c>
      <c r="P25" s="332">
        <f>IF(P32=0,0,(P28/(P32/1000))*100)</f>
        <v>0</v>
      </c>
      <c r="Q25" s="73"/>
      <c r="R25" s="74"/>
      <c r="S25" s="11"/>
    </row>
    <row r="26" spans="2:23" s="46" customFormat="1" x14ac:dyDescent="0.3">
      <c r="B26" s="71"/>
      <c r="C26" s="81" t="s">
        <v>70</v>
      </c>
      <c r="D26" s="331">
        <f>IF(D27=0,0,D22/D27*100)</f>
        <v>0</v>
      </c>
      <c r="E26" s="331">
        <f t="shared" ref="E26:O26" si="4">IF(E27=0,0,E22/E27*100)</f>
        <v>0</v>
      </c>
      <c r="F26" s="331">
        <f t="shared" si="4"/>
        <v>0</v>
      </c>
      <c r="G26" s="331">
        <f t="shared" si="4"/>
        <v>0</v>
      </c>
      <c r="H26" s="331">
        <f t="shared" si="4"/>
        <v>0</v>
      </c>
      <c r="I26" s="331">
        <f t="shared" si="4"/>
        <v>0</v>
      </c>
      <c r="J26" s="331">
        <f t="shared" si="4"/>
        <v>0</v>
      </c>
      <c r="K26" s="331">
        <f t="shared" si="4"/>
        <v>0</v>
      </c>
      <c r="L26" s="331">
        <f t="shared" si="4"/>
        <v>0</v>
      </c>
      <c r="M26" s="331">
        <f t="shared" si="4"/>
        <v>0</v>
      </c>
      <c r="N26" s="331">
        <f t="shared" si="4"/>
        <v>0</v>
      </c>
      <c r="O26" s="331">
        <f t="shared" si="4"/>
        <v>0</v>
      </c>
      <c r="P26" s="332">
        <f>IF(P27=0,0,P22/P27*100)</f>
        <v>0</v>
      </c>
      <c r="Q26" s="73"/>
      <c r="R26" s="74"/>
      <c r="S26" s="11"/>
    </row>
    <row r="27" spans="2:23" s="46" customFormat="1" x14ac:dyDescent="0.3">
      <c r="B27" s="71"/>
      <c r="C27" s="72" t="s">
        <v>71</v>
      </c>
      <c r="D27" s="314">
        <f t="shared" ref="D27:P27" si="5">D12+D21+D22</f>
        <v>0</v>
      </c>
      <c r="E27" s="314">
        <f t="shared" si="5"/>
        <v>0</v>
      </c>
      <c r="F27" s="314">
        <f t="shared" si="5"/>
        <v>0</v>
      </c>
      <c r="G27" s="314">
        <f t="shared" si="5"/>
        <v>0</v>
      </c>
      <c r="H27" s="314">
        <f t="shared" si="5"/>
        <v>0</v>
      </c>
      <c r="I27" s="314">
        <f t="shared" si="5"/>
        <v>0</v>
      </c>
      <c r="J27" s="314">
        <f t="shared" si="5"/>
        <v>0</v>
      </c>
      <c r="K27" s="314">
        <f t="shared" si="5"/>
        <v>0</v>
      </c>
      <c r="L27" s="314">
        <f t="shared" si="5"/>
        <v>0</v>
      </c>
      <c r="M27" s="314">
        <f t="shared" si="5"/>
        <v>0</v>
      </c>
      <c r="N27" s="314">
        <f t="shared" si="5"/>
        <v>0</v>
      </c>
      <c r="O27" s="314">
        <f t="shared" si="5"/>
        <v>0</v>
      </c>
      <c r="P27" s="333">
        <f t="shared" si="5"/>
        <v>0</v>
      </c>
      <c r="Q27" s="82"/>
      <c r="R27" s="83"/>
      <c r="S27" s="84"/>
    </row>
    <row r="28" spans="2:23" s="46" customFormat="1" x14ac:dyDescent="0.3">
      <c r="B28" s="71"/>
      <c r="C28" s="81" t="s">
        <v>72</v>
      </c>
      <c r="D28" s="317">
        <f>D27/744</f>
        <v>0</v>
      </c>
      <c r="E28" s="317">
        <f>E27/696</f>
        <v>0</v>
      </c>
      <c r="F28" s="317">
        <f t="shared" ref="F28:O28" si="6">F27/744</f>
        <v>0</v>
      </c>
      <c r="G28" s="317">
        <f>G27/720</f>
        <v>0</v>
      </c>
      <c r="H28" s="317">
        <f t="shared" si="6"/>
        <v>0</v>
      </c>
      <c r="I28" s="317">
        <f>I27/720</f>
        <v>0</v>
      </c>
      <c r="J28" s="317">
        <f t="shared" si="6"/>
        <v>0</v>
      </c>
      <c r="K28" s="317">
        <f t="shared" si="6"/>
        <v>0</v>
      </c>
      <c r="L28" s="317">
        <f>L27/720</f>
        <v>0</v>
      </c>
      <c r="M28" s="317">
        <f t="shared" si="6"/>
        <v>0</v>
      </c>
      <c r="N28" s="317">
        <f>N27/720</f>
        <v>0</v>
      </c>
      <c r="O28" s="317">
        <f t="shared" si="6"/>
        <v>0</v>
      </c>
      <c r="P28" s="329">
        <f>P27/(IF(ISNUMBER(DATEVALUE("29/02/"&amp;D9)),8784,8760))</f>
        <v>0</v>
      </c>
      <c r="Q28" s="82"/>
      <c r="R28" s="83"/>
      <c r="S28" s="84"/>
    </row>
    <row r="29" spans="2:23" s="46" customFormat="1" x14ac:dyDescent="0.3">
      <c r="B29" s="71"/>
      <c r="C29" s="81" t="s">
        <v>73</v>
      </c>
      <c r="D29" s="317">
        <f t="shared" ref="D29:P29" si="7">D12+D22</f>
        <v>0</v>
      </c>
      <c r="E29" s="330">
        <f t="shared" si="7"/>
        <v>0</v>
      </c>
      <c r="F29" s="330">
        <f t="shared" si="7"/>
        <v>0</v>
      </c>
      <c r="G29" s="330">
        <f t="shared" si="7"/>
        <v>0</v>
      </c>
      <c r="H29" s="330">
        <f t="shared" si="7"/>
        <v>0</v>
      </c>
      <c r="I29" s="330">
        <f t="shared" si="7"/>
        <v>0</v>
      </c>
      <c r="J29" s="330">
        <f t="shared" si="7"/>
        <v>0</v>
      </c>
      <c r="K29" s="330">
        <f t="shared" si="7"/>
        <v>0</v>
      </c>
      <c r="L29" s="330">
        <f t="shared" si="7"/>
        <v>0</v>
      </c>
      <c r="M29" s="330">
        <f t="shared" si="7"/>
        <v>0</v>
      </c>
      <c r="N29" s="330">
        <f t="shared" si="7"/>
        <v>0</v>
      </c>
      <c r="O29" s="330">
        <f t="shared" si="7"/>
        <v>0</v>
      </c>
      <c r="P29" s="327">
        <f t="shared" si="7"/>
        <v>0</v>
      </c>
      <c r="Q29" s="82"/>
      <c r="R29" s="83"/>
      <c r="S29" s="84"/>
    </row>
    <row r="30" spans="2:23" s="46" customFormat="1" x14ac:dyDescent="0.3">
      <c r="B30" s="71"/>
      <c r="C30" s="81" t="s">
        <v>74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9">
        <f>MAX(D30:O30)</f>
        <v>0</v>
      </c>
      <c r="Q30" s="73"/>
      <c r="R30" s="74"/>
      <c r="S30" s="11"/>
      <c r="T30" s="188"/>
      <c r="U30"/>
      <c r="V30" s="190"/>
      <c r="W30"/>
    </row>
    <row r="31" spans="2:23" s="46" customFormat="1" x14ac:dyDescent="0.3">
      <c r="B31" s="71"/>
      <c r="C31" s="81" t="s">
        <v>75</v>
      </c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9">
        <f>MAX(D31:O31)</f>
        <v>0</v>
      </c>
      <c r="Q31" s="73"/>
      <c r="R31" s="74"/>
      <c r="S31" s="11"/>
      <c r="T31" s="188"/>
      <c r="U31"/>
      <c r="V31" s="190"/>
      <c r="W31"/>
    </row>
    <row r="32" spans="2:23" s="46" customFormat="1" x14ac:dyDescent="0.3">
      <c r="B32" s="71"/>
      <c r="C32" s="72" t="s">
        <v>76</v>
      </c>
      <c r="D32" s="334">
        <f>D30+D31</f>
        <v>0</v>
      </c>
      <c r="E32" s="314">
        <f t="shared" ref="E32:O32" si="8">E30+E31</f>
        <v>0</v>
      </c>
      <c r="F32" s="314">
        <f t="shared" si="8"/>
        <v>0</v>
      </c>
      <c r="G32" s="314">
        <f t="shared" si="8"/>
        <v>0</v>
      </c>
      <c r="H32" s="314">
        <f t="shared" si="8"/>
        <v>0</v>
      </c>
      <c r="I32" s="314">
        <f t="shared" si="8"/>
        <v>0</v>
      </c>
      <c r="J32" s="314">
        <f t="shared" si="8"/>
        <v>0</v>
      </c>
      <c r="K32" s="314">
        <f t="shared" si="8"/>
        <v>0</v>
      </c>
      <c r="L32" s="314">
        <f t="shared" si="8"/>
        <v>0</v>
      </c>
      <c r="M32" s="314">
        <f t="shared" si="8"/>
        <v>0</v>
      </c>
      <c r="N32" s="314">
        <f t="shared" si="8"/>
        <v>0</v>
      </c>
      <c r="O32" s="314">
        <f t="shared" si="8"/>
        <v>0</v>
      </c>
      <c r="P32" s="329">
        <f>MAX(D32:O32)</f>
        <v>0</v>
      </c>
      <c r="Q32" s="73"/>
      <c r="R32" s="74"/>
      <c r="S32" s="11"/>
    </row>
    <row r="33" spans="2:39" s="46" customFormat="1" ht="15" thickBot="1" x14ac:dyDescent="0.35">
      <c r="B33" s="71"/>
      <c r="C33" s="85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7"/>
      <c r="Q33" s="88"/>
      <c r="R33" s="89"/>
      <c r="S33" s="90"/>
    </row>
    <row r="34" spans="2:39" s="46" customFormat="1" x14ac:dyDescent="0.3">
      <c r="B34" s="91"/>
      <c r="C34" s="9" t="s">
        <v>77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3"/>
      <c r="R34" s="94"/>
      <c r="S34" s="93"/>
    </row>
    <row r="35" spans="2:39" ht="15" thickBot="1" x14ac:dyDescent="0.35">
      <c r="B35" s="95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7"/>
      <c r="U35" s="23"/>
      <c r="AI35" s="23"/>
      <c r="AL35" s="23"/>
      <c r="AM35" s="23"/>
    </row>
    <row r="36" spans="2:39" ht="15" thickBot="1" x14ac:dyDescent="0.35">
      <c r="B36" s="98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0"/>
      <c r="U36" s="23"/>
      <c r="AI36" s="23"/>
      <c r="AL36" s="23"/>
      <c r="AM36" s="23"/>
    </row>
    <row r="37" spans="2:39" ht="18" x14ac:dyDescent="0.3">
      <c r="B37" s="91"/>
      <c r="C37" s="59"/>
      <c r="D37" s="424">
        <f>Ano_Ciclo -2</f>
        <v>2023</v>
      </c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5"/>
      <c r="Q37" s="60"/>
      <c r="R37" s="101"/>
      <c r="U37" s="23"/>
      <c r="AI37" s="23"/>
      <c r="AL37" s="23"/>
      <c r="AM37" s="23"/>
    </row>
    <row r="38" spans="2:39" x14ac:dyDescent="0.3">
      <c r="B38" s="102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  <c r="Q38" s="60"/>
      <c r="R38" s="101"/>
      <c r="U38" s="23"/>
      <c r="AI38" s="23"/>
      <c r="AL38" s="23"/>
      <c r="AM38" s="23"/>
    </row>
    <row r="39" spans="2:39" x14ac:dyDescent="0.3">
      <c r="B39" s="53" t="s">
        <v>98</v>
      </c>
      <c r="C39" s="66"/>
      <c r="D39" s="67" t="s">
        <v>82</v>
      </c>
      <c r="E39" s="67" t="s">
        <v>83</v>
      </c>
      <c r="F39" s="67" t="s">
        <v>84</v>
      </c>
      <c r="G39" s="67" t="s">
        <v>85</v>
      </c>
      <c r="H39" s="67" t="s">
        <v>86</v>
      </c>
      <c r="I39" s="67" t="s">
        <v>87</v>
      </c>
      <c r="J39" s="67" t="s">
        <v>88</v>
      </c>
      <c r="K39" s="67" t="s">
        <v>89</v>
      </c>
      <c r="L39" s="67" t="s">
        <v>90</v>
      </c>
      <c r="M39" s="67" t="s">
        <v>91</v>
      </c>
      <c r="N39" s="67" t="s">
        <v>92</v>
      </c>
      <c r="O39" s="67" t="s">
        <v>93</v>
      </c>
      <c r="P39" s="68" t="s">
        <v>94</v>
      </c>
      <c r="Q39" s="69"/>
      <c r="R39" s="101"/>
      <c r="U39" s="23"/>
      <c r="AI39" s="23"/>
      <c r="AL39" s="23"/>
      <c r="AM39" s="23"/>
    </row>
    <row r="40" spans="2:39" x14ac:dyDescent="0.3">
      <c r="B40" s="91"/>
      <c r="C40" s="72" t="s">
        <v>56</v>
      </c>
      <c r="D40" s="326">
        <f>D41+D42+D43+D44+D45</f>
        <v>0</v>
      </c>
      <c r="E40" s="326">
        <f t="shared" ref="E40:O40" si="9">E41+E42+E43+E44+E45</f>
        <v>0</v>
      </c>
      <c r="F40" s="326">
        <f t="shared" si="9"/>
        <v>0</v>
      </c>
      <c r="G40" s="326">
        <f t="shared" si="9"/>
        <v>0</v>
      </c>
      <c r="H40" s="326">
        <f t="shared" si="9"/>
        <v>0</v>
      </c>
      <c r="I40" s="326">
        <f t="shared" si="9"/>
        <v>0</v>
      </c>
      <c r="J40" s="326">
        <f t="shared" si="9"/>
        <v>0</v>
      </c>
      <c r="K40" s="326">
        <f t="shared" si="9"/>
        <v>0</v>
      </c>
      <c r="L40" s="326">
        <f t="shared" si="9"/>
        <v>0</v>
      </c>
      <c r="M40" s="326">
        <f t="shared" si="9"/>
        <v>0</v>
      </c>
      <c r="N40" s="326">
        <f t="shared" si="9"/>
        <v>0</v>
      </c>
      <c r="O40" s="326">
        <f t="shared" si="9"/>
        <v>0</v>
      </c>
      <c r="P40" s="327">
        <f t="shared" ref="P40:P45" si="10">SUM(D40:O40)</f>
        <v>0</v>
      </c>
      <c r="Q40" s="73"/>
      <c r="R40" s="101"/>
      <c r="U40" s="23"/>
      <c r="AI40" s="23"/>
      <c r="AL40" s="23"/>
      <c r="AM40" s="23"/>
    </row>
    <row r="41" spans="2:39" x14ac:dyDescent="0.3">
      <c r="B41" s="91"/>
      <c r="C41" s="75" t="s">
        <v>95</v>
      </c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9">
        <f t="shared" si="10"/>
        <v>0</v>
      </c>
      <c r="Q41" s="73"/>
      <c r="R41" s="101"/>
      <c r="U41" s="23"/>
      <c r="AI41" s="23"/>
      <c r="AL41" s="23"/>
      <c r="AM41" s="23"/>
    </row>
    <row r="42" spans="2:39" x14ac:dyDescent="0.3">
      <c r="B42" s="91"/>
      <c r="C42" s="76" t="s">
        <v>58</v>
      </c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9">
        <f t="shared" si="10"/>
        <v>0</v>
      </c>
      <c r="Q42" s="77"/>
      <c r="R42" s="101"/>
      <c r="U42" s="23"/>
      <c r="AI42" s="23"/>
      <c r="AL42" s="23"/>
      <c r="AM42" s="23"/>
    </row>
    <row r="43" spans="2:39" x14ac:dyDescent="0.3">
      <c r="B43" s="91"/>
      <c r="C43" s="76" t="s">
        <v>59</v>
      </c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9">
        <f t="shared" si="10"/>
        <v>0</v>
      </c>
      <c r="Q43" s="77"/>
      <c r="R43" s="101"/>
      <c r="U43" s="23"/>
      <c r="AI43" s="23"/>
      <c r="AL43" s="23"/>
      <c r="AM43" s="23"/>
    </row>
    <row r="44" spans="2:39" x14ac:dyDescent="0.3">
      <c r="B44" s="91"/>
      <c r="C44" s="76" t="s">
        <v>60</v>
      </c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9">
        <f t="shared" si="10"/>
        <v>0</v>
      </c>
      <c r="Q44" s="77"/>
      <c r="R44" s="101"/>
      <c r="U44" s="23"/>
      <c r="AI44" s="23"/>
      <c r="AL44" s="23"/>
      <c r="AM44" s="23"/>
    </row>
    <row r="45" spans="2:39" x14ac:dyDescent="0.3">
      <c r="B45" s="91"/>
      <c r="C45" s="76" t="s">
        <v>61</v>
      </c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9">
        <f t="shared" si="10"/>
        <v>0</v>
      </c>
      <c r="Q45" s="77"/>
      <c r="R45" s="101"/>
      <c r="U45" s="23"/>
      <c r="AI45" s="23"/>
      <c r="AL45" s="23"/>
      <c r="AM45" s="23"/>
    </row>
    <row r="46" spans="2:39" x14ac:dyDescent="0.3">
      <c r="B46" s="91"/>
      <c r="C46" s="66" t="s">
        <v>62</v>
      </c>
      <c r="D46" s="330">
        <f>D47+D48</f>
        <v>0</v>
      </c>
      <c r="E46" s="330">
        <f t="shared" ref="E46:O46" si="11">E47+E48</f>
        <v>0</v>
      </c>
      <c r="F46" s="330">
        <f t="shared" si="11"/>
        <v>0</v>
      </c>
      <c r="G46" s="330">
        <f t="shared" si="11"/>
        <v>0</v>
      </c>
      <c r="H46" s="330">
        <f t="shared" si="11"/>
        <v>0</v>
      </c>
      <c r="I46" s="330">
        <f t="shared" si="11"/>
        <v>0</v>
      </c>
      <c r="J46" s="330">
        <f t="shared" si="11"/>
        <v>0</v>
      </c>
      <c r="K46" s="330">
        <f t="shared" si="11"/>
        <v>0</v>
      </c>
      <c r="L46" s="330">
        <f t="shared" si="11"/>
        <v>0</v>
      </c>
      <c r="M46" s="330">
        <f t="shared" si="11"/>
        <v>0</v>
      </c>
      <c r="N46" s="330">
        <f t="shared" si="11"/>
        <v>0</v>
      </c>
      <c r="O46" s="330">
        <f t="shared" si="11"/>
        <v>0</v>
      </c>
      <c r="P46" s="327">
        <f>O46</f>
        <v>0</v>
      </c>
      <c r="Q46" s="77"/>
      <c r="R46" s="101"/>
      <c r="U46" s="23"/>
      <c r="AI46" s="23"/>
      <c r="AL46" s="23"/>
      <c r="AM46" s="23"/>
    </row>
    <row r="47" spans="2:39" x14ac:dyDescent="0.3">
      <c r="B47" s="91"/>
      <c r="C47" s="75" t="s">
        <v>96</v>
      </c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9">
        <f>O47</f>
        <v>0</v>
      </c>
      <c r="Q47" s="73"/>
      <c r="R47" s="101"/>
      <c r="U47" s="23"/>
      <c r="AI47" s="23"/>
      <c r="AL47" s="23"/>
      <c r="AM47" s="23"/>
    </row>
    <row r="48" spans="2:39" x14ac:dyDescent="0.3">
      <c r="B48" s="91"/>
      <c r="C48" s="75" t="s">
        <v>97</v>
      </c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9">
        <f>O48</f>
        <v>0</v>
      </c>
      <c r="Q48" s="77"/>
      <c r="R48" s="101"/>
      <c r="U48" s="23"/>
      <c r="AI48" s="23"/>
      <c r="AL48" s="23"/>
      <c r="AM48" s="23"/>
    </row>
    <row r="49" spans="2:39" x14ac:dyDescent="0.3">
      <c r="B49" s="91"/>
      <c r="C49" s="66" t="s">
        <v>65</v>
      </c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9">
        <f>SUM(D49:O49)</f>
        <v>0</v>
      </c>
      <c r="Q49" s="77"/>
      <c r="R49" s="101"/>
      <c r="U49" s="23"/>
      <c r="AI49" s="23"/>
      <c r="AL49" s="23"/>
      <c r="AM49" s="23"/>
    </row>
    <row r="50" spans="2:39" x14ac:dyDescent="0.3">
      <c r="B50" s="91"/>
      <c r="C50" s="80" t="s">
        <v>66</v>
      </c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  <c r="P50" s="329">
        <f>SUM(D50:O50)</f>
        <v>0</v>
      </c>
      <c r="Q50" s="73"/>
      <c r="R50" s="101"/>
      <c r="U50" s="23"/>
      <c r="AI50" s="23"/>
      <c r="AL50" s="23"/>
      <c r="AM50" s="23"/>
    </row>
    <row r="51" spans="2:39" x14ac:dyDescent="0.3">
      <c r="B51" s="91"/>
      <c r="C51" s="80" t="s">
        <v>67</v>
      </c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7"/>
      <c r="Q51" s="73"/>
      <c r="R51" s="101"/>
      <c r="U51" s="23"/>
      <c r="AI51" s="23"/>
      <c r="AL51" s="23"/>
      <c r="AM51" s="23"/>
    </row>
    <row r="52" spans="2:39" x14ac:dyDescent="0.3">
      <c r="B52" s="91"/>
      <c r="C52" s="80" t="s">
        <v>68</v>
      </c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7"/>
      <c r="Q52" s="73"/>
      <c r="R52" s="101"/>
      <c r="U52" s="23"/>
      <c r="AI52" s="23"/>
      <c r="AL52" s="23"/>
      <c r="AM52" s="23"/>
    </row>
    <row r="53" spans="2:39" x14ac:dyDescent="0.3">
      <c r="B53" s="91"/>
      <c r="C53" s="81" t="s">
        <v>69</v>
      </c>
      <c r="D53" s="331">
        <f>IF(D60=0,0,(D56/(D60/1000))*100)</f>
        <v>0</v>
      </c>
      <c r="E53" s="331">
        <f>IF(E60=0,0,(E56/(E60/1000))*100)</f>
        <v>0</v>
      </c>
      <c r="F53" s="331">
        <f t="shared" ref="F53:O53" si="12">IF(F60=0,0,(F56/(F60/1000))*100)</f>
        <v>0</v>
      </c>
      <c r="G53" s="331">
        <f t="shared" si="12"/>
        <v>0</v>
      </c>
      <c r="H53" s="331">
        <f t="shared" si="12"/>
        <v>0</v>
      </c>
      <c r="I53" s="331">
        <f t="shared" si="12"/>
        <v>0</v>
      </c>
      <c r="J53" s="331">
        <f t="shared" si="12"/>
        <v>0</v>
      </c>
      <c r="K53" s="331">
        <f t="shared" si="12"/>
        <v>0</v>
      </c>
      <c r="L53" s="331">
        <f t="shared" si="12"/>
        <v>0</v>
      </c>
      <c r="M53" s="331">
        <f t="shared" si="12"/>
        <v>0</v>
      </c>
      <c r="N53" s="331">
        <f t="shared" si="12"/>
        <v>0</v>
      </c>
      <c r="O53" s="331">
        <f t="shared" si="12"/>
        <v>0</v>
      </c>
      <c r="P53" s="332">
        <f>IF(P60=0,0,(P56/(P60/1000))*100)</f>
        <v>0</v>
      </c>
      <c r="Q53" s="73"/>
      <c r="R53" s="101"/>
      <c r="U53" s="23"/>
      <c r="AI53" s="23"/>
      <c r="AL53" s="23"/>
      <c r="AM53" s="23"/>
    </row>
    <row r="54" spans="2:39" x14ac:dyDescent="0.3">
      <c r="B54" s="91"/>
      <c r="C54" s="81" t="s">
        <v>70</v>
      </c>
      <c r="D54" s="331">
        <f t="shared" ref="D54:P54" si="13">IF(D55=0,0,D50/D55*100)</f>
        <v>0</v>
      </c>
      <c r="E54" s="331">
        <f t="shared" si="13"/>
        <v>0</v>
      </c>
      <c r="F54" s="331">
        <f t="shared" si="13"/>
        <v>0</v>
      </c>
      <c r="G54" s="331">
        <f t="shared" si="13"/>
        <v>0</v>
      </c>
      <c r="H54" s="331">
        <f t="shared" si="13"/>
        <v>0</v>
      </c>
      <c r="I54" s="331">
        <f t="shared" si="13"/>
        <v>0</v>
      </c>
      <c r="J54" s="331">
        <f t="shared" si="13"/>
        <v>0</v>
      </c>
      <c r="K54" s="331">
        <f t="shared" si="13"/>
        <v>0</v>
      </c>
      <c r="L54" s="331">
        <f t="shared" si="13"/>
        <v>0</v>
      </c>
      <c r="M54" s="331">
        <f t="shared" si="13"/>
        <v>0</v>
      </c>
      <c r="N54" s="331">
        <f t="shared" si="13"/>
        <v>0</v>
      </c>
      <c r="O54" s="331">
        <f t="shared" si="13"/>
        <v>0</v>
      </c>
      <c r="P54" s="332">
        <f t="shared" si="13"/>
        <v>0</v>
      </c>
      <c r="Q54" s="73"/>
      <c r="R54" s="101"/>
      <c r="U54" s="23"/>
      <c r="AI54" s="23"/>
      <c r="AL54" s="23"/>
      <c r="AM54" s="23"/>
    </row>
    <row r="55" spans="2:39" x14ac:dyDescent="0.3">
      <c r="B55" s="91"/>
      <c r="C55" s="72" t="s">
        <v>71</v>
      </c>
      <c r="D55" s="314">
        <f t="shared" ref="D55:P55" si="14">D40+D49+D50</f>
        <v>0</v>
      </c>
      <c r="E55" s="314">
        <f t="shared" si="14"/>
        <v>0</v>
      </c>
      <c r="F55" s="314">
        <f t="shared" si="14"/>
        <v>0</v>
      </c>
      <c r="G55" s="314">
        <f t="shared" si="14"/>
        <v>0</v>
      </c>
      <c r="H55" s="314">
        <f t="shared" si="14"/>
        <v>0</v>
      </c>
      <c r="I55" s="314">
        <f t="shared" si="14"/>
        <v>0</v>
      </c>
      <c r="J55" s="314">
        <f t="shared" si="14"/>
        <v>0</v>
      </c>
      <c r="K55" s="314">
        <f t="shared" si="14"/>
        <v>0</v>
      </c>
      <c r="L55" s="314">
        <f t="shared" si="14"/>
        <v>0</v>
      </c>
      <c r="M55" s="314">
        <f t="shared" si="14"/>
        <v>0</v>
      </c>
      <c r="N55" s="314">
        <f t="shared" si="14"/>
        <v>0</v>
      </c>
      <c r="O55" s="314">
        <f t="shared" si="14"/>
        <v>0</v>
      </c>
      <c r="P55" s="333">
        <f t="shared" si="14"/>
        <v>0</v>
      </c>
      <c r="Q55" s="82"/>
      <c r="R55" s="101"/>
      <c r="U55" s="23"/>
      <c r="AI55" s="23"/>
      <c r="AL55" s="23"/>
      <c r="AM55" s="23"/>
    </row>
    <row r="56" spans="2:39" x14ac:dyDescent="0.3">
      <c r="B56" s="91"/>
      <c r="C56" s="81" t="s">
        <v>72</v>
      </c>
      <c r="D56" s="317">
        <f>D55/744</f>
        <v>0</v>
      </c>
      <c r="E56" s="317">
        <f>E55/672</f>
        <v>0</v>
      </c>
      <c r="F56" s="317">
        <f>F55/744</f>
        <v>0</v>
      </c>
      <c r="G56" s="317">
        <f>G55/720</f>
        <v>0</v>
      </c>
      <c r="H56" s="317">
        <f>H55/744</f>
        <v>0</v>
      </c>
      <c r="I56" s="317">
        <f>I55/720</f>
        <v>0</v>
      </c>
      <c r="J56" s="317">
        <f>J55/744</f>
        <v>0</v>
      </c>
      <c r="K56" s="317">
        <f>K55/744</f>
        <v>0</v>
      </c>
      <c r="L56" s="317">
        <f>L55/720</f>
        <v>0</v>
      </c>
      <c r="M56" s="317">
        <f>M55/744</f>
        <v>0</v>
      </c>
      <c r="N56" s="317">
        <f>N55/720</f>
        <v>0</v>
      </c>
      <c r="O56" s="317">
        <f>O55/744</f>
        <v>0</v>
      </c>
      <c r="P56" s="329">
        <f>P55/(IF(ISNUMBER(DATEVALUE("29/02/"&amp;D37)),8784,8760))</f>
        <v>0</v>
      </c>
      <c r="Q56" s="82"/>
      <c r="R56" s="101"/>
      <c r="U56" s="23"/>
      <c r="AI56" s="23"/>
      <c r="AL56" s="23"/>
      <c r="AM56" s="23"/>
    </row>
    <row r="57" spans="2:39" x14ac:dyDescent="0.3">
      <c r="B57" s="91"/>
      <c r="C57" s="81" t="s">
        <v>73</v>
      </c>
      <c r="D57" s="317">
        <f t="shared" ref="D57:P57" si="15">D40+D50</f>
        <v>0</v>
      </c>
      <c r="E57" s="330">
        <f t="shared" si="15"/>
        <v>0</v>
      </c>
      <c r="F57" s="330">
        <f t="shared" si="15"/>
        <v>0</v>
      </c>
      <c r="G57" s="330">
        <f t="shared" si="15"/>
        <v>0</v>
      </c>
      <c r="H57" s="330">
        <f t="shared" si="15"/>
        <v>0</v>
      </c>
      <c r="I57" s="330">
        <f t="shared" si="15"/>
        <v>0</v>
      </c>
      <c r="J57" s="330">
        <f t="shared" si="15"/>
        <v>0</v>
      </c>
      <c r="K57" s="330">
        <f t="shared" si="15"/>
        <v>0</v>
      </c>
      <c r="L57" s="330">
        <f t="shared" si="15"/>
        <v>0</v>
      </c>
      <c r="M57" s="330">
        <f t="shared" si="15"/>
        <v>0</v>
      </c>
      <c r="N57" s="330">
        <f t="shared" si="15"/>
        <v>0</v>
      </c>
      <c r="O57" s="330">
        <f t="shared" si="15"/>
        <v>0</v>
      </c>
      <c r="P57" s="327">
        <f t="shared" si="15"/>
        <v>0</v>
      </c>
      <c r="Q57" s="82"/>
      <c r="R57" s="101"/>
      <c r="U57" s="23"/>
      <c r="AI57" s="23"/>
      <c r="AL57" s="23"/>
      <c r="AM57" s="23"/>
    </row>
    <row r="58" spans="2:39" x14ac:dyDescent="0.3">
      <c r="B58" s="91"/>
      <c r="C58" s="81" t="s">
        <v>74</v>
      </c>
      <c r="D58" s="328"/>
      <c r="E58" s="328"/>
      <c r="F58" s="328"/>
      <c r="G58" s="328"/>
      <c r="H58" s="328"/>
      <c r="I58" s="328"/>
      <c r="J58" s="328"/>
      <c r="K58" s="328"/>
      <c r="L58" s="328"/>
      <c r="M58" s="328"/>
      <c r="N58" s="328"/>
      <c r="O58" s="328"/>
      <c r="P58" s="329">
        <f>MAX(D58:O58)</f>
        <v>0</v>
      </c>
      <c r="Q58" s="73"/>
      <c r="R58" s="101"/>
      <c r="U58" s="23"/>
      <c r="AI58" s="23"/>
      <c r="AL58" s="23"/>
      <c r="AM58" s="23"/>
    </row>
    <row r="59" spans="2:39" x14ac:dyDescent="0.3">
      <c r="B59" s="91"/>
      <c r="C59" s="81" t="s">
        <v>75</v>
      </c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9">
        <f>MAX(D59:O59)</f>
        <v>0</v>
      </c>
      <c r="Q59" s="73"/>
      <c r="R59" s="101"/>
      <c r="U59" s="23"/>
      <c r="AI59" s="23"/>
      <c r="AL59" s="23"/>
      <c r="AM59" s="23"/>
    </row>
    <row r="60" spans="2:39" x14ac:dyDescent="0.3">
      <c r="B60" s="91"/>
      <c r="C60" s="72" t="s">
        <v>76</v>
      </c>
      <c r="D60" s="334">
        <f>D58+D59</f>
        <v>0</v>
      </c>
      <c r="E60" s="314">
        <f t="shared" ref="E60:O60" si="16">E58+E59</f>
        <v>0</v>
      </c>
      <c r="F60" s="314">
        <f t="shared" si="16"/>
        <v>0</v>
      </c>
      <c r="G60" s="314">
        <f t="shared" si="16"/>
        <v>0</v>
      </c>
      <c r="H60" s="314">
        <f t="shared" si="16"/>
        <v>0</v>
      </c>
      <c r="I60" s="314">
        <f t="shared" si="16"/>
        <v>0</v>
      </c>
      <c r="J60" s="314">
        <f t="shared" si="16"/>
        <v>0</v>
      </c>
      <c r="K60" s="314">
        <f t="shared" si="16"/>
        <v>0</v>
      </c>
      <c r="L60" s="314">
        <f t="shared" si="16"/>
        <v>0</v>
      </c>
      <c r="M60" s="314">
        <f t="shared" si="16"/>
        <v>0</v>
      </c>
      <c r="N60" s="314">
        <f t="shared" si="16"/>
        <v>0</v>
      </c>
      <c r="O60" s="314">
        <f t="shared" si="16"/>
        <v>0</v>
      </c>
      <c r="P60" s="329">
        <f>MAX(D60:O60)</f>
        <v>0</v>
      </c>
      <c r="Q60" s="73"/>
      <c r="R60" s="101"/>
      <c r="U60" s="23"/>
      <c r="AI60" s="23"/>
      <c r="AL60" s="23"/>
      <c r="AM60" s="23"/>
    </row>
    <row r="61" spans="2:39" ht="15" thickBot="1" x14ac:dyDescent="0.35">
      <c r="B61" s="91"/>
      <c r="C61" s="85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7"/>
      <c r="Q61" s="88"/>
      <c r="R61" s="101"/>
      <c r="U61" s="23"/>
      <c r="AI61" s="23"/>
      <c r="AL61" s="23"/>
      <c r="AM61" s="23"/>
    </row>
    <row r="62" spans="2:39" x14ac:dyDescent="0.3">
      <c r="B62" s="91"/>
      <c r="C62" s="9" t="s">
        <v>77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46"/>
      <c r="R62" s="101"/>
      <c r="U62" s="23"/>
      <c r="AI62" s="23"/>
      <c r="AL62" s="23"/>
      <c r="AM62" s="23"/>
    </row>
    <row r="63" spans="2:39" ht="15" thickBot="1" x14ac:dyDescent="0.35">
      <c r="B63" s="95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7"/>
      <c r="U63" s="23"/>
      <c r="AI63" s="23"/>
      <c r="AL63" s="23"/>
      <c r="AM63" s="23"/>
    </row>
    <row r="64" spans="2:39" ht="15" thickBot="1" x14ac:dyDescent="0.35">
      <c r="B64" s="91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101"/>
      <c r="U64" s="23"/>
      <c r="AI64" s="23"/>
      <c r="AL64" s="23"/>
      <c r="AM64" s="23"/>
    </row>
    <row r="65" spans="2:39" ht="18" x14ac:dyDescent="0.3">
      <c r="B65" s="91"/>
      <c r="C65" s="59"/>
      <c r="D65" s="424">
        <f>Ano_Ciclo -1</f>
        <v>2024</v>
      </c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5"/>
      <c r="Q65" s="60"/>
      <c r="R65" s="101"/>
      <c r="U65" s="23"/>
      <c r="AI65" s="23"/>
      <c r="AL65" s="23"/>
      <c r="AM65" s="23"/>
    </row>
    <row r="66" spans="2:39" x14ac:dyDescent="0.3">
      <c r="B66" s="102"/>
      <c r="C66" s="63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5"/>
      <c r="Q66" s="60"/>
      <c r="R66" s="101"/>
      <c r="U66" s="23"/>
      <c r="AI66" s="23"/>
      <c r="AL66" s="23"/>
      <c r="AM66" s="23"/>
    </row>
    <row r="67" spans="2:39" x14ac:dyDescent="0.3">
      <c r="B67" s="53" t="s">
        <v>99</v>
      </c>
      <c r="C67" s="66"/>
      <c r="D67" s="67" t="s">
        <v>82</v>
      </c>
      <c r="E67" s="67" t="s">
        <v>83</v>
      </c>
      <c r="F67" s="67" t="s">
        <v>84</v>
      </c>
      <c r="G67" s="67" t="s">
        <v>85</v>
      </c>
      <c r="H67" s="67" t="s">
        <v>86</v>
      </c>
      <c r="I67" s="67" t="s">
        <v>87</v>
      </c>
      <c r="J67" s="67" t="s">
        <v>88</v>
      </c>
      <c r="K67" s="67" t="s">
        <v>89</v>
      </c>
      <c r="L67" s="67" t="s">
        <v>90</v>
      </c>
      <c r="M67" s="67" t="s">
        <v>91</v>
      </c>
      <c r="N67" s="67" t="s">
        <v>92</v>
      </c>
      <c r="O67" s="67" t="s">
        <v>93</v>
      </c>
      <c r="P67" s="68" t="s">
        <v>94</v>
      </c>
      <c r="Q67" s="69"/>
      <c r="R67" s="101"/>
      <c r="U67" s="23"/>
      <c r="AI67" s="23"/>
      <c r="AL67" s="23"/>
      <c r="AM67" s="23"/>
    </row>
    <row r="68" spans="2:39" x14ac:dyDescent="0.3">
      <c r="B68" s="91"/>
      <c r="C68" s="72" t="s">
        <v>56</v>
      </c>
      <c r="D68" s="326">
        <f>D69+D70+D71+D72+D73</f>
        <v>0</v>
      </c>
      <c r="E68" s="326">
        <f t="shared" ref="E68:O68" si="17">E69+E70+E71+E72+E73</f>
        <v>0</v>
      </c>
      <c r="F68" s="326">
        <f t="shared" si="17"/>
        <v>0</v>
      </c>
      <c r="G68" s="326">
        <f t="shared" si="17"/>
        <v>0</v>
      </c>
      <c r="H68" s="326">
        <f t="shared" si="17"/>
        <v>0</v>
      </c>
      <c r="I68" s="326">
        <f t="shared" si="17"/>
        <v>0</v>
      </c>
      <c r="J68" s="326">
        <f t="shared" si="17"/>
        <v>0</v>
      </c>
      <c r="K68" s="326">
        <f t="shared" si="17"/>
        <v>0</v>
      </c>
      <c r="L68" s="326">
        <f t="shared" si="17"/>
        <v>0</v>
      </c>
      <c r="M68" s="326">
        <f t="shared" si="17"/>
        <v>0</v>
      </c>
      <c r="N68" s="326">
        <f t="shared" si="17"/>
        <v>0</v>
      </c>
      <c r="O68" s="326">
        <f t="shared" si="17"/>
        <v>0</v>
      </c>
      <c r="P68" s="327">
        <f t="shared" ref="P68:P73" si="18">SUM(D68:O68)</f>
        <v>0</v>
      </c>
      <c r="Q68" s="73"/>
      <c r="R68" s="101"/>
      <c r="U68" s="23"/>
      <c r="AI68" s="23"/>
      <c r="AL68" s="23"/>
      <c r="AM68" s="23"/>
    </row>
    <row r="69" spans="2:39" x14ac:dyDescent="0.3">
      <c r="B69" s="91"/>
      <c r="C69" s="75" t="s">
        <v>95</v>
      </c>
      <c r="D69" s="328"/>
      <c r="E69" s="328"/>
      <c r="F69" s="328"/>
      <c r="G69" s="328"/>
      <c r="H69" s="328"/>
      <c r="I69" s="328"/>
      <c r="J69" s="328"/>
      <c r="K69" s="328"/>
      <c r="L69" s="328"/>
      <c r="M69" s="328"/>
      <c r="N69" s="328"/>
      <c r="O69" s="328"/>
      <c r="P69" s="329">
        <f t="shared" si="18"/>
        <v>0</v>
      </c>
      <c r="Q69" s="73"/>
      <c r="R69" s="101"/>
      <c r="U69" s="23"/>
      <c r="AI69" s="23"/>
      <c r="AL69" s="23"/>
      <c r="AM69" s="23"/>
    </row>
    <row r="70" spans="2:39" x14ac:dyDescent="0.3">
      <c r="B70" s="91"/>
      <c r="C70" s="76" t="s">
        <v>58</v>
      </c>
      <c r="D70" s="328"/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9">
        <f t="shared" si="18"/>
        <v>0</v>
      </c>
      <c r="Q70" s="77"/>
      <c r="R70" s="101"/>
      <c r="U70" s="23"/>
      <c r="AI70" s="23"/>
      <c r="AL70" s="23"/>
      <c r="AM70" s="23"/>
    </row>
    <row r="71" spans="2:39" x14ac:dyDescent="0.3">
      <c r="B71" s="91"/>
      <c r="C71" s="76" t="s">
        <v>59</v>
      </c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9">
        <f t="shared" si="18"/>
        <v>0</v>
      </c>
      <c r="Q71" s="77"/>
      <c r="R71" s="101"/>
      <c r="U71" s="23"/>
      <c r="AI71" s="23"/>
      <c r="AL71" s="23"/>
      <c r="AM71" s="23"/>
    </row>
    <row r="72" spans="2:39" x14ac:dyDescent="0.3">
      <c r="B72" s="91"/>
      <c r="C72" s="76" t="s">
        <v>60</v>
      </c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9">
        <f t="shared" si="18"/>
        <v>0</v>
      </c>
      <c r="Q72" s="77"/>
      <c r="R72" s="101"/>
      <c r="U72" s="23"/>
      <c r="AI72" s="23"/>
      <c r="AL72" s="23"/>
      <c r="AM72" s="23"/>
    </row>
    <row r="73" spans="2:39" x14ac:dyDescent="0.3">
      <c r="B73" s="91"/>
      <c r="C73" s="76" t="s">
        <v>61</v>
      </c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9">
        <f t="shared" si="18"/>
        <v>0</v>
      </c>
      <c r="Q73" s="77"/>
      <c r="R73" s="101"/>
      <c r="U73" s="23"/>
      <c r="AI73" s="23"/>
      <c r="AL73" s="23"/>
      <c r="AM73" s="23"/>
    </row>
    <row r="74" spans="2:39" x14ac:dyDescent="0.3">
      <c r="B74" s="91"/>
      <c r="C74" s="66" t="s">
        <v>62</v>
      </c>
      <c r="D74" s="330">
        <f>D75+D76</f>
        <v>0</v>
      </c>
      <c r="E74" s="330">
        <f t="shared" ref="E74:O74" si="19">E75+E76</f>
        <v>0</v>
      </c>
      <c r="F74" s="330">
        <f t="shared" si="19"/>
        <v>0</v>
      </c>
      <c r="G74" s="330">
        <f t="shared" si="19"/>
        <v>0</v>
      </c>
      <c r="H74" s="330">
        <f t="shared" si="19"/>
        <v>0</v>
      </c>
      <c r="I74" s="330">
        <f t="shared" si="19"/>
        <v>0</v>
      </c>
      <c r="J74" s="330">
        <f t="shared" si="19"/>
        <v>0</v>
      </c>
      <c r="K74" s="330">
        <f t="shared" si="19"/>
        <v>0</v>
      </c>
      <c r="L74" s="330">
        <f t="shared" si="19"/>
        <v>0</v>
      </c>
      <c r="M74" s="330">
        <f t="shared" si="19"/>
        <v>0</v>
      </c>
      <c r="N74" s="330">
        <f t="shared" si="19"/>
        <v>0</v>
      </c>
      <c r="O74" s="330">
        <f t="shared" si="19"/>
        <v>0</v>
      </c>
      <c r="P74" s="327">
        <f>O74</f>
        <v>0</v>
      </c>
      <c r="Q74" s="77"/>
      <c r="R74" s="101"/>
      <c r="U74" s="23"/>
      <c r="AI74" s="23"/>
      <c r="AL74" s="23"/>
      <c r="AM74" s="23"/>
    </row>
    <row r="75" spans="2:39" x14ac:dyDescent="0.3">
      <c r="B75" s="91"/>
      <c r="C75" s="75" t="s">
        <v>96</v>
      </c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328"/>
      <c r="P75" s="329">
        <f>O75</f>
        <v>0</v>
      </c>
      <c r="Q75" s="73"/>
      <c r="R75" s="101"/>
      <c r="U75" s="23"/>
      <c r="AI75" s="23"/>
      <c r="AL75" s="23"/>
      <c r="AM75" s="23"/>
    </row>
    <row r="76" spans="2:39" x14ac:dyDescent="0.3">
      <c r="B76" s="91"/>
      <c r="C76" s="75" t="s">
        <v>97</v>
      </c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9">
        <f>O76</f>
        <v>0</v>
      </c>
      <c r="Q76" s="77"/>
      <c r="R76" s="101"/>
      <c r="U76" s="23"/>
      <c r="AI76" s="23"/>
      <c r="AL76" s="23"/>
      <c r="AM76" s="23"/>
    </row>
    <row r="77" spans="2:39" x14ac:dyDescent="0.3">
      <c r="B77" s="91"/>
      <c r="C77" s="66" t="s">
        <v>65</v>
      </c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9">
        <f>SUM(D77:O77)</f>
        <v>0</v>
      </c>
      <c r="Q77" s="77"/>
      <c r="R77" s="101"/>
      <c r="U77" s="23"/>
      <c r="AI77" s="23"/>
      <c r="AL77" s="23"/>
      <c r="AM77" s="23"/>
    </row>
    <row r="78" spans="2:39" x14ac:dyDescent="0.3">
      <c r="B78" s="91"/>
      <c r="C78" s="80" t="s">
        <v>66</v>
      </c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9">
        <f>SUM(D78:O78)</f>
        <v>0</v>
      </c>
      <c r="Q78" s="73"/>
      <c r="R78" s="101"/>
      <c r="U78" s="23"/>
      <c r="AI78" s="23"/>
      <c r="AL78" s="23"/>
      <c r="AM78" s="23"/>
    </row>
    <row r="79" spans="2:39" x14ac:dyDescent="0.3">
      <c r="B79" s="91"/>
      <c r="C79" s="80" t="s">
        <v>67</v>
      </c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7"/>
      <c r="Q79" s="73"/>
      <c r="R79" s="101"/>
      <c r="U79" s="23"/>
      <c r="AI79" s="23"/>
      <c r="AL79" s="23"/>
      <c r="AM79" s="23"/>
    </row>
    <row r="80" spans="2:39" x14ac:dyDescent="0.3">
      <c r="B80" s="91"/>
      <c r="C80" s="80" t="s">
        <v>68</v>
      </c>
      <c r="D80" s="328"/>
      <c r="E80" s="328"/>
      <c r="F80" s="328"/>
      <c r="G80" s="328"/>
      <c r="H80" s="328"/>
      <c r="I80" s="328"/>
      <c r="J80" s="328"/>
      <c r="K80" s="328"/>
      <c r="L80" s="328"/>
      <c r="M80" s="328"/>
      <c r="N80" s="328"/>
      <c r="O80" s="328"/>
      <c r="P80" s="327"/>
      <c r="Q80" s="73"/>
      <c r="R80" s="101"/>
      <c r="U80" s="23"/>
      <c r="AI80" s="23"/>
      <c r="AL80" s="23"/>
      <c r="AM80" s="23"/>
    </row>
    <row r="81" spans="2:39" x14ac:dyDescent="0.3">
      <c r="B81" s="91"/>
      <c r="C81" s="81" t="s">
        <v>69</v>
      </c>
      <c r="D81" s="331">
        <f>IF(D88=0,0,(D84/(D88/1000))*100)</f>
        <v>0</v>
      </c>
      <c r="E81" s="331">
        <f>IF(E88=0,0,(E84/(E88/1000))*100)</f>
        <v>0</v>
      </c>
      <c r="F81" s="331">
        <f t="shared" ref="F81:O81" si="20">IF(F88=0,0,(F84/(F88/1000))*100)</f>
        <v>0</v>
      </c>
      <c r="G81" s="331">
        <f t="shared" si="20"/>
        <v>0</v>
      </c>
      <c r="H81" s="331">
        <f t="shared" si="20"/>
        <v>0</v>
      </c>
      <c r="I81" s="331">
        <f t="shared" si="20"/>
        <v>0</v>
      </c>
      <c r="J81" s="331">
        <f t="shared" si="20"/>
        <v>0</v>
      </c>
      <c r="K81" s="331">
        <f t="shared" si="20"/>
        <v>0</v>
      </c>
      <c r="L81" s="331">
        <f t="shared" si="20"/>
        <v>0</v>
      </c>
      <c r="M81" s="331">
        <f t="shared" si="20"/>
        <v>0</v>
      </c>
      <c r="N81" s="331">
        <f t="shared" si="20"/>
        <v>0</v>
      </c>
      <c r="O81" s="331">
        <f t="shared" si="20"/>
        <v>0</v>
      </c>
      <c r="P81" s="332">
        <f>IF(P88=0,0,(P84/(P88/1000))*100)</f>
        <v>0</v>
      </c>
      <c r="Q81" s="73"/>
      <c r="R81" s="101"/>
      <c r="U81" s="23"/>
      <c r="AI81" s="23"/>
      <c r="AL81" s="23"/>
      <c r="AM81" s="23"/>
    </row>
    <row r="82" spans="2:39" x14ac:dyDescent="0.3">
      <c r="B82" s="91"/>
      <c r="C82" s="81" t="s">
        <v>70</v>
      </c>
      <c r="D82" s="331">
        <f t="shared" ref="D82:P82" si="21">IF(D83=0,0,D78/D83*100)</f>
        <v>0</v>
      </c>
      <c r="E82" s="331">
        <f t="shared" si="21"/>
        <v>0</v>
      </c>
      <c r="F82" s="331">
        <f t="shared" si="21"/>
        <v>0</v>
      </c>
      <c r="G82" s="331">
        <f t="shared" si="21"/>
        <v>0</v>
      </c>
      <c r="H82" s="331">
        <f t="shared" si="21"/>
        <v>0</v>
      </c>
      <c r="I82" s="331">
        <f t="shared" si="21"/>
        <v>0</v>
      </c>
      <c r="J82" s="331">
        <f t="shared" si="21"/>
        <v>0</v>
      </c>
      <c r="K82" s="331">
        <f t="shared" si="21"/>
        <v>0</v>
      </c>
      <c r="L82" s="331">
        <f t="shared" si="21"/>
        <v>0</v>
      </c>
      <c r="M82" s="331">
        <f t="shared" si="21"/>
        <v>0</v>
      </c>
      <c r="N82" s="331">
        <f t="shared" si="21"/>
        <v>0</v>
      </c>
      <c r="O82" s="331">
        <f t="shared" si="21"/>
        <v>0</v>
      </c>
      <c r="P82" s="332">
        <f t="shared" si="21"/>
        <v>0</v>
      </c>
      <c r="Q82" s="73"/>
      <c r="R82" s="101"/>
      <c r="U82" s="23"/>
      <c r="AI82" s="23"/>
      <c r="AL82" s="23"/>
      <c r="AM82" s="23"/>
    </row>
    <row r="83" spans="2:39" x14ac:dyDescent="0.3">
      <c r="B83" s="91"/>
      <c r="C83" s="72" t="s">
        <v>71</v>
      </c>
      <c r="D83" s="314">
        <f t="shared" ref="D83:P83" si="22">D68+D77+D78</f>
        <v>0</v>
      </c>
      <c r="E83" s="314">
        <f t="shared" si="22"/>
        <v>0</v>
      </c>
      <c r="F83" s="314">
        <f t="shared" si="22"/>
        <v>0</v>
      </c>
      <c r="G83" s="314">
        <f t="shared" si="22"/>
        <v>0</v>
      </c>
      <c r="H83" s="314">
        <f t="shared" si="22"/>
        <v>0</v>
      </c>
      <c r="I83" s="314">
        <f t="shared" si="22"/>
        <v>0</v>
      </c>
      <c r="J83" s="314">
        <f t="shared" si="22"/>
        <v>0</v>
      </c>
      <c r="K83" s="314">
        <f t="shared" si="22"/>
        <v>0</v>
      </c>
      <c r="L83" s="314">
        <f t="shared" si="22"/>
        <v>0</v>
      </c>
      <c r="M83" s="314">
        <f t="shared" si="22"/>
        <v>0</v>
      </c>
      <c r="N83" s="314">
        <f t="shared" si="22"/>
        <v>0</v>
      </c>
      <c r="O83" s="314">
        <f t="shared" si="22"/>
        <v>0</v>
      </c>
      <c r="P83" s="333">
        <f t="shared" si="22"/>
        <v>0</v>
      </c>
      <c r="Q83" s="82"/>
      <c r="R83" s="101"/>
      <c r="U83" s="23"/>
      <c r="AI83" s="23"/>
      <c r="AL83" s="23"/>
      <c r="AM83" s="23"/>
    </row>
    <row r="84" spans="2:39" x14ac:dyDescent="0.3">
      <c r="B84" s="91"/>
      <c r="C84" s="81" t="s">
        <v>72</v>
      </c>
      <c r="D84" s="317">
        <f>D83/744</f>
        <v>0</v>
      </c>
      <c r="E84" s="317">
        <f>E83/672</f>
        <v>0</v>
      </c>
      <c r="F84" s="317">
        <f>F83/744</f>
        <v>0</v>
      </c>
      <c r="G84" s="317">
        <f>G83/720</f>
        <v>0</v>
      </c>
      <c r="H84" s="317">
        <f>H83/744</f>
        <v>0</v>
      </c>
      <c r="I84" s="317">
        <f>I83/720</f>
        <v>0</v>
      </c>
      <c r="J84" s="317">
        <f>J83/744</f>
        <v>0</v>
      </c>
      <c r="K84" s="317">
        <f>K83/744</f>
        <v>0</v>
      </c>
      <c r="L84" s="317">
        <f>L83/720</f>
        <v>0</v>
      </c>
      <c r="M84" s="317">
        <f>M83/744</f>
        <v>0</v>
      </c>
      <c r="N84" s="317">
        <f>N83/720</f>
        <v>0</v>
      </c>
      <c r="O84" s="317">
        <f>O83/744</f>
        <v>0</v>
      </c>
      <c r="P84" s="329">
        <f>P83/(IF(ISNUMBER(DATEVALUE("29/02/"&amp;D65)),8784,8760))</f>
        <v>0</v>
      </c>
      <c r="Q84" s="82"/>
      <c r="R84" s="101"/>
      <c r="U84" s="23"/>
      <c r="AI84" s="23"/>
      <c r="AL84" s="23"/>
      <c r="AM84" s="23"/>
    </row>
    <row r="85" spans="2:39" x14ac:dyDescent="0.3">
      <c r="B85" s="91"/>
      <c r="C85" s="81" t="s">
        <v>73</v>
      </c>
      <c r="D85" s="317">
        <f t="shared" ref="D85:P85" si="23">D68+D78</f>
        <v>0</v>
      </c>
      <c r="E85" s="330">
        <f t="shared" si="23"/>
        <v>0</v>
      </c>
      <c r="F85" s="330">
        <f t="shared" si="23"/>
        <v>0</v>
      </c>
      <c r="G85" s="330">
        <f t="shared" si="23"/>
        <v>0</v>
      </c>
      <c r="H85" s="330">
        <f t="shared" si="23"/>
        <v>0</v>
      </c>
      <c r="I85" s="330">
        <f t="shared" si="23"/>
        <v>0</v>
      </c>
      <c r="J85" s="330">
        <f t="shared" si="23"/>
        <v>0</v>
      </c>
      <c r="K85" s="330">
        <f t="shared" si="23"/>
        <v>0</v>
      </c>
      <c r="L85" s="330">
        <f t="shared" si="23"/>
        <v>0</v>
      </c>
      <c r="M85" s="330">
        <f t="shared" si="23"/>
        <v>0</v>
      </c>
      <c r="N85" s="330">
        <f t="shared" si="23"/>
        <v>0</v>
      </c>
      <c r="O85" s="330">
        <f t="shared" si="23"/>
        <v>0</v>
      </c>
      <c r="P85" s="327">
        <f t="shared" si="23"/>
        <v>0</v>
      </c>
      <c r="Q85" s="82"/>
      <c r="R85" s="101"/>
      <c r="U85" s="23"/>
      <c r="AI85" s="23"/>
      <c r="AL85" s="23"/>
      <c r="AM85" s="23"/>
    </row>
    <row r="86" spans="2:39" x14ac:dyDescent="0.3">
      <c r="B86" s="91"/>
      <c r="C86" s="81" t="s">
        <v>100</v>
      </c>
      <c r="D86" s="328"/>
      <c r="E86" s="328"/>
      <c r="F86" s="328"/>
      <c r="G86" s="328"/>
      <c r="H86" s="328"/>
      <c r="I86" s="328"/>
      <c r="J86" s="328"/>
      <c r="K86" s="328"/>
      <c r="L86" s="328"/>
      <c r="M86" s="328"/>
      <c r="N86" s="328"/>
      <c r="O86" s="328"/>
      <c r="P86" s="329">
        <f>MAX(D86:O86)</f>
        <v>0</v>
      </c>
      <c r="Q86" s="73"/>
      <c r="R86" s="101"/>
      <c r="U86" s="23"/>
      <c r="AI86" s="23"/>
      <c r="AL86" s="23"/>
      <c r="AM86" s="23"/>
    </row>
    <row r="87" spans="2:39" x14ac:dyDescent="0.3">
      <c r="B87" s="91"/>
      <c r="C87" s="81" t="s">
        <v>101</v>
      </c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9">
        <f>MAX(D87:O87)</f>
        <v>0</v>
      </c>
      <c r="Q87" s="73"/>
      <c r="R87" s="101"/>
      <c r="U87" s="23"/>
      <c r="AI87" s="23"/>
      <c r="AL87" s="23"/>
      <c r="AM87" s="23"/>
    </row>
    <row r="88" spans="2:39" x14ac:dyDescent="0.3">
      <c r="B88" s="91"/>
      <c r="C88" s="72" t="s">
        <v>102</v>
      </c>
      <c r="D88" s="334">
        <f>D86+D87</f>
        <v>0</v>
      </c>
      <c r="E88" s="314">
        <f t="shared" ref="E88:O88" si="24">E86+E87</f>
        <v>0</v>
      </c>
      <c r="F88" s="314">
        <f t="shared" si="24"/>
        <v>0</v>
      </c>
      <c r="G88" s="314">
        <f t="shared" si="24"/>
        <v>0</v>
      </c>
      <c r="H88" s="314">
        <f t="shared" si="24"/>
        <v>0</v>
      </c>
      <c r="I88" s="314">
        <f t="shared" si="24"/>
        <v>0</v>
      </c>
      <c r="J88" s="314">
        <f t="shared" si="24"/>
        <v>0</v>
      </c>
      <c r="K88" s="314">
        <f t="shared" si="24"/>
        <v>0</v>
      </c>
      <c r="L88" s="314">
        <f t="shared" si="24"/>
        <v>0</v>
      </c>
      <c r="M88" s="314">
        <f t="shared" si="24"/>
        <v>0</v>
      </c>
      <c r="N88" s="314">
        <f t="shared" si="24"/>
        <v>0</v>
      </c>
      <c r="O88" s="314">
        <f t="shared" si="24"/>
        <v>0</v>
      </c>
      <c r="P88" s="329">
        <f>MAX(D88:O88)</f>
        <v>0</v>
      </c>
      <c r="Q88" s="73"/>
      <c r="R88" s="101"/>
      <c r="U88" s="23"/>
      <c r="AI88" s="23"/>
      <c r="AL88" s="23"/>
      <c r="AM88" s="23"/>
    </row>
    <row r="89" spans="2:39" ht="15" thickBot="1" x14ac:dyDescent="0.35">
      <c r="B89" s="91"/>
      <c r="C89" s="85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7"/>
      <c r="Q89" s="88"/>
      <c r="R89" s="101"/>
      <c r="U89" s="23"/>
      <c r="AI89" s="23"/>
      <c r="AL89" s="23"/>
      <c r="AM89" s="23"/>
    </row>
    <row r="90" spans="2:39" x14ac:dyDescent="0.3">
      <c r="B90" s="91"/>
      <c r="C90" s="9" t="s">
        <v>77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101"/>
      <c r="U90" s="23"/>
      <c r="AI90" s="23"/>
      <c r="AL90" s="23"/>
      <c r="AM90" s="23"/>
    </row>
    <row r="91" spans="2:39" ht="15" thickBot="1" x14ac:dyDescent="0.35">
      <c r="B91" s="95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7"/>
      <c r="U91" s="23"/>
      <c r="AI91" s="23"/>
      <c r="AL91" s="23"/>
      <c r="AM91" s="23"/>
    </row>
    <row r="92" spans="2:39" x14ac:dyDescent="0.3">
      <c r="Q92" s="23"/>
      <c r="U92" s="23"/>
      <c r="AI92" s="23"/>
      <c r="AL92" s="23"/>
      <c r="AM92" s="23"/>
    </row>
    <row r="93" spans="2:39" x14ac:dyDescent="0.3">
      <c r="Q93" s="23"/>
      <c r="U93" s="23"/>
      <c r="AI93" s="23"/>
      <c r="AL93" s="23"/>
      <c r="AM93" s="23"/>
    </row>
    <row r="94" spans="2:39" x14ac:dyDescent="0.3">
      <c r="Q94" s="23"/>
      <c r="U94" s="23"/>
      <c r="AI94" s="23"/>
      <c r="AL94" s="23"/>
      <c r="AM94" s="23"/>
    </row>
    <row r="95" spans="2:39" x14ac:dyDescent="0.3">
      <c r="Q95" s="23"/>
      <c r="U95" s="23"/>
      <c r="AI95" s="23"/>
      <c r="AL95" s="23"/>
      <c r="AM95" s="23"/>
    </row>
    <row r="96" spans="2:39" x14ac:dyDescent="0.3">
      <c r="Q96" s="23"/>
      <c r="U96" s="23"/>
      <c r="AI96" s="23"/>
      <c r="AL96" s="23"/>
      <c r="AM96" s="23"/>
    </row>
    <row r="97" s="23" customFormat="1" x14ac:dyDescent="0.3"/>
    <row r="98" s="23" customFormat="1" x14ac:dyDescent="0.3"/>
    <row r="99" s="23" customFormat="1" x14ac:dyDescent="0.3"/>
    <row r="100" s="23" customFormat="1" x14ac:dyDescent="0.3"/>
    <row r="101" s="23" customFormat="1" x14ac:dyDescent="0.3"/>
    <row r="102" s="23" customFormat="1" x14ac:dyDescent="0.3"/>
    <row r="103" s="23" customFormat="1" x14ac:dyDescent="0.3"/>
    <row r="104" s="23" customFormat="1" x14ac:dyDescent="0.3"/>
    <row r="105" s="23" customFormat="1" x14ac:dyDescent="0.3"/>
    <row r="106" s="23" customFormat="1" x14ac:dyDescent="0.3"/>
    <row r="107" s="23" customFormat="1" x14ac:dyDescent="0.3"/>
    <row r="108" s="23" customFormat="1" x14ac:dyDescent="0.3"/>
    <row r="109" s="23" customFormat="1" x14ac:dyDescent="0.3"/>
    <row r="110" s="23" customFormat="1" x14ac:dyDescent="0.3"/>
    <row r="111" s="23" customFormat="1" x14ac:dyDescent="0.3"/>
    <row r="112" s="23" customFormat="1" x14ac:dyDescent="0.3"/>
    <row r="113" s="23" customFormat="1" x14ac:dyDescent="0.3"/>
    <row r="114" s="23" customFormat="1" x14ac:dyDescent="0.3"/>
    <row r="115" s="23" customFormat="1" x14ac:dyDescent="0.3"/>
    <row r="116" s="23" customFormat="1" x14ac:dyDescent="0.3"/>
    <row r="117" s="23" customFormat="1" x14ac:dyDescent="0.3"/>
    <row r="118" s="23" customFormat="1" x14ac:dyDescent="0.3"/>
    <row r="119" s="23" customFormat="1" x14ac:dyDescent="0.3"/>
    <row r="120" s="23" customFormat="1" x14ac:dyDescent="0.3"/>
    <row r="121" s="23" customFormat="1" x14ac:dyDescent="0.3"/>
    <row r="122" s="23" customFormat="1" x14ac:dyDescent="0.3"/>
    <row r="123" s="23" customFormat="1" x14ac:dyDescent="0.3"/>
    <row r="124" s="23" customFormat="1" x14ac:dyDescent="0.3"/>
    <row r="125" s="23" customFormat="1" x14ac:dyDescent="0.3"/>
    <row r="126" s="23" customFormat="1" x14ac:dyDescent="0.3"/>
    <row r="127" s="23" customFormat="1" x14ac:dyDescent="0.3"/>
    <row r="128" s="23" customFormat="1" x14ac:dyDescent="0.3"/>
    <row r="129" s="23" customFormat="1" x14ac:dyDescent="0.3"/>
    <row r="130" s="23" customFormat="1" x14ac:dyDescent="0.3"/>
    <row r="131" s="23" customFormat="1" x14ac:dyDescent="0.3"/>
    <row r="132" s="23" customFormat="1" x14ac:dyDescent="0.3"/>
    <row r="133" s="23" customFormat="1" x14ac:dyDescent="0.3"/>
    <row r="134" s="23" customFormat="1" x14ac:dyDescent="0.3"/>
    <row r="135" s="23" customFormat="1" x14ac:dyDescent="0.3"/>
    <row r="136" s="23" customFormat="1" x14ac:dyDescent="0.3"/>
    <row r="137" s="23" customFormat="1" x14ac:dyDescent="0.3"/>
    <row r="138" s="23" customFormat="1" x14ac:dyDescent="0.3"/>
    <row r="139" s="23" customFormat="1" x14ac:dyDescent="0.3"/>
    <row r="140" s="23" customFormat="1" x14ac:dyDescent="0.3"/>
    <row r="141" s="23" customFormat="1" x14ac:dyDescent="0.3"/>
    <row r="142" s="23" customFormat="1" x14ac:dyDescent="0.3"/>
    <row r="143" s="23" customFormat="1" x14ac:dyDescent="0.3"/>
    <row r="144" s="23" customFormat="1" x14ac:dyDescent="0.3"/>
    <row r="145" s="23" customFormat="1" x14ac:dyDescent="0.3"/>
    <row r="146" s="23" customFormat="1" x14ac:dyDescent="0.3"/>
    <row r="147" s="23" customFormat="1" x14ac:dyDescent="0.3"/>
    <row r="148" s="23" customFormat="1" x14ac:dyDescent="0.3"/>
    <row r="149" s="23" customFormat="1" x14ac:dyDescent="0.3"/>
    <row r="150" s="23" customFormat="1" x14ac:dyDescent="0.3"/>
    <row r="151" s="23" customFormat="1" x14ac:dyDescent="0.3"/>
    <row r="152" s="23" customFormat="1" x14ac:dyDescent="0.3"/>
    <row r="153" s="23" customFormat="1" x14ac:dyDescent="0.3"/>
    <row r="154" s="23" customFormat="1" x14ac:dyDescent="0.3"/>
    <row r="155" s="23" customFormat="1" x14ac:dyDescent="0.3"/>
    <row r="156" s="23" customFormat="1" x14ac:dyDescent="0.3"/>
    <row r="157" s="23" customFormat="1" x14ac:dyDescent="0.3"/>
    <row r="158" s="23" customFormat="1" x14ac:dyDescent="0.3"/>
    <row r="159" s="23" customFormat="1" x14ac:dyDescent="0.3"/>
    <row r="160" s="23" customFormat="1" x14ac:dyDescent="0.3"/>
    <row r="161" s="23" customFormat="1" x14ac:dyDescent="0.3"/>
    <row r="162" s="23" customFormat="1" x14ac:dyDescent="0.3"/>
    <row r="163" s="23" customFormat="1" x14ac:dyDescent="0.3"/>
    <row r="164" s="23" customFormat="1" x14ac:dyDescent="0.3"/>
    <row r="165" s="23" customFormat="1" x14ac:dyDescent="0.3"/>
    <row r="166" s="23" customFormat="1" x14ac:dyDescent="0.3"/>
    <row r="167" s="23" customFormat="1" x14ac:dyDescent="0.3"/>
    <row r="168" s="23" customFormat="1" x14ac:dyDescent="0.3"/>
    <row r="169" s="23" customFormat="1" x14ac:dyDescent="0.3"/>
    <row r="170" s="23" customFormat="1" x14ac:dyDescent="0.3"/>
    <row r="171" s="23" customFormat="1" x14ac:dyDescent="0.3"/>
    <row r="172" s="23" customFormat="1" x14ac:dyDescent="0.3"/>
    <row r="173" s="23" customFormat="1" x14ac:dyDescent="0.3"/>
    <row r="174" s="23" customFormat="1" x14ac:dyDescent="0.3"/>
    <row r="175" s="23" customFormat="1" x14ac:dyDescent="0.3"/>
    <row r="176" s="23" customFormat="1" x14ac:dyDescent="0.3"/>
    <row r="177" s="23" customFormat="1" x14ac:dyDescent="0.3"/>
    <row r="178" s="23" customFormat="1" x14ac:dyDescent="0.3"/>
    <row r="179" s="23" customFormat="1" x14ac:dyDescent="0.3"/>
    <row r="180" s="23" customFormat="1" x14ac:dyDescent="0.3"/>
    <row r="181" s="23" customFormat="1" x14ac:dyDescent="0.3"/>
    <row r="182" s="23" customFormat="1" x14ac:dyDescent="0.3"/>
    <row r="183" s="23" customFormat="1" x14ac:dyDescent="0.3"/>
    <row r="184" s="23" customFormat="1" x14ac:dyDescent="0.3"/>
    <row r="185" s="23" customFormat="1" x14ac:dyDescent="0.3"/>
    <row r="186" s="23" customFormat="1" x14ac:dyDescent="0.3"/>
    <row r="187" s="23" customFormat="1" x14ac:dyDescent="0.3"/>
    <row r="188" s="23" customFormat="1" x14ac:dyDescent="0.3"/>
    <row r="189" s="23" customFormat="1" x14ac:dyDescent="0.3"/>
    <row r="190" s="23" customFormat="1" x14ac:dyDescent="0.3"/>
    <row r="191" s="23" customFormat="1" x14ac:dyDescent="0.3"/>
    <row r="192" s="23" customFormat="1" x14ac:dyDescent="0.3"/>
    <row r="193" s="23" customFormat="1" x14ac:dyDescent="0.3"/>
    <row r="194" s="23" customFormat="1" x14ac:dyDescent="0.3"/>
    <row r="195" s="23" customFormat="1" x14ac:dyDescent="0.3"/>
    <row r="196" s="23" customFormat="1" x14ac:dyDescent="0.3"/>
    <row r="197" s="23" customFormat="1" x14ac:dyDescent="0.3"/>
    <row r="198" s="23" customFormat="1" x14ac:dyDescent="0.3"/>
    <row r="199" s="23" customFormat="1" x14ac:dyDescent="0.3"/>
    <row r="200" s="23" customFormat="1" x14ac:dyDescent="0.3"/>
    <row r="201" s="23" customFormat="1" x14ac:dyDescent="0.3"/>
    <row r="202" s="23" customFormat="1" x14ac:dyDescent="0.3"/>
    <row r="203" s="23" customFormat="1" x14ac:dyDescent="0.3"/>
    <row r="204" s="23" customFormat="1" x14ac:dyDescent="0.3"/>
    <row r="205" s="23" customFormat="1" x14ac:dyDescent="0.3"/>
    <row r="206" s="23" customFormat="1" x14ac:dyDescent="0.3"/>
    <row r="207" s="23" customFormat="1" x14ac:dyDescent="0.3"/>
    <row r="208" s="23" customFormat="1" x14ac:dyDescent="0.3"/>
    <row r="209" s="23" customFormat="1" x14ac:dyDescent="0.3"/>
    <row r="210" s="23" customFormat="1" x14ac:dyDescent="0.3"/>
    <row r="211" s="23" customFormat="1" x14ac:dyDescent="0.3"/>
    <row r="212" s="23" customFormat="1" x14ac:dyDescent="0.3"/>
    <row r="213" s="23" customFormat="1" x14ac:dyDescent="0.3"/>
    <row r="214" s="23" customFormat="1" x14ac:dyDescent="0.3"/>
    <row r="215" s="23" customFormat="1" x14ac:dyDescent="0.3"/>
    <row r="216" s="23" customFormat="1" x14ac:dyDescent="0.3"/>
    <row r="217" s="23" customFormat="1" x14ac:dyDescent="0.3"/>
    <row r="218" s="23" customFormat="1" x14ac:dyDescent="0.3"/>
    <row r="219" s="23" customFormat="1" x14ac:dyDescent="0.3"/>
    <row r="220" s="23" customFormat="1" x14ac:dyDescent="0.3"/>
    <row r="221" s="23" customFormat="1" x14ac:dyDescent="0.3"/>
    <row r="222" s="23" customFormat="1" x14ac:dyDescent="0.3"/>
    <row r="223" s="23" customFormat="1" x14ac:dyDescent="0.3"/>
    <row r="224" s="23" customFormat="1" x14ac:dyDescent="0.3"/>
    <row r="225" s="23" customFormat="1" x14ac:dyDescent="0.3"/>
    <row r="226" s="23" customFormat="1" x14ac:dyDescent="0.3"/>
    <row r="227" s="23" customFormat="1" x14ac:dyDescent="0.3"/>
    <row r="228" s="23" customFormat="1" x14ac:dyDescent="0.3"/>
    <row r="229" s="23" customFormat="1" x14ac:dyDescent="0.3"/>
    <row r="230" s="23" customFormat="1" x14ac:dyDescent="0.3"/>
    <row r="231" s="23" customFormat="1" x14ac:dyDescent="0.3"/>
    <row r="232" s="23" customFormat="1" x14ac:dyDescent="0.3"/>
    <row r="233" s="23" customFormat="1" x14ac:dyDescent="0.3"/>
    <row r="234" s="23" customFormat="1" x14ac:dyDescent="0.3"/>
    <row r="235" s="23" customFormat="1" x14ac:dyDescent="0.3"/>
    <row r="236" s="23" customFormat="1" x14ac:dyDescent="0.3"/>
    <row r="237" s="23" customFormat="1" x14ac:dyDescent="0.3"/>
    <row r="238" s="23" customFormat="1" x14ac:dyDescent="0.3"/>
    <row r="239" s="23" customFormat="1" x14ac:dyDescent="0.3"/>
    <row r="240" s="23" customFormat="1" x14ac:dyDescent="0.3"/>
    <row r="241" s="23" customFormat="1" x14ac:dyDescent="0.3"/>
    <row r="242" s="23" customFormat="1" x14ac:dyDescent="0.3"/>
  </sheetData>
  <sheetProtection selectLockedCells="1"/>
  <protectedRanges>
    <protectedRange sqref="D9 B37:C37 Q65 Q9:S9" name="preencher_1_1"/>
    <protectedRange sqref="D12:O12 D40:O40 D68:O68" name="preencher_2"/>
    <protectedRange sqref="D18:O18 D46:O46 D74:O74" name="preencher_3"/>
    <protectedRange sqref="P18 P46 P74" name="preencher_4"/>
    <protectedRange sqref="D13:O17" name="preencher_2_1"/>
    <protectedRange sqref="D19:O24 D51:O52 D79:O80" name="preencher_1"/>
    <protectedRange sqref="D30:O31" name="preencher_5"/>
    <protectedRange sqref="D41:O45" name="preencher_2_2"/>
    <protectedRange sqref="D47:O50" name="preencher_6"/>
    <protectedRange sqref="D58:O59" name="preencher_7"/>
    <protectedRange sqref="D69:O73" name="preencher_2_3"/>
    <protectedRange sqref="D75:O78" name="preencher_8"/>
    <protectedRange sqref="D86:O87" name="preencher_9"/>
  </protectedRanges>
  <mergeCells count="6">
    <mergeCell ref="D9:P9"/>
    <mergeCell ref="D37:P37"/>
    <mergeCell ref="D65:P65"/>
    <mergeCell ref="B2:R3"/>
    <mergeCell ref="D5:G5"/>
    <mergeCell ref="D7:G7"/>
  </mergeCells>
  <dataValidations count="1">
    <dataValidation type="whole" allowBlank="1" showInputMessage="1" showErrorMessage="1" error="Dado inválido._x000a_Preencher somente com número." sqref="WWV983035:WXG983053 IZ12:JK32 SV12:TG32 ACR12:ADC32 AMN12:AMY32 AWJ12:AWU32 BGF12:BGQ32 BQB12:BQM32 BZX12:CAI32 CJT12:CKE32 CTP12:CUA32 DDL12:DDW32 DNH12:DNS32 DXD12:DXO32 EGZ12:EHK32 EQV12:ERG32 FAR12:FBC32 FKN12:FKY32 FUJ12:FUU32 GEF12:GEQ32 GOB12:GOM32 GXX12:GYI32 HHT12:HIE32 HRP12:HSA32 IBL12:IBW32 ILH12:ILS32 IVD12:IVO32 JEZ12:JFK32 JOV12:JPG32 JYR12:JZC32 KIN12:KIY32 KSJ12:KSU32 LCF12:LCQ32 LMB12:LMM32 LVX12:LWI32 MFT12:MGE32 MPP12:MQA32 MZL12:MZW32 NJH12:NJS32 NTD12:NTO32 OCZ12:ODK32 OMV12:ONG32 OWR12:OXC32 PGN12:PGY32 PQJ12:PQU32 QAF12:QAQ32 QKB12:QKM32 QTX12:QUI32 RDT12:REE32 RNP12:ROA32 RXL12:RXW32 SHH12:SHS32 SRD12:SRO32 TAZ12:TBK32 TKV12:TLG32 TUR12:TVC32 UEN12:UEY32 UOJ12:UOU32 UYF12:UYQ32 VIB12:VIM32 VRX12:VSI32 WBT12:WCE32 WLP12:WMA32 WVL12:WVW32 D65531:O65549 IZ65531:JK65549 SV65531:TG65549 ACR65531:ADC65549 AMN65531:AMY65549 AWJ65531:AWU65549 BGF65531:BGQ65549 BQB65531:BQM65549 BZX65531:CAI65549 CJT65531:CKE65549 CTP65531:CUA65549 DDL65531:DDW65549 DNH65531:DNS65549 DXD65531:DXO65549 EGZ65531:EHK65549 EQV65531:ERG65549 FAR65531:FBC65549 FKN65531:FKY65549 FUJ65531:FUU65549 GEF65531:GEQ65549 GOB65531:GOM65549 GXX65531:GYI65549 HHT65531:HIE65549 HRP65531:HSA65549 IBL65531:IBW65549 ILH65531:ILS65549 IVD65531:IVO65549 JEZ65531:JFK65549 JOV65531:JPG65549 JYR65531:JZC65549 KIN65531:KIY65549 KSJ65531:KSU65549 LCF65531:LCQ65549 LMB65531:LMM65549 LVX65531:LWI65549 MFT65531:MGE65549 MPP65531:MQA65549 MZL65531:MZW65549 NJH65531:NJS65549 NTD65531:NTO65549 OCZ65531:ODK65549 OMV65531:ONG65549 OWR65531:OXC65549 PGN65531:PGY65549 PQJ65531:PQU65549 QAF65531:QAQ65549 QKB65531:QKM65549 QTX65531:QUI65549 RDT65531:REE65549 RNP65531:ROA65549 RXL65531:RXW65549 SHH65531:SHS65549 SRD65531:SRO65549 TAZ65531:TBK65549 TKV65531:TLG65549 TUR65531:TVC65549 UEN65531:UEY65549 UOJ65531:UOU65549 UYF65531:UYQ65549 VIB65531:VIM65549 VRX65531:VSI65549 WBT65531:WCE65549 WLP65531:WMA65549 WVL65531:WVW65549 D131067:O131085 IZ131067:JK131085 SV131067:TG131085 ACR131067:ADC131085 AMN131067:AMY131085 AWJ131067:AWU131085 BGF131067:BGQ131085 BQB131067:BQM131085 BZX131067:CAI131085 CJT131067:CKE131085 CTP131067:CUA131085 DDL131067:DDW131085 DNH131067:DNS131085 DXD131067:DXO131085 EGZ131067:EHK131085 EQV131067:ERG131085 FAR131067:FBC131085 FKN131067:FKY131085 FUJ131067:FUU131085 GEF131067:GEQ131085 GOB131067:GOM131085 GXX131067:GYI131085 HHT131067:HIE131085 HRP131067:HSA131085 IBL131067:IBW131085 ILH131067:ILS131085 IVD131067:IVO131085 JEZ131067:JFK131085 JOV131067:JPG131085 JYR131067:JZC131085 KIN131067:KIY131085 KSJ131067:KSU131085 LCF131067:LCQ131085 LMB131067:LMM131085 LVX131067:LWI131085 MFT131067:MGE131085 MPP131067:MQA131085 MZL131067:MZW131085 NJH131067:NJS131085 NTD131067:NTO131085 OCZ131067:ODK131085 OMV131067:ONG131085 OWR131067:OXC131085 PGN131067:PGY131085 PQJ131067:PQU131085 QAF131067:QAQ131085 QKB131067:QKM131085 QTX131067:QUI131085 RDT131067:REE131085 RNP131067:ROA131085 RXL131067:RXW131085 SHH131067:SHS131085 SRD131067:SRO131085 TAZ131067:TBK131085 TKV131067:TLG131085 TUR131067:TVC131085 UEN131067:UEY131085 UOJ131067:UOU131085 UYF131067:UYQ131085 VIB131067:VIM131085 VRX131067:VSI131085 WBT131067:WCE131085 WLP131067:WMA131085 WVL131067:WVW131085 D196603:O196621 IZ196603:JK196621 SV196603:TG196621 ACR196603:ADC196621 AMN196603:AMY196621 AWJ196603:AWU196621 BGF196603:BGQ196621 BQB196603:BQM196621 BZX196603:CAI196621 CJT196603:CKE196621 CTP196603:CUA196621 DDL196603:DDW196621 DNH196603:DNS196621 DXD196603:DXO196621 EGZ196603:EHK196621 EQV196603:ERG196621 FAR196603:FBC196621 FKN196603:FKY196621 FUJ196603:FUU196621 GEF196603:GEQ196621 GOB196603:GOM196621 GXX196603:GYI196621 HHT196603:HIE196621 HRP196603:HSA196621 IBL196603:IBW196621 ILH196603:ILS196621 IVD196603:IVO196621 JEZ196603:JFK196621 JOV196603:JPG196621 JYR196603:JZC196621 KIN196603:KIY196621 KSJ196603:KSU196621 LCF196603:LCQ196621 LMB196603:LMM196621 LVX196603:LWI196621 MFT196603:MGE196621 MPP196603:MQA196621 MZL196603:MZW196621 NJH196603:NJS196621 NTD196603:NTO196621 OCZ196603:ODK196621 OMV196603:ONG196621 OWR196603:OXC196621 PGN196603:PGY196621 PQJ196603:PQU196621 QAF196603:QAQ196621 QKB196603:QKM196621 QTX196603:QUI196621 RDT196603:REE196621 RNP196603:ROA196621 RXL196603:RXW196621 SHH196603:SHS196621 SRD196603:SRO196621 TAZ196603:TBK196621 TKV196603:TLG196621 TUR196603:TVC196621 UEN196603:UEY196621 UOJ196603:UOU196621 UYF196603:UYQ196621 VIB196603:VIM196621 VRX196603:VSI196621 WBT196603:WCE196621 WLP196603:WMA196621 WVL196603:WVW196621 D262139:O262157 IZ262139:JK262157 SV262139:TG262157 ACR262139:ADC262157 AMN262139:AMY262157 AWJ262139:AWU262157 BGF262139:BGQ262157 BQB262139:BQM262157 BZX262139:CAI262157 CJT262139:CKE262157 CTP262139:CUA262157 DDL262139:DDW262157 DNH262139:DNS262157 DXD262139:DXO262157 EGZ262139:EHK262157 EQV262139:ERG262157 FAR262139:FBC262157 FKN262139:FKY262157 FUJ262139:FUU262157 GEF262139:GEQ262157 GOB262139:GOM262157 GXX262139:GYI262157 HHT262139:HIE262157 HRP262139:HSA262157 IBL262139:IBW262157 ILH262139:ILS262157 IVD262139:IVO262157 JEZ262139:JFK262157 JOV262139:JPG262157 JYR262139:JZC262157 KIN262139:KIY262157 KSJ262139:KSU262157 LCF262139:LCQ262157 LMB262139:LMM262157 LVX262139:LWI262157 MFT262139:MGE262157 MPP262139:MQA262157 MZL262139:MZW262157 NJH262139:NJS262157 NTD262139:NTO262157 OCZ262139:ODK262157 OMV262139:ONG262157 OWR262139:OXC262157 PGN262139:PGY262157 PQJ262139:PQU262157 QAF262139:QAQ262157 QKB262139:QKM262157 QTX262139:QUI262157 RDT262139:REE262157 RNP262139:ROA262157 RXL262139:RXW262157 SHH262139:SHS262157 SRD262139:SRO262157 TAZ262139:TBK262157 TKV262139:TLG262157 TUR262139:TVC262157 UEN262139:UEY262157 UOJ262139:UOU262157 UYF262139:UYQ262157 VIB262139:VIM262157 VRX262139:VSI262157 WBT262139:WCE262157 WLP262139:WMA262157 WVL262139:WVW262157 D327675:O327693 IZ327675:JK327693 SV327675:TG327693 ACR327675:ADC327693 AMN327675:AMY327693 AWJ327675:AWU327693 BGF327675:BGQ327693 BQB327675:BQM327693 BZX327675:CAI327693 CJT327675:CKE327693 CTP327675:CUA327693 DDL327675:DDW327693 DNH327675:DNS327693 DXD327675:DXO327693 EGZ327675:EHK327693 EQV327675:ERG327693 FAR327675:FBC327693 FKN327675:FKY327693 FUJ327675:FUU327693 GEF327675:GEQ327693 GOB327675:GOM327693 GXX327675:GYI327693 HHT327675:HIE327693 HRP327675:HSA327693 IBL327675:IBW327693 ILH327675:ILS327693 IVD327675:IVO327693 JEZ327675:JFK327693 JOV327675:JPG327693 JYR327675:JZC327693 KIN327675:KIY327693 KSJ327675:KSU327693 LCF327675:LCQ327693 LMB327675:LMM327693 LVX327675:LWI327693 MFT327675:MGE327693 MPP327675:MQA327693 MZL327675:MZW327693 NJH327675:NJS327693 NTD327675:NTO327693 OCZ327675:ODK327693 OMV327675:ONG327693 OWR327675:OXC327693 PGN327675:PGY327693 PQJ327675:PQU327693 QAF327675:QAQ327693 QKB327675:QKM327693 QTX327675:QUI327693 RDT327675:REE327693 RNP327675:ROA327693 RXL327675:RXW327693 SHH327675:SHS327693 SRD327675:SRO327693 TAZ327675:TBK327693 TKV327675:TLG327693 TUR327675:TVC327693 UEN327675:UEY327693 UOJ327675:UOU327693 UYF327675:UYQ327693 VIB327675:VIM327693 VRX327675:VSI327693 WBT327675:WCE327693 WLP327675:WMA327693 WVL327675:WVW327693 D393211:O393229 IZ393211:JK393229 SV393211:TG393229 ACR393211:ADC393229 AMN393211:AMY393229 AWJ393211:AWU393229 BGF393211:BGQ393229 BQB393211:BQM393229 BZX393211:CAI393229 CJT393211:CKE393229 CTP393211:CUA393229 DDL393211:DDW393229 DNH393211:DNS393229 DXD393211:DXO393229 EGZ393211:EHK393229 EQV393211:ERG393229 FAR393211:FBC393229 FKN393211:FKY393229 FUJ393211:FUU393229 GEF393211:GEQ393229 GOB393211:GOM393229 GXX393211:GYI393229 HHT393211:HIE393229 HRP393211:HSA393229 IBL393211:IBW393229 ILH393211:ILS393229 IVD393211:IVO393229 JEZ393211:JFK393229 JOV393211:JPG393229 JYR393211:JZC393229 KIN393211:KIY393229 KSJ393211:KSU393229 LCF393211:LCQ393229 LMB393211:LMM393229 LVX393211:LWI393229 MFT393211:MGE393229 MPP393211:MQA393229 MZL393211:MZW393229 NJH393211:NJS393229 NTD393211:NTO393229 OCZ393211:ODK393229 OMV393211:ONG393229 OWR393211:OXC393229 PGN393211:PGY393229 PQJ393211:PQU393229 QAF393211:QAQ393229 QKB393211:QKM393229 QTX393211:QUI393229 RDT393211:REE393229 RNP393211:ROA393229 RXL393211:RXW393229 SHH393211:SHS393229 SRD393211:SRO393229 TAZ393211:TBK393229 TKV393211:TLG393229 TUR393211:TVC393229 UEN393211:UEY393229 UOJ393211:UOU393229 UYF393211:UYQ393229 VIB393211:VIM393229 VRX393211:VSI393229 WBT393211:WCE393229 WLP393211:WMA393229 WVL393211:WVW393229 D458747:O458765 IZ458747:JK458765 SV458747:TG458765 ACR458747:ADC458765 AMN458747:AMY458765 AWJ458747:AWU458765 BGF458747:BGQ458765 BQB458747:BQM458765 BZX458747:CAI458765 CJT458747:CKE458765 CTP458747:CUA458765 DDL458747:DDW458765 DNH458747:DNS458765 DXD458747:DXO458765 EGZ458747:EHK458765 EQV458747:ERG458765 FAR458747:FBC458765 FKN458747:FKY458765 FUJ458747:FUU458765 GEF458747:GEQ458765 GOB458747:GOM458765 GXX458747:GYI458765 HHT458747:HIE458765 HRP458747:HSA458765 IBL458747:IBW458765 ILH458747:ILS458765 IVD458747:IVO458765 JEZ458747:JFK458765 JOV458747:JPG458765 JYR458747:JZC458765 KIN458747:KIY458765 KSJ458747:KSU458765 LCF458747:LCQ458765 LMB458747:LMM458765 LVX458747:LWI458765 MFT458747:MGE458765 MPP458747:MQA458765 MZL458747:MZW458765 NJH458747:NJS458765 NTD458747:NTO458765 OCZ458747:ODK458765 OMV458747:ONG458765 OWR458747:OXC458765 PGN458747:PGY458765 PQJ458747:PQU458765 QAF458747:QAQ458765 QKB458747:QKM458765 QTX458747:QUI458765 RDT458747:REE458765 RNP458747:ROA458765 RXL458747:RXW458765 SHH458747:SHS458765 SRD458747:SRO458765 TAZ458747:TBK458765 TKV458747:TLG458765 TUR458747:TVC458765 UEN458747:UEY458765 UOJ458747:UOU458765 UYF458747:UYQ458765 VIB458747:VIM458765 VRX458747:VSI458765 WBT458747:WCE458765 WLP458747:WMA458765 WVL458747:WVW458765 D524283:O524301 IZ524283:JK524301 SV524283:TG524301 ACR524283:ADC524301 AMN524283:AMY524301 AWJ524283:AWU524301 BGF524283:BGQ524301 BQB524283:BQM524301 BZX524283:CAI524301 CJT524283:CKE524301 CTP524283:CUA524301 DDL524283:DDW524301 DNH524283:DNS524301 DXD524283:DXO524301 EGZ524283:EHK524301 EQV524283:ERG524301 FAR524283:FBC524301 FKN524283:FKY524301 FUJ524283:FUU524301 GEF524283:GEQ524301 GOB524283:GOM524301 GXX524283:GYI524301 HHT524283:HIE524301 HRP524283:HSA524301 IBL524283:IBW524301 ILH524283:ILS524301 IVD524283:IVO524301 JEZ524283:JFK524301 JOV524283:JPG524301 JYR524283:JZC524301 KIN524283:KIY524301 KSJ524283:KSU524301 LCF524283:LCQ524301 LMB524283:LMM524301 LVX524283:LWI524301 MFT524283:MGE524301 MPP524283:MQA524301 MZL524283:MZW524301 NJH524283:NJS524301 NTD524283:NTO524301 OCZ524283:ODK524301 OMV524283:ONG524301 OWR524283:OXC524301 PGN524283:PGY524301 PQJ524283:PQU524301 QAF524283:QAQ524301 QKB524283:QKM524301 QTX524283:QUI524301 RDT524283:REE524301 RNP524283:ROA524301 RXL524283:RXW524301 SHH524283:SHS524301 SRD524283:SRO524301 TAZ524283:TBK524301 TKV524283:TLG524301 TUR524283:TVC524301 UEN524283:UEY524301 UOJ524283:UOU524301 UYF524283:UYQ524301 VIB524283:VIM524301 VRX524283:VSI524301 WBT524283:WCE524301 WLP524283:WMA524301 WVL524283:WVW524301 D589819:O589837 IZ589819:JK589837 SV589819:TG589837 ACR589819:ADC589837 AMN589819:AMY589837 AWJ589819:AWU589837 BGF589819:BGQ589837 BQB589819:BQM589837 BZX589819:CAI589837 CJT589819:CKE589837 CTP589819:CUA589837 DDL589819:DDW589837 DNH589819:DNS589837 DXD589819:DXO589837 EGZ589819:EHK589837 EQV589819:ERG589837 FAR589819:FBC589837 FKN589819:FKY589837 FUJ589819:FUU589837 GEF589819:GEQ589837 GOB589819:GOM589837 GXX589819:GYI589837 HHT589819:HIE589837 HRP589819:HSA589837 IBL589819:IBW589837 ILH589819:ILS589837 IVD589819:IVO589837 JEZ589819:JFK589837 JOV589819:JPG589837 JYR589819:JZC589837 KIN589819:KIY589837 KSJ589819:KSU589837 LCF589819:LCQ589837 LMB589819:LMM589837 LVX589819:LWI589837 MFT589819:MGE589837 MPP589819:MQA589837 MZL589819:MZW589837 NJH589819:NJS589837 NTD589819:NTO589837 OCZ589819:ODK589837 OMV589819:ONG589837 OWR589819:OXC589837 PGN589819:PGY589837 PQJ589819:PQU589837 QAF589819:QAQ589837 QKB589819:QKM589837 QTX589819:QUI589837 RDT589819:REE589837 RNP589819:ROA589837 RXL589819:RXW589837 SHH589819:SHS589837 SRD589819:SRO589837 TAZ589819:TBK589837 TKV589819:TLG589837 TUR589819:TVC589837 UEN589819:UEY589837 UOJ589819:UOU589837 UYF589819:UYQ589837 VIB589819:VIM589837 VRX589819:VSI589837 WBT589819:WCE589837 WLP589819:WMA589837 WVL589819:WVW589837 D655355:O655373 IZ655355:JK655373 SV655355:TG655373 ACR655355:ADC655373 AMN655355:AMY655373 AWJ655355:AWU655373 BGF655355:BGQ655373 BQB655355:BQM655373 BZX655355:CAI655373 CJT655355:CKE655373 CTP655355:CUA655373 DDL655355:DDW655373 DNH655355:DNS655373 DXD655355:DXO655373 EGZ655355:EHK655373 EQV655355:ERG655373 FAR655355:FBC655373 FKN655355:FKY655373 FUJ655355:FUU655373 GEF655355:GEQ655373 GOB655355:GOM655373 GXX655355:GYI655373 HHT655355:HIE655373 HRP655355:HSA655373 IBL655355:IBW655373 ILH655355:ILS655373 IVD655355:IVO655373 JEZ655355:JFK655373 JOV655355:JPG655373 JYR655355:JZC655373 KIN655355:KIY655373 KSJ655355:KSU655373 LCF655355:LCQ655373 LMB655355:LMM655373 LVX655355:LWI655373 MFT655355:MGE655373 MPP655355:MQA655373 MZL655355:MZW655373 NJH655355:NJS655373 NTD655355:NTO655373 OCZ655355:ODK655373 OMV655355:ONG655373 OWR655355:OXC655373 PGN655355:PGY655373 PQJ655355:PQU655373 QAF655355:QAQ655373 QKB655355:QKM655373 QTX655355:QUI655373 RDT655355:REE655373 RNP655355:ROA655373 RXL655355:RXW655373 SHH655355:SHS655373 SRD655355:SRO655373 TAZ655355:TBK655373 TKV655355:TLG655373 TUR655355:TVC655373 UEN655355:UEY655373 UOJ655355:UOU655373 UYF655355:UYQ655373 VIB655355:VIM655373 VRX655355:VSI655373 WBT655355:WCE655373 WLP655355:WMA655373 WVL655355:WVW655373 D720891:O720909 IZ720891:JK720909 SV720891:TG720909 ACR720891:ADC720909 AMN720891:AMY720909 AWJ720891:AWU720909 BGF720891:BGQ720909 BQB720891:BQM720909 BZX720891:CAI720909 CJT720891:CKE720909 CTP720891:CUA720909 DDL720891:DDW720909 DNH720891:DNS720909 DXD720891:DXO720909 EGZ720891:EHK720909 EQV720891:ERG720909 FAR720891:FBC720909 FKN720891:FKY720909 FUJ720891:FUU720909 GEF720891:GEQ720909 GOB720891:GOM720909 GXX720891:GYI720909 HHT720891:HIE720909 HRP720891:HSA720909 IBL720891:IBW720909 ILH720891:ILS720909 IVD720891:IVO720909 JEZ720891:JFK720909 JOV720891:JPG720909 JYR720891:JZC720909 KIN720891:KIY720909 KSJ720891:KSU720909 LCF720891:LCQ720909 LMB720891:LMM720909 LVX720891:LWI720909 MFT720891:MGE720909 MPP720891:MQA720909 MZL720891:MZW720909 NJH720891:NJS720909 NTD720891:NTO720909 OCZ720891:ODK720909 OMV720891:ONG720909 OWR720891:OXC720909 PGN720891:PGY720909 PQJ720891:PQU720909 QAF720891:QAQ720909 QKB720891:QKM720909 QTX720891:QUI720909 RDT720891:REE720909 RNP720891:ROA720909 RXL720891:RXW720909 SHH720891:SHS720909 SRD720891:SRO720909 TAZ720891:TBK720909 TKV720891:TLG720909 TUR720891:TVC720909 UEN720891:UEY720909 UOJ720891:UOU720909 UYF720891:UYQ720909 VIB720891:VIM720909 VRX720891:VSI720909 WBT720891:WCE720909 WLP720891:WMA720909 WVL720891:WVW720909 D786427:O786445 IZ786427:JK786445 SV786427:TG786445 ACR786427:ADC786445 AMN786427:AMY786445 AWJ786427:AWU786445 BGF786427:BGQ786445 BQB786427:BQM786445 BZX786427:CAI786445 CJT786427:CKE786445 CTP786427:CUA786445 DDL786427:DDW786445 DNH786427:DNS786445 DXD786427:DXO786445 EGZ786427:EHK786445 EQV786427:ERG786445 FAR786427:FBC786445 FKN786427:FKY786445 FUJ786427:FUU786445 GEF786427:GEQ786445 GOB786427:GOM786445 GXX786427:GYI786445 HHT786427:HIE786445 HRP786427:HSA786445 IBL786427:IBW786445 ILH786427:ILS786445 IVD786427:IVO786445 JEZ786427:JFK786445 JOV786427:JPG786445 JYR786427:JZC786445 KIN786427:KIY786445 KSJ786427:KSU786445 LCF786427:LCQ786445 LMB786427:LMM786445 LVX786427:LWI786445 MFT786427:MGE786445 MPP786427:MQA786445 MZL786427:MZW786445 NJH786427:NJS786445 NTD786427:NTO786445 OCZ786427:ODK786445 OMV786427:ONG786445 OWR786427:OXC786445 PGN786427:PGY786445 PQJ786427:PQU786445 QAF786427:QAQ786445 QKB786427:QKM786445 QTX786427:QUI786445 RDT786427:REE786445 RNP786427:ROA786445 RXL786427:RXW786445 SHH786427:SHS786445 SRD786427:SRO786445 TAZ786427:TBK786445 TKV786427:TLG786445 TUR786427:TVC786445 UEN786427:UEY786445 UOJ786427:UOU786445 UYF786427:UYQ786445 VIB786427:VIM786445 VRX786427:VSI786445 WBT786427:WCE786445 WLP786427:WMA786445 WVL786427:WVW786445 D851963:O851981 IZ851963:JK851981 SV851963:TG851981 ACR851963:ADC851981 AMN851963:AMY851981 AWJ851963:AWU851981 BGF851963:BGQ851981 BQB851963:BQM851981 BZX851963:CAI851981 CJT851963:CKE851981 CTP851963:CUA851981 DDL851963:DDW851981 DNH851963:DNS851981 DXD851963:DXO851981 EGZ851963:EHK851981 EQV851963:ERG851981 FAR851963:FBC851981 FKN851963:FKY851981 FUJ851963:FUU851981 GEF851963:GEQ851981 GOB851963:GOM851981 GXX851963:GYI851981 HHT851963:HIE851981 HRP851963:HSA851981 IBL851963:IBW851981 ILH851963:ILS851981 IVD851963:IVO851981 JEZ851963:JFK851981 JOV851963:JPG851981 JYR851963:JZC851981 KIN851963:KIY851981 KSJ851963:KSU851981 LCF851963:LCQ851981 LMB851963:LMM851981 LVX851963:LWI851981 MFT851963:MGE851981 MPP851963:MQA851981 MZL851963:MZW851981 NJH851963:NJS851981 NTD851963:NTO851981 OCZ851963:ODK851981 OMV851963:ONG851981 OWR851963:OXC851981 PGN851963:PGY851981 PQJ851963:PQU851981 QAF851963:QAQ851981 QKB851963:QKM851981 QTX851963:QUI851981 RDT851963:REE851981 RNP851963:ROA851981 RXL851963:RXW851981 SHH851963:SHS851981 SRD851963:SRO851981 TAZ851963:TBK851981 TKV851963:TLG851981 TUR851963:TVC851981 UEN851963:UEY851981 UOJ851963:UOU851981 UYF851963:UYQ851981 VIB851963:VIM851981 VRX851963:VSI851981 WBT851963:WCE851981 WLP851963:WMA851981 WVL851963:WVW851981 D917499:O917517 IZ917499:JK917517 SV917499:TG917517 ACR917499:ADC917517 AMN917499:AMY917517 AWJ917499:AWU917517 BGF917499:BGQ917517 BQB917499:BQM917517 BZX917499:CAI917517 CJT917499:CKE917517 CTP917499:CUA917517 DDL917499:DDW917517 DNH917499:DNS917517 DXD917499:DXO917517 EGZ917499:EHK917517 EQV917499:ERG917517 FAR917499:FBC917517 FKN917499:FKY917517 FUJ917499:FUU917517 GEF917499:GEQ917517 GOB917499:GOM917517 GXX917499:GYI917517 HHT917499:HIE917517 HRP917499:HSA917517 IBL917499:IBW917517 ILH917499:ILS917517 IVD917499:IVO917517 JEZ917499:JFK917517 JOV917499:JPG917517 JYR917499:JZC917517 KIN917499:KIY917517 KSJ917499:KSU917517 LCF917499:LCQ917517 LMB917499:LMM917517 LVX917499:LWI917517 MFT917499:MGE917517 MPP917499:MQA917517 MZL917499:MZW917517 NJH917499:NJS917517 NTD917499:NTO917517 OCZ917499:ODK917517 OMV917499:ONG917517 OWR917499:OXC917517 PGN917499:PGY917517 PQJ917499:PQU917517 QAF917499:QAQ917517 QKB917499:QKM917517 QTX917499:QUI917517 RDT917499:REE917517 RNP917499:ROA917517 RXL917499:RXW917517 SHH917499:SHS917517 SRD917499:SRO917517 TAZ917499:TBK917517 TKV917499:TLG917517 TUR917499:TVC917517 UEN917499:UEY917517 UOJ917499:UOU917517 UYF917499:UYQ917517 VIB917499:VIM917517 VRX917499:VSI917517 WBT917499:WCE917517 WLP917499:WMA917517 WVL917499:WVW917517 D983035:O983053 IZ983035:JK983053 SV983035:TG983053 ACR983035:ADC983053 AMN983035:AMY983053 AWJ983035:AWU983053 BGF983035:BGQ983053 BQB983035:BQM983053 BZX983035:CAI983053 CJT983035:CKE983053 CTP983035:CUA983053 DDL983035:DDW983053 DNH983035:DNS983053 DXD983035:DXO983053 EGZ983035:EHK983053 EQV983035:ERG983053 FAR983035:FBC983053 FKN983035:FKY983053 FUJ983035:FUU983053 GEF983035:GEQ983053 GOB983035:GOM983053 GXX983035:GYI983053 HHT983035:HIE983053 HRP983035:HSA983053 IBL983035:IBW983053 ILH983035:ILS983053 IVD983035:IVO983053 JEZ983035:JFK983053 JOV983035:JPG983053 JYR983035:JZC983053 KIN983035:KIY983053 KSJ983035:KSU983053 LCF983035:LCQ983053 LMB983035:LMM983053 LVX983035:LWI983053 MFT983035:MGE983053 MPP983035:MQA983053 MZL983035:MZW983053 NJH983035:NJS983053 NTD983035:NTO983053 OCZ983035:ODK983053 OMV983035:ONG983053 OWR983035:OXC983053 PGN983035:PGY983053 PQJ983035:PQU983053 QAF983035:QAQ983053 QKB983035:QKM983053 QTX983035:QUI983053 RDT983035:REE983053 RNP983035:ROA983053 RXL983035:RXW983053 SHH983035:SHS983053 SRD983035:SRO983053 TAZ983035:TBK983053 TKV983035:TLG983053 TUR983035:TVC983053 UEN983035:UEY983053 UOJ983035:UOU983053 UYF983035:UYQ983053 VIB983035:VIM983053 VRX983035:VSI983053 WBT983035:WCE983053 WLP983035:WMA983053 WVL983035:WVW983053 D18:O18 JR12:KC32 TN12:TY32 ADJ12:ADU32 ANF12:ANQ32 AXB12:AXM32 BGX12:BHI32 BQT12:BRE32 CAP12:CBA32 CKL12:CKW32 CUH12:CUS32 DED12:DEO32 DNZ12:DOK32 DXV12:DYG32 EHR12:EIC32 ERN12:ERY32 FBJ12:FBU32 FLF12:FLQ32 FVB12:FVM32 GEX12:GFI32 GOT12:GPE32 GYP12:GZA32 HIL12:HIW32 HSH12:HSS32 ICD12:ICO32 ILZ12:IMK32 IVV12:IWG32 JFR12:JGC32 JPN12:JPY32 JZJ12:JZU32 KJF12:KJQ32 KTB12:KTM32 LCX12:LDI32 LMT12:LNE32 LWP12:LXA32 MGL12:MGW32 MQH12:MQS32 NAD12:NAO32 NJZ12:NKK32 NTV12:NUG32 ODR12:OEC32 ONN12:ONY32 OXJ12:OXU32 PHF12:PHQ32 PRB12:PRM32 QAX12:QBI32 QKT12:QLE32 QUP12:QVA32 REL12:REW32 ROH12:ROS32 RYD12:RYO32 SHZ12:SIK32 SRV12:SSG32 TBR12:TCC32 TLN12:TLY32 TVJ12:TVU32 UFF12:UFQ32 UPB12:UPM32 UYX12:UZI32 VIT12:VJE32 VSP12:VTA32 WCL12:WCW32 WMH12:WMS32 WWD12:WWO32 V65531:AG65549 JR65531:KC65549 TN65531:TY65549 ADJ65531:ADU65549 ANF65531:ANQ65549 AXB65531:AXM65549 BGX65531:BHI65549 BQT65531:BRE65549 CAP65531:CBA65549 CKL65531:CKW65549 CUH65531:CUS65549 DED65531:DEO65549 DNZ65531:DOK65549 DXV65531:DYG65549 EHR65531:EIC65549 ERN65531:ERY65549 FBJ65531:FBU65549 FLF65531:FLQ65549 FVB65531:FVM65549 GEX65531:GFI65549 GOT65531:GPE65549 GYP65531:GZA65549 HIL65531:HIW65549 HSH65531:HSS65549 ICD65531:ICO65549 ILZ65531:IMK65549 IVV65531:IWG65549 JFR65531:JGC65549 JPN65531:JPY65549 JZJ65531:JZU65549 KJF65531:KJQ65549 KTB65531:KTM65549 LCX65531:LDI65549 LMT65531:LNE65549 LWP65531:LXA65549 MGL65531:MGW65549 MQH65531:MQS65549 NAD65531:NAO65549 NJZ65531:NKK65549 NTV65531:NUG65549 ODR65531:OEC65549 ONN65531:ONY65549 OXJ65531:OXU65549 PHF65531:PHQ65549 PRB65531:PRM65549 QAX65531:QBI65549 QKT65531:QLE65549 QUP65531:QVA65549 REL65531:REW65549 ROH65531:ROS65549 RYD65531:RYO65549 SHZ65531:SIK65549 SRV65531:SSG65549 TBR65531:TCC65549 TLN65531:TLY65549 TVJ65531:TVU65549 UFF65531:UFQ65549 UPB65531:UPM65549 UYX65531:UZI65549 VIT65531:VJE65549 VSP65531:VTA65549 WCL65531:WCW65549 WMH65531:WMS65549 WWD65531:WWO65549 V131067:AG131085 JR131067:KC131085 TN131067:TY131085 ADJ131067:ADU131085 ANF131067:ANQ131085 AXB131067:AXM131085 BGX131067:BHI131085 BQT131067:BRE131085 CAP131067:CBA131085 CKL131067:CKW131085 CUH131067:CUS131085 DED131067:DEO131085 DNZ131067:DOK131085 DXV131067:DYG131085 EHR131067:EIC131085 ERN131067:ERY131085 FBJ131067:FBU131085 FLF131067:FLQ131085 FVB131067:FVM131085 GEX131067:GFI131085 GOT131067:GPE131085 GYP131067:GZA131085 HIL131067:HIW131085 HSH131067:HSS131085 ICD131067:ICO131085 ILZ131067:IMK131085 IVV131067:IWG131085 JFR131067:JGC131085 JPN131067:JPY131085 JZJ131067:JZU131085 KJF131067:KJQ131085 KTB131067:KTM131085 LCX131067:LDI131085 LMT131067:LNE131085 LWP131067:LXA131085 MGL131067:MGW131085 MQH131067:MQS131085 NAD131067:NAO131085 NJZ131067:NKK131085 NTV131067:NUG131085 ODR131067:OEC131085 ONN131067:ONY131085 OXJ131067:OXU131085 PHF131067:PHQ131085 PRB131067:PRM131085 QAX131067:QBI131085 QKT131067:QLE131085 QUP131067:QVA131085 REL131067:REW131085 ROH131067:ROS131085 RYD131067:RYO131085 SHZ131067:SIK131085 SRV131067:SSG131085 TBR131067:TCC131085 TLN131067:TLY131085 TVJ131067:TVU131085 UFF131067:UFQ131085 UPB131067:UPM131085 UYX131067:UZI131085 VIT131067:VJE131085 VSP131067:VTA131085 WCL131067:WCW131085 WMH131067:WMS131085 WWD131067:WWO131085 V196603:AG196621 JR196603:KC196621 TN196603:TY196621 ADJ196603:ADU196621 ANF196603:ANQ196621 AXB196603:AXM196621 BGX196603:BHI196621 BQT196603:BRE196621 CAP196603:CBA196621 CKL196603:CKW196621 CUH196603:CUS196621 DED196603:DEO196621 DNZ196603:DOK196621 DXV196603:DYG196621 EHR196603:EIC196621 ERN196603:ERY196621 FBJ196603:FBU196621 FLF196603:FLQ196621 FVB196603:FVM196621 GEX196603:GFI196621 GOT196603:GPE196621 GYP196603:GZA196621 HIL196603:HIW196621 HSH196603:HSS196621 ICD196603:ICO196621 ILZ196603:IMK196621 IVV196603:IWG196621 JFR196603:JGC196621 JPN196603:JPY196621 JZJ196603:JZU196621 KJF196603:KJQ196621 KTB196603:KTM196621 LCX196603:LDI196621 LMT196603:LNE196621 LWP196603:LXA196621 MGL196603:MGW196621 MQH196603:MQS196621 NAD196603:NAO196621 NJZ196603:NKK196621 NTV196603:NUG196621 ODR196603:OEC196621 ONN196603:ONY196621 OXJ196603:OXU196621 PHF196603:PHQ196621 PRB196603:PRM196621 QAX196603:QBI196621 QKT196603:QLE196621 QUP196603:QVA196621 REL196603:REW196621 ROH196603:ROS196621 RYD196603:RYO196621 SHZ196603:SIK196621 SRV196603:SSG196621 TBR196603:TCC196621 TLN196603:TLY196621 TVJ196603:TVU196621 UFF196603:UFQ196621 UPB196603:UPM196621 UYX196603:UZI196621 VIT196603:VJE196621 VSP196603:VTA196621 WCL196603:WCW196621 WMH196603:WMS196621 WWD196603:WWO196621 V262139:AG262157 JR262139:KC262157 TN262139:TY262157 ADJ262139:ADU262157 ANF262139:ANQ262157 AXB262139:AXM262157 BGX262139:BHI262157 BQT262139:BRE262157 CAP262139:CBA262157 CKL262139:CKW262157 CUH262139:CUS262157 DED262139:DEO262157 DNZ262139:DOK262157 DXV262139:DYG262157 EHR262139:EIC262157 ERN262139:ERY262157 FBJ262139:FBU262157 FLF262139:FLQ262157 FVB262139:FVM262157 GEX262139:GFI262157 GOT262139:GPE262157 GYP262139:GZA262157 HIL262139:HIW262157 HSH262139:HSS262157 ICD262139:ICO262157 ILZ262139:IMK262157 IVV262139:IWG262157 JFR262139:JGC262157 JPN262139:JPY262157 JZJ262139:JZU262157 KJF262139:KJQ262157 KTB262139:KTM262157 LCX262139:LDI262157 LMT262139:LNE262157 LWP262139:LXA262157 MGL262139:MGW262157 MQH262139:MQS262157 NAD262139:NAO262157 NJZ262139:NKK262157 NTV262139:NUG262157 ODR262139:OEC262157 ONN262139:ONY262157 OXJ262139:OXU262157 PHF262139:PHQ262157 PRB262139:PRM262157 QAX262139:QBI262157 QKT262139:QLE262157 QUP262139:QVA262157 REL262139:REW262157 ROH262139:ROS262157 RYD262139:RYO262157 SHZ262139:SIK262157 SRV262139:SSG262157 TBR262139:TCC262157 TLN262139:TLY262157 TVJ262139:TVU262157 UFF262139:UFQ262157 UPB262139:UPM262157 UYX262139:UZI262157 VIT262139:VJE262157 VSP262139:VTA262157 WCL262139:WCW262157 WMH262139:WMS262157 WWD262139:WWO262157 V327675:AG327693 JR327675:KC327693 TN327675:TY327693 ADJ327675:ADU327693 ANF327675:ANQ327693 AXB327675:AXM327693 BGX327675:BHI327693 BQT327675:BRE327693 CAP327675:CBA327693 CKL327675:CKW327693 CUH327675:CUS327693 DED327675:DEO327693 DNZ327675:DOK327693 DXV327675:DYG327693 EHR327675:EIC327693 ERN327675:ERY327693 FBJ327675:FBU327693 FLF327675:FLQ327693 FVB327675:FVM327693 GEX327675:GFI327693 GOT327675:GPE327693 GYP327675:GZA327693 HIL327675:HIW327693 HSH327675:HSS327693 ICD327675:ICO327693 ILZ327675:IMK327693 IVV327675:IWG327693 JFR327675:JGC327693 JPN327675:JPY327693 JZJ327675:JZU327693 KJF327675:KJQ327693 KTB327675:KTM327693 LCX327675:LDI327693 LMT327675:LNE327693 LWP327675:LXA327693 MGL327675:MGW327693 MQH327675:MQS327693 NAD327675:NAO327693 NJZ327675:NKK327693 NTV327675:NUG327693 ODR327675:OEC327693 ONN327675:ONY327693 OXJ327675:OXU327693 PHF327675:PHQ327693 PRB327675:PRM327693 QAX327675:QBI327693 QKT327675:QLE327693 QUP327675:QVA327693 REL327675:REW327693 ROH327675:ROS327693 RYD327675:RYO327693 SHZ327675:SIK327693 SRV327675:SSG327693 TBR327675:TCC327693 TLN327675:TLY327693 TVJ327675:TVU327693 UFF327675:UFQ327693 UPB327675:UPM327693 UYX327675:UZI327693 VIT327675:VJE327693 VSP327675:VTA327693 WCL327675:WCW327693 WMH327675:WMS327693 WWD327675:WWO327693 V393211:AG393229 JR393211:KC393229 TN393211:TY393229 ADJ393211:ADU393229 ANF393211:ANQ393229 AXB393211:AXM393229 BGX393211:BHI393229 BQT393211:BRE393229 CAP393211:CBA393229 CKL393211:CKW393229 CUH393211:CUS393229 DED393211:DEO393229 DNZ393211:DOK393229 DXV393211:DYG393229 EHR393211:EIC393229 ERN393211:ERY393229 FBJ393211:FBU393229 FLF393211:FLQ393229 FVB393211:FVM393229 GEX393211:GFI393229 GOT393211:GPE393229 GYP393211:GZA393229 HIL393211:HIW393229 HSH393211:HSS393229 ICD393211:ICO393229 ILZ393211:IMK393229 IVV393211:IWG393229 JFR393211:JGC393229 JPN393211:JPY393229 JZJ393211:JZU393229 KJF393211:KJQ393229 KTB393211:KTM393229 LCX393211:LDI393229 LMT393211:LNE393229 LWP393211:LXA393229 MGL393211:MGW393229 MQH393211:MQS393229 NAD393211:NAO393229 NJZ393211:NKK393229 NTV393211:NUG393229 ODR393211:OEC393229 ONN393211:ONY393229 OXJ393211:OXU393229 PHF393211:PHQ393229 PRB393211:PRM393229 QAX393211:QBI393229 QKT393211:QLE393229 QUP393211:QVA393229 REL393211:REW393229 ROH393211:ROS393229 RYD393211:RYO393229 SHZ393211:SIK393229 SRV393211:SSG393229 TBR393211:TCC393229 TLN393211:TLY393229 TVJ393211:TVU393229 UFF393211:UFQ393229 UPB393211:UPM393229 UYX393211:UZI393229 VIT393211:VJE393229 VSP393211:VTA393229 WCL393211:WCW393229 WMH393211:WMS393229 WWD393211:WWO393229 V458747:AG458765 JR458747:KC458765 TN458747:TY458765 ADJ458747:ADU458765 ANF458747:ANQ458765 AXB458747:AXM458765 BGX458747:BHI458765 BQT458747:BRE458765 CAP458747:CBA458765 CKL458747:CKW458765 CUH458747:CUS458765 DED458747:DEO458765 DNZ458747:DOK458765 DXV458747:DYG458765 EHR458747:EIC458765 ERN458747:ERY458765 FBJ458747:FBU458765 FLF458747:FLQ458765 FVB458747:FVM458765 GEX458747:GFI458765 GOT458747:GPE458765 GYP458747:GZA458765 HIL458747:HIW458765 HSH458747:HSS458765 ICD458747:ICO458765 ILZ458747:IMK458765 IVV458747:IWG458765 JFR458747:JGC458765 JPN458747:JPY458765 JZJ458747:JZU458765 KJF458747:KJQ458765 KTB458747:KTM458765 LCX458747:LDI458765 LMT458747:LNE458765 LWP458747:LXA458765 MGL458747:MGW458765 MQH458747:MQS458765 NAD458747:NAO458765 NJZ458747:NKK458765 NTV458747:NUG458765 ODR458747:OEC458765 ONN458747:ONY458765 OXJ458747:OXU458765 PHF458747:PHQ458765 PRB458747:PRM458765 QAX458747:QBI458765 QKT458747:QLE458765 QUP458747:QVA458765 REL458747:REW458765 ROH458747:ROS458765 RYD458747:RYO458765 SHZ458747:SIK458765 SRV458747:SSG458765 TBR458747:TCC458765 TLN458747:TLY458765 TVJ458747:TVU458765 UFF458747:UFQ458765 UPB458747:UPM458765 UYX458747:UZI458765 VIT458747:VJE458765 VSP458747:VTA458765 WCL458747:WCW458765 WMH458747:WMS458765 WWD458747:WWO458765 V524283:AG524301 JR524283:KC524301 TN524283:TY524301 ADJ524283:ADU524301 ANF524283:ANQ524301 AXB524283:AXM524301 BGX524283:BHI524301 BQT524283:BRE524301 CAP524283:CBA524301 CKL524283:CKW524301 CUH524283:CUS524301 DED524283:DEO524301 DNZ524283:DOK524301 DXV524283:DYG524301 EHR524283:EIC524301 ERN524283:ERY524301 FBJ524283:FBU524301 FLF524283:FLQ524301 FVB524283:FVM524301 GEX524283:GFI524301 GOT524283:GPE524301 GYP524283:GZA524301 HIL524283:HIW524301 HSH524283:HSS524301 ICD524283:ICO524301 ILZ524283:IMK524301 IVV524283:IWG524301 JFR524283:JGC524301 JPN524283:JPY524301 JZJ524283:JZU524301 KJF524283:KJQ524301 KTB524283:KTM524301 LCX524283:LDI524301 LMT524283:LNE524301 LWP524283:LXA524301 MGL524283:MGW524301 MQH524283:MQS524301 NAD524283:NAO524301 NJZ524283:NKK524301 NTV524283:NUG524301 ODR524283:OEC524301 ONN524283:ONY524301 OXJ524283:OXU524301 PHF524283:PHQ524301 PRB524283:PRM524301 QAX524283:QBI524301 QKT524283:QLE524301 QUP524283:QVA524301 REL524283:REW524301 ROH524283:ROS524301 RYD524283:RYO524301 SHZ524283:SIK524301 SRV524283:SSG524301 TBR524283:TCC524301 TLN524283:TLY524301 TVJ524283:TVU524301 UFF524283:UFQ524301 UPB524283:UPM524301 UYX524283:UZI524301 VIT524283:VJE524301 VSP524283:VTA524301 WCL524283:WCW524301 WMH524283:WMS524301 WWD524283:WWO524301 V589819:AG589837 JR589819:KC589837 TN589819:TY589837 ADJ589819:ADU589837 ANF589819:ANQ589837 AXB589819:AXM589837 BGX589819:BHI589837 BQT589819:BRE589837 CAP589819:CBA589837 CKL589819:CKW589837 CUH589819:CUS589837 DED589819:DEO589837 DNZ589819:DOK589837 DXV589819:DYG589837 EHR589819:EIC589837 ERN589819:ERY589837 FBJ589819:FBU589837 FLF589819:FLQ589837 FVB589819:FVM589837 GEX589819:GFI589837 GOT589819:GPE589837 GYP589819:GZA589837 HIL589819:HIW589837 HSH589819:HSS589837 ICD589819:ICO589837 ILZ589819:IMK589837 IVV589819:IWG589837 JFR589819:JGC589837 JPN589819:JPY589837 JZJ589819:JZU589837 KJF589819:KJQ589837 KTB589819:KTM589837 LCX589819:LDI589837 LMT589819:LNE589837 LWP589819:LXA589837 MGL589819:MGW589837 MQH589819:MQS589837 NAD589819:NAO589837 NJZ589819:NKK589837 NTV589819:NUG589837 ODR589819:OEC589837 ONN589819:ONY589837 OXJ589819:OXU589837 PHF589819:PHQ589837 PRB589819:PRM589837 QAX589819:QBI589837 QKT589819:QLE589837 QUP589819:QVA589837 REL589819:REW589837 ROH589819:ROS589837 RYD589819:RYO589837 SHZ589819:SIK589837 SRV589819:SSG589837 TBR589819:TCC589837 TLN589819:TLY589837 TVJ589819:TVU589837 UFF589819:UFQ589837 UPB589819:UPM589837 UYX589819:UZI589837 VIT589819:VJE589837 VSP589819:VTA589837 WCL589819:WCW589837 WMH589819:WMS589837 WWD589819:WWO589837 V655355:AG655373 JR655355:KC655373 TN655355:TY655373 ADJ655355:ADU655373 ANF655355:ANQ655373 AXB655355:AXM655373 BGX655355:BHI655373 BQT655355:BRE655373 CAP655355:CBA655373 CKL655355:CKW655373 CUH655355:CUS655373 DED655355:DEO655373 DNZ655355:DOK655373 DXV655355:DYG655373 EHR655355:EIC655373 ERN655355:ERY655373 FBJ655355:FBU655373 FLF655355:FLQ655373 FVB655355:FVM655373 GEX655355:GFI655373 GOT655355:GPE655373 GYP655355:GZA655373 HIL655355:HIW655373 HSH655355:HSS655373 ICD655355:ICO655373 ILZ655355:IMK655373 IVV655355:IWG655373 JFR655355:JGC655373 JPN655355:JPY655373 JZJ655355:JZU655373 KJF655355:KJQ655373 KTB655355:KTM655373 LCX655355:LDI655373 LMT655355:LNE655373 LWP655355:LXA655373 MGL655355:MGW655373 MQH655355:MQS655373 NAD655355:NAO655373 NJZ655355:NKK655373 NTV655355:NUG655373 ODR655355:OEC655373 ONN655355:ONY655373 OXJ655355:OXU655373 PHF655355:PHQ655373 PRB655355:PRM655373 QAX655355:QBI655373 QKT655355:QLE655373 QUP655355:QVA655373 REL655355:REW655373 ROH655355:ROS655373 RYD655355:RYO655373 SHZ655355:SIK655373 SRV655355:SSG655373 TBR655355:TCC655373 TLN655355:TLY655373 TVJ655355:TVU655373 UFF655355:UFQ655373 UPB655355:UPM655373 UYX655355:UZI655373 VIT655355:VJE655373 VSP655355:VTA655373 WCL655355:WCW655373 WMH655355:WMS655373 WWD655355:WWO655373 V720891:AG720909 JR720891:KC720909 TN720891:TY720909 ADJ720891:ADU720909 ANF720891:ANQ720909 AXB720891:AXM720909 BGX720891:BHI720909 BQT720891:BRE720909 CAP720891:CBA720909 CKL720891:CKW720909 CUH720891:CUS720909 DED720891:DEO720909 DNZ720891:DOK720909 DXV720891:DYG720909 EHR720891:EIC720909 ERN720891:ERY720909 FBJ720891:FBU720909 FLF720891:FLQ720909 FVB720891:FVM720909 GEX720891:GFI720909 GOT720891:GPE720909 GYP720891:GZA720909 HIL720891:HIW720909 HSH720891:HSS720909 ICD720891:ICO720909 ILZ720891:IMK720909 IVV720891:IWG720909 JFR720891:JGC720909 JPN720891:JPY720909 JZJ720891:JZU720909 KJF720891:KJQ720909 KTB720891:KTM720909 LCX720891:LDI720909 LMT720891:LNE720909 LWP720891:LXA720909 MGL720891:MGW720909 MQH720891:MQS720909 NAD720891:NAO720909 NJZ720891:NKK720909 NTV720891:NUG720909 ODR720891:OEC720909 ONN720891:ONY720909 OXJ720891:OXU720909 PHF720891:PHQ720909 PRB720891:PRM720909 QAX720891:QBI720909 QKT720891:QLE720909 QUP720891:QVA720909 REL720891:REW720909 ROH720891:ROS720909 RYD720891:RYO720909 SHZ720891:SIK720909 SRV720891:SSG720909 TBR720891:TCC720909 TLN720891:TLY720909 TVJ720891:TVU720909 UFF720891:UFQ720909 UPB720891:UPM720909 UYX720891:UZI720909 VIT720891:VJE720909 VSP720891:VTA720909 WCL720891:WCW720909 WMH720891:WMS720909 WWD720891:WWO720909 V786427:AG786445 JR786427:KC786445 TN786427:TY786445 ADJ786427:ADU786445 ANF786427:ANQ786445 AXB786427:AXM786445 BGX786427:BHI786445 BQT786427:BRE786445 CAP786427:CBA786445 CKL786427:CKW786445 CUH786427:CUS786445 DED786427:DEO786445 DNZ786427:DOK786445 DXV786427:DYG786445 EHR786427:EIC786445 ERN786427:ERY786445 FBJ786427:FBU786445 FLF786427:FLQ786445 FVB786427:FVM786445 GEX786427:GFI786445 GOT786427:GPE786445 GYP786427:GZA786445 HIL786427:HIW786445 HSH786427:HSS786445 ICD786427:ICO786445 ILZ786427:IMK786445 IVV786427:IWG786445 JFR786427:JGC786445 JPN786427:JPY786445 JZJ786427:JZU786445 KJF786427:KJQ786445 KTB786427:KTM786445 LCX786427:LDI786445 LMT786427:LNE786445 LWP786427:LXA786445 MGL786427:MGW786445 MQH786427:MQS786445 NAD786427:NAO786445 NJZ786427:NKK786445 NTV786427:NUG786445 ODR786427:OEC786445 ONN786427:ONY786445 OXJ786427:OXU786445 PHF786427:PHQ786445 PRB786427:PRM786445 QAX786427:QBI786445 QKT786427:QLE786445 QUP786427:QVA786445 REL786427:REW786445 ROH786427:ROS786445 RYD786427:RYO786445 SHZ786427:SIK786445 SRV786427:SSG786445 TBR786427:TCC786445 TLN786427:TLY786445 TVJ786427:TVU786445 UFF786427:UFQ786445 UPB786427:UPM786445 UYX786427:UZI786445 VIT786427:VJE786445 VSP786427:VTA786445 WCL786427:WCW786445 WMH786427:WMS786445 WWD786427:WWO786445 V851963:AG851981 JR851963:KC851981 TN851963:TY851981 ADJ851963:ADU851981 ANF851963:ANQ851981 AXB851963:AXM851981 BGX851963:BHI851981 BQT851963:BRE851981 CAP851963:CBA851981 CKL851963:CKW851981 CUH851963:CUS851981 DED851963:DEO851981 DNZ851963:DOK851981 DXV851963:DYG851981 EHR851963:EIC851981 ERN851963:ERY851981 FBJ851963:FBU851981 FLF851963:FLQ851981 FVB851963:FVM851981 GEX851963:GFI851981 GOT851963:GPE851981 GYP851963:GZA851981 HIL851963:HIW851981 HSH851963:HSS851981 ICD851963:ICO851981 ILZ851963:IMK851981 IVV851963:IWG851981 JFR851963:JGC851981 JPN851963:JPY851981 JZJ851963:JZU851981 KJF851963:KJQ851981 KTB851963:KTM851981 LCX851963:LDI851981 LMT851963:LNE851981 LWP851963:LXA851981 MGL851963:MGW851981 MQH851963:MQS851981 NAD851963:NAO851981 NJZ851963:NKK851981 NTV851963:NUG851981 ODR851963:OEC851981 ONN851963:ONY851981 OXJ851963:OXU851981 PHF851963:PHQ851981 PRB851963:PRM851981 QAX851963:QBI851981 QKT851963:QLE851981 QUP851963:QVA851981 REL851963:REW851981 ROH851963:ROS851981 RYD851963:RYO851981 SHZ851963:SIK851981 SRV851963:SSG851981 TBR851963:TCC851981 TLN851963:TLY851981 TVJ851963:TVU851981 UFF851963:UFQ851981 UPB851963:UPM851981 UYX851963:UZI851981 VIT851963:VJE851981 VSP851963:VTA851981 WCL851963:WCW851981 WMH851963:WMS851981 WWD851963:WWO851981 V917499:AG917517 JR917499:KC917517 TN917499:TY917517 ADJ917499:ADU917517 ANF917499:ANQ917517 AXB917499:AXM917517 BGX917499:BHI917517 BQT917499:BRE917517 CAP917499:CBA917517 CKL917499:CKW917517 CUH917499:CUS917517 DED917499:DEO917517 DNZ917499:DOK917517 DXV917499:DYG917517 EHR917499:EIC917517 ERN917499:ERY917517 FBJ917499:FBU917517 FLF917499:FLQ917517 FVB917499:FVM917517 GEX917499:GFI917517 GOT917499:GPE917517 GYP917499:GZA917517 HIL917499:HIW917517 HSH917499:HSS917517 ICD917499:ICO917517 ILZ917499:IMK917517 IVV917499:IWG917517 JFR917499:JGC917517 JPN917499:JPY917517 JZJ917499:JZU917517 KJF917499:KJQ917517 KTB917499:KTM917517 LCX917499:LDI917517 LMT917499:LNE917517 LWP917499:LXA917517 MGL917499:MGW917517 MQH917499:MQS917517 NAD917499:NAO917517 NJZ917499:NKK917517 NTV917499:NUG917517 ODR917499:OEC917517 ONN917499:ONY917517 OXJ917499:OXU917517 PHF917499:PHQ917517 PRB917499:PRM917517 QAX917499:QBI917517 QKT917499:QLE917517 QUP917499:QVA917517 REL917499:REW917517 ROH917499:ROS917517 RYD917499:RYO917517 SHZ917499:SIK917517 SRV917499:SSG917517 TBR917499:TCC917517 TLN917499:TLY917517 TVJ917499:TVU917517 UFF917499:UFQ917517 UPB917499:UPM917517 UYX917499:UZI917517 VIT917499:VJE917517 VSP917499:VTA917517 WCL917499:WCW917517 WMH917499:WMS917517 WWD917499:WWO917517 V983035:AG983053 JR983035:KC983053 TN983035:TY983053 ADJ983035:ADU983053 ANF983035:ANQ983053 AXB983035:AXM983053 BGX983035:BHI983053 BQT983035:BRE983053 CAP983035:CBA983053 CKL983035:CKW983053 CUH983035:CUS983053 DED983035:DEO983053 DNZ983035:DOK983053 DXV983035:DYG983053 EHR983035:EIC983053 ERN983035:ERY983053 FBJ983035:FBU983053 FLF983035:FLQ983053 FVB983035:FVM983053 GEX983035:GFI983053 GOT983035:GPE983053 GYP983035:GZA983053 HIL983035:HIW983053 HSH983035:HSS983053 ICD983035:ICO983053 ILZ983035:IMK983053 IVV983035:IWG983053 JFR983035:JGC983053 JPN983035:JPY983053 JZJ983035:JZU983053 KJF983035:KJQ983053 KTB983035:KTM983053 LCX983035:LDI983053 LMT983035:LNE983053 LWP983035:LXA983053 MGL983035:MGW983053 MQH983035:MQS983053 NAD983035:NAO983053 NJZ983035:NKK983053 NTV983035:NUG983053 ODR983035:OEC983053 ONN983035:ONY983053 OXJ983035:OXU983053 PHF983035:PHQ983053 PRB983035:PRM983053 QAX983035:QBI983053 QKT983035:QLE983053 QUP983035:QVA983053 REL983035:REW983053 ROH983035:ROS983053 RYD983035:RYO983053 SHZ983035:SIK983053 SRV983035:SSG983053 TBR983035:TCC983053 TLN983035:TLY983053 TVJ983035:TVU983053 UFF983035:UFQ983053 UPB983035:UPM983053 UYX983035:UZI983053 VIT983035:VJE983053 VSP983035:VTA983053 WCL983035:WCW983053 WMH983035:WMS983053 WWD983035:WWO983053 D46:O46 KJ12:KU32 UF12:UQ32 AEB12:AEM32 ANX12:AOI32 AXT12:AYE32 BHP12:BIA32 BRL12:BRW32 CBH12:CBS32 CLD12:CLO32 CUZ12:CVK32 DEV12:DFG32 DOR12:DPC32 DYN12:DYY32 EIJ12:EIU32 ESF12:ESQ32 FCB12:FCM32 FLX12:FMI32 FVT12:FWE32 GFP12:GGA32 GPL12:GPW32 GZH12:GZS32 HJD12:HJO32 HSZ12:HTK32 ICV12:IDG32 IMR12:INC32 IWN12:IWY32 JGJ12:JGU32 JQF12:JQQ32 KAB12:KAM32 KJX12:KKI32 KTT12:KUE32 LDP12:LEA32 LNL12:LNW32 LXH12:LXS32 MHD12:MHO32 MQZ12:MRK32 NAV12:NBG32 NKR12:NLC32 NUN12:NUY32 OEJ12:OEU32 OOF12:OOQ32 OYB12:OYM32 PHX12:PII32 PRT12:PSE32 QBP12:QCA32 QLL12:QLW32 QVH12:QVS32 RFD12:RFO32 ROZ12:RPK32 RYV12:RZG32 SIR12:SJC32 SSN12:SSY32 TCJ12:TCU32 TMF12:TMQ32 TWB12:TWM32 UFX12:UGI32 UPT12:UQE32 UZP12:VAA32 VJL12:VJW32 VTH12:VTS32 WDD12:WDO32 WMZ12:WNK32 WWV12:WXG32 AN65531:AY65549 KJ65531:KU65549 UF65531:UQ65549 AEB65531:AEM65549 ANX65531:AOI65549 AXT65531:AYE65549 BHP65531:BIA65549 BRL65531:BRW65549 CBH65531:CBS65549 CLD65531:CLO65549 CUZ65531:CVK65549 DEV65531:DFG65549 DOR65531:DPC65549 DYN65531:DYY65549 EIJ65531:EIU65549 ESF65531:ESQ65549 FCB65531:FCM65549 FLX65531:FMI65549 FVT65531:FWE65549 GFP65531:GGA65549 GPL65531:GPW65549 GZH65531:GZS65549 HJD65531:HJO65549 HSZ65531:HTK65549 ICV65531:IDG65549 IMR65531:INC65549 IWN65531:IWY65549 JGJ65531:JGU65549 JQF65531:JQQ65549 KAB65531:KAM65549 KJX65531:KKI65549 KTT65531:KUE65549 LDP65531:LEA65549 LNL65531:LNW65549 LXH65531:LXS65549 MHD65531:MHO65549 MQZ65531:MRK65549 NAV65531:NBG65549 NKR65531:NLC65549 NUN65531:NUY65549 OEJ65531:OEU65549 OOF65531:OOQ65549 OYB65531:OYM65549 PHX65531:PII65549 PRT65531:PSE65549 QBP65531:QCA65549 QLL65531:QLW65549 QVH65531:QVS65549 RFD65531:RFO65549 ROZ65531:RPK65549 RYV65531:RZG65549 SIR65531:SJC65549 SSN65531:SSY65549 TCJ65531:TCU65549 TMF65531:TMQ65549 TWB65531:TWM65549 UFX65531:UGI65549 UPT65531:UQE65549 UZP65531:VAA65549 VJL65531:VJW65549 VTH65531:VTS65549 WDD65531:WDO65549 WMZ65531:WNK65549 WWV65531:WXG65549 AN131067:AY131085 KJ131067:KU131085 UF131067:UQ131085 AEB131067:AEM131085 ANX131067:AOI131085 AXT131067:AYE131085 BHP131067:BIA131085 BRL131067:BRW131085 CBH131067:CBS131085 CLD131067:CLO131085 CUZ131067:CVK131085 DEV131067:DFG131085 DOR131067:DPC131085 DYN131067:DYY131085 EIJ131067:EIU131085 ESF131067:ESQ131085 FCB131067:FCM131085 FLX131067:FMI131085 FVT131067:FWE131085 GFP131067:GGA131085 GPL131067:GPW131085 GZH131067:GZS131085 HJD131067:HJO131085 HSZ131067:HTK131085 ICV131067:IDG131085 IMR131067:INC131085 IWN131067:IWY131085 JGJ131067:JGU131085 JQF131067:JQQ131085 KAB131067:KAM131085 KJX131067:KKI131085 KTT131067:KUE131085 LDP131067:LEA131085 LNL131067:LNW131085 LXH131067:LXS131085 MHD131067:MHO131085 MQZ131067:MRK131085 NAV131067:NBG131085 NKR131067:NLC131085 NUN131067:NUY131085 OEJ131067:OEU131085 OOF131067:OOQ131085 OYB131067:OYM131085 PHX131067:PII131085 PRT131067:PSE131085 QBP131067:QCA131085 QLL131067:QLW131085 QVH131067:QVS131085 RFD131067:RFO131085 ROZ131067:RPK131085 RYV131067:RZG131085 SIR131067:SJC131085 SSN131067:SSY131085 TCJ131067:TCU131085 TMF131067:TMQ131085 TWB131067:TWM131085 UFX131067:UGI131085 UPT131067:UQE131085 UZP131067:VAA131085 VJL131067:VJW131085 VTH131067:VTS131085 WDD131067:WDO131085 WMZ131067:WNK131085 WWV131067:WXG131085 AN196603:AY196621 KJ196603:KU196621 UF196603:UQ196621 AEB196603:AEM196621 ANX196603:AOI196621 AXT196603:AYE196621 BHP196603:BIA196621 BRL196603:BRW196621 CBH196603:CBS196621 CLD196603:CLO196621 CUZ196603:CVK196621 DEV196603:DFG196621 DOR196603:DPC196621 DYN196603:DYY196621 EIJ196603:EIU196621 ESF196603:ESQ196621 FCB196603:FCM196621 FLX196603:FMI196621 FVT196603:FWE196621 GFP196603:GGA196621 GPL196603:GPW196621 GZH196603:GZS196621 HJD196603:HJO196621 HSZ196603:HTK196621 ICV196603:IDG196621 IMR196603:INC196621 IWN196603:IWY196621 JGJ196603:JGU196621 JQF196603:JQQ196621 KAB196603:KAM196621 KJX196603:KKI196621 KTT196603:KUE196621 LDP196603:LEA196621 LNL196603:LNW196621 LXH196603:LXS196621 MHD196603:MHO196621 MQZ196603:MRK196621 NAV196603:NBG196621 NKR196603:NLC196621 NUN196603:NUY196621 OEJ196603:OEU196621 OOF196603:OOQ196621 OYB196603:OYM196621 PHX196603:PII196621 PRT196603:PSE196621 QBP196603:QCA196621 QLL196603:QLW196621 QVH196603:QVS196621 RFD196603:RFO196621 ROZ196603:RPK196621 RYV196603:RZG196621 SIR196603:SJC196621 SSN196603:SSY196621 TCJ196603:TCU196621 TMF196603:TMQ196621 TWB196603:TWM196621 UFX196603:UGI196621 UPT196603:UQE196621 UZP196603:VAA196621 VJL196603:VJW196621 VTH196603:VTS196621 WDD196603:WDO196621 WMZ196603:WNK196621 WWV196603:WXG196621 AN262139:AY262157 KJ262139:KU262157 UF262139:UQ262157 AEB262139:AEM262157 ANX262139:AOI262157 AXT262139:AYE262157 BHP262139:BIA262157 BRL262139:BRW262157 CBH262139:CBS262157 CLD262139:CLO262157 CUZ262139:CVK262157 DEV262139:DFG262157 DOR262139:DPC262157 DYN262139:DYY262157 EIJ262139:EIU262157 ESF262139:ESQ262157 FCB262139:FCM262157 FLX262139:FMI262157 FVT262139:FWE262157 GFP262139:GGA262157 GPL262139:GPW262157 GZH262139:GZS262157 HJD262139:HJO262157 HSZ262139:HTK262157 ICV262139:IDG262157 IMR262139:INC262157 IWN262139:IWY262157 JGJ262139:JGU262157 JQF262139:JQQ262157 KAB262139:KAM262157 KJX262139:KKI262157 KTT262139:KUE262157 LDP262139:LEA262157 LNL262139:LNW262157 LXH262139:LXS262157 MHD262139:MHO262157 MQZ262139:MRK262157 NAV262139:NBG262157 NKR262139:NLC262157 NUN262139:NUY262157 OEJ262139:OEU262157 OOF262139:OOQ262157 OYB262139:OYM262157 PHX262139:PII262157 PRT262139:PSE262157 QBP262139:QCA262157 QLL262139:QLW262157 QVH262139:QVS262157 RFD262139:RFO262157 ROZ262139:RPK262157 RYV262139:RZG262157 SIR262139:SJC262157 SSN262139:SSY262157 TCJ262139:TCU262157 TMF262139:TMQ262157 TWB262139:TWM262157 UFX262139:UGI262157 UPT262139:UQE262157 UZP262139:VAA262157 VJL262139:VJW262157 VTH262139:VTS262157 WDD262139:WDO262157 WMZ262139:WNK262157 WWV262139:WXG262157 AN327675:AY327693 KJ327675:KU327693 UF327675:UQ327693 AEB327675:AEM327693 ANX327675:AOI327693 AXT327675:AYE327693 BHP327675:BIA327693 BRL327675:BRW327693 CBH327675:CBS327693 CLD327675:CLO327693 CUZ327675:CVK327693 DEV327675:DFG327693 DOR327675:DPC327693 DYN327675:DYY327693 EIJ327675:EIU327693 ESF327675:ESQ327693 FCB327675:FCM327693 FLX327675:FMI327693 FVT327675:FWE327693 GFP327675:GGA327693 GPL327675:GPW327693 GZH327675:GZS327693 HJD327675:HJO327693 HSZ327675:HTK327693 ICV327675:IDG327693 IMR327675:INC327693 IWN327675:IWY327693 JGJ327675:JGU327693 JQF327675:JQQ327693 KAB327675:KAM327693 KJX327675:KKI327693 KTT327675:KUE327693 LDP327675:LEA327693 LNL327675:LNW327693 LXH327675:LXS327693 MHD327675:MHO327693 MQZ327675:MRK327693 NAV327675:NBG327693 NKR327675:NLC327693 NUN327675:NUY327693 OEJ327675:OEU327693 OOF327675:OOQ327693 OYB327675:OYM327693 PHX327675:PII327693 PRT327675:PSE327693 QBP327675:QCA327693 QLL327675:QLW327693 QVH327675:QVS327693 RFD327675:RFO327693 ROZ327675:RPK327693 RYV327675:RZG327693 SIR327675:SJC327693 SSN327675:SSY327693 TCJ327675:TCU327693 TMF327675:TMQ327693 TWB327675:TWM327693 UFX327675:UGI327693 UPT327675:UQE327693 UZP327675:VAA327693 VJL327675:VJW327693 VTH327675:VTS327693 WDD327675:WDO327693 WMZ327675:WNK327693 WWV327675:WXG327693 AN393211:AY393229 KJ393211:KU393229 UF393211:UQ393229 AEB393211:AEM393229 ANX393211:AOI393229 AXT393211:AYE393229 BHP393211:BIA393229 BRL393211:BRW393229 CBH393211:CBS393229 CLD393211:CLO393229 CUZ393211:CVK393229 DEV393211:DFG393229 DOR393211:DPC393229 DYN393211:DYY393229 EIJ393211:EIU393229 ESF393211:ESQ393229 FCB393211:FCM393229 FLX393211:FMI393229 FVT393211:FWE393229 GFP393211:GGA393229 GPL393211:GPW393229 GZH393211:GZS393229 HJD393211:HJO393229 HSZ393211:HTK393229 ICV393211:IDG393229 IMR393211:INC393229 IWN393211:IWY393229 JGJ393211:JGU393229 JQF393211:JQQ393229 KAB393211:KAM393229 KJX393211:KKI393229 KTT393211:KUE393229 LDP393211:LEA393229 LNL393211:LNW393229 LXH393211:LXS393229 MHD393211:MHO393229 MQZ393211:MRK393229 NAV393211:NBG393229 NKR393211:NLC393229 NUN393211:NUY393229 OEJ393211:OEU393229 OOF393211:OOQ393229 OYB393211:OYM393229 PHX393211:PII393229 PRT393211:PSE393229 QBP393211:QCA393229 QLL393211:QLW393229 QVH393211:QVS393229 RFD393211:RFO393229 ROZ393211:RPK393229 RYV393211:RZG393229 SIR393211:SJC393229 SSN393211:SSY393229 TCJ393211:TCU393229 TMF393211:TMQ393229 TWB393211:TWM393229 UFX393211:UGI393229 UPT393211:UQE393229 UZP393211:VAA393229 VJL393211:VJW393229 VTH393211:VTS393229 WDD393211:WDO393229 WMZ393211:WNK393229 WWV393211:WXG393229 AN458747:AY458765 KJ458747:KU458765 UF458747:UQ458765 AEB458747:AEM458765 ANX458747:AOI458765 AXT458747:AYE458765 BHP458747:BIA458765 BRL458747:BRW458765 CBH458747:CBS458765 CLD458747:CLO458765 CUZ458747:CVK458765 DEV458747:DFG458765 DOR458747:DPC458765 DYN458747:DYY458765 EIJ458747:EIU458765 ESF458747:ESQ458765 FCB458747:FCM458765 FLX458747:FMI458765 FVT458747:FWE458765 GFP458747:GGA458765 GPL458747:GPW458765 GZH458747:GZS458765 HJD458747:HJO458765 HSZ458747:HTK458765 ICV458747:IDG458765 IMR458747:INC458765 IWN458747:IWY458765 JGJ458747:JGU458765 JQF458747:JQQ458765 KAB458747:KAM458765 KJX458747:KKI458765 KTT458747:KUE458765 LDP458747:LEA458765 LNL458747:LNW458765 LXH458747:LXS458765 MHD458747:MHO458765 MQZ458747:MRK458765 NAV458747:NBG458765 NKR458747:NLC458765 NUN458747:NUY458765 OEJ458747:OEU458765 OOF458747:OOQ458765 OYB458747:OYM458765 PHX458747:PII458765 PRT458747:PSE458765 QBP458747:QCA458765 QLL458747:QLW458765 QVH458747:QVS458765 RFD458747:RFO458765 ROZ458747:RPK458765 RYV458747:RZG458765 SIR458747:SJC458765 SSN458747:SSY458765 TCJ458747:TCU458765 TMF458747:TMQ458765 TWB458747:TWM458765 UFX458747:UGI458765 UPT458747:UQE458765 UZP458747:VAA458765 VJL458747:VJW458765 VTH458747:VTS458765 WDD458747:WDO458765 WMZ458747:WNK458765 WWV458747:WXG458765 AN524283:AY524301 KJ524283:KU524301 UF524283:UQ524301 AEB524283:AEM524301 ANX524283:AOI524301 AXT524283:AYE524301 BHP524283:BIA524301 BRL524283:BRW524301 CBH524283:CBS524301 CLD524283:CLO524301 CUZ524283:CVK524301 DEV524283:DFG524301 DOR524283:DPC524301 DYN524283:DYY524301 EIJ524283:EIU524301 ESF524283:ESQ524301 FCB524283:FCM524301 FLX524283:FMI524301 FVT524283:FWE524301 GFP524283:GGA524301 GPL524283:GPW524301 GZH524283:GZS524301 HJD524283:HJO524301 HSZ524283:HTK524301 ICV524283:IDG524301 IMR524283:INC524301 IWN524283:IWY524301 JGJ524283:JGU524301 JQF524283:JQQ524301 KAB524283:KAM524301 KJX524283:KKI524301 KTT524283:KUE524301 LDP524283:LEA524301 LNL524283:LNW524301 LXH524283:LXS524301 MHD524283:MHO524301 MQZ524283:MRK524301 NAV524283:NBG524301 NKR524283:NLC524301 NUN524283:NUY524301 OEJ524283:OEU524301 OOF524283:OOQ524301 OYB524283:OYM524301 PHX524283:PII524301 PRT524283:PSE524301 QBP524283:QCA524301 QLL524283:QLW524301 QVH524283:QVS524301 RFD524283:RFO524301 ROZ524283:RPK524301 RYV524283:RZG524301 SIR524283:SJC524301 SSN524283:SSY524301 TCJ524283:TCU524301 TMF524283:TMQ524301 TWB524283:TWM524301 UFX524283:UGI524301 UPT524283:UQE524301 UZP524283:VAA524301 VJL524283:VJW524301 VTH524283:VTS524301 WDD524283:WDO524301 WMZ524283:WNK524301 WWV524283:WXG524301 AN589819:AY589837 KJ589819:KU589837 UF589819:UQ589837 AEB589819:AEM589837 ANX589819:AOI589837 AXT589819:AYE589837 BHP589819:BIA589837 BRL589819:BRW589837 CBH589819:CBS589837 CLD589819:CLO589837 CUZ589819:CVK589837 DEV589819:DFG589837 DOR589819:DPC589837 DYN589819:DYY589837 EIJ589819:EIU589837 ESF589819:ESQ589837 FCB589819:FCM589837 FLX589819:FMI589837 FVT589819:FWE589837 GFP589819:GGA589837 GPL589819:GPW589837 GZH589819:GZS589837 HJD589819:HJO589837 HSZ589819:HTK589837 ICV589819:IDG589837 IMR589819:INC589837 IWN589819:IWY589837 JGJ589819:JGU589837 JQF589819:JQQ589837 KAB589819:KAM589837 KJX589819:KKI589837 KTT589819:KUE589837 LDP589819:LEA589837 LNL589819:LNW589837 LXH589819:LXS589837 MHD589819:MHO589837 MQZ589819:MRK589837 NAV589819:NBG589837 NKR589819:NLC589837 NUN589819:NUY589837 OEJ589819:OEU589837 OOF589819:OOQ589837 OYB589819:OYM589837 PHX589819:PII589837 PRT589819:PSE589837 QBP589819:QCA589837 QLL589819:QLW589837 QVH589819:QVS589837 RFD589819:RFO589837 ROZ589819:RPK589837 RYV589819:RZG589837 SIR589819:SJC589837 SSN589819:SSY589837 TCJ589819:TCU589837 TMF589819:TMQ589837 TWB589819:TWM589837 UFX589819:UGI589837 UPT589819:UQE589837 UZP589819:VAA589837 VJL589819:VJW589837 VTH589819:VTS589837 WDD589819:WDO589837 WMZ589819:WNK589837 WWV589819:WXG589837 AN655355:AY655373 KJ655355:KU655373 UF655355:UQ655373 AEB655355:AEM655373 ANX655355:AOI655373 AXT655355:AYE655373 BHP655355:BIA655373 BRL655355:BRW655373 CBH655355:CBS655373 CLD655355:CLO655373 CUZ655355:CVK655373 DEV655355:DFG655373 DOR655355:DPC655373 DYN655355:DYY655373 EIJ655355:EIU655373 ESF655355:ESQ655373 FCB655355:FCM655373 FLX655355:FMI655373 FVT655355:FWE655373 GFP655355:GGA655373 GPL655355:GPW655373 GZH655355:GZS655373 HJD655355:HJO655373 HSZ655355:HTK655373 ICV655355:IDG655373 IMR655355:INC655373 IWN655355:IWY655373 JGJ655355:JGU655373 JQF655355:JQQ655373 KAB655355:KAM655373 KJX655355:KKI655373 KTT655355:KUE655373 LDP655355:LEA655373 LNL655355:LNW655373 LXH655355:LXS655373 MHD655355:MHO655373 MQZ655355:MRK655373 NAV655355:NBG655373 NKR655355:NLC655373 NUN655355:NUY655373 OEJ655355:OEU655373 OOF655355:OOQ655373 OYB655355:OYM655373 PHX655355:PII655373 PRT655355:PSE655373 QBP655355:QCA655373 QLL655355:QLW655373 QVH655355:QVS655373 RFD655355:RFO655373 ROZ655355:RPK655373 RYV655355:RZG655373 SIR655355:SJC655373 SSN655355:SSY655373 TCJ655355:TCU655373 TMF655355:TMQ655373 TWB655355:TWM655373 UFX655355:UGI655373 UPT655355:UQE655373 UZP655355:VAA655373 VJL655355:VJW655373 VTH655355:VTS655373 WDD655355:WDO655373 WMZ655355:WNK655373 WWV655355:WXG655373 AN720891:AY720909 KJ720891:KU720909 UF720891:UQ720909 AEB720891:AEM720909 ANX720891:AOI720909 AXT720891:AYE720909 BHP720891:BIA720909 BRL720891:BRW720909 CBH720891:CBS720909 CLD720891:CLO720909 CUZ720891:CVK720909 DEV720891:DFG720909 DOR720891:DPC720909 DYN720891:DYY720909 EIJ720891:EIU720909 ESF720891:ESQ720909 FCB720891:FCM720909 FLX720891:FMI720909 FVT720891:FWE720909 GFP720891:GGA720909 GPL720891:GPW720909 GZH720891:GZS720909 HJD720891:HJO720909 HSZ720891:HTK720909 ICV720891:IDG720909 IMR720891:INC720909 IWN720891:IWY720909 JGJ720891:JGU720909 JQF720891:JQQ720909 KAB720891:KAM720909 KJX720891:KKI720909 KTT720891:KUE720909 LDP720891:LEA720909 LNL720891:LNW720909 LXH720891:LXS720909 MHD720891:MHO720909 MQZ720891:MRK720909 NAV720891:NBG720909 NKR720891:NLC720909 NUN720891:NUY720909 OEJ720891:OEU720909 OOF720891:OOQ720909 OYB720891:OYM720909 PHX720891:PII720909 PRT720891:PSE720909 QBP720891:QCA720909 QLL720891:QLW720909 QVH720891:QVS720909 RFD720891:RFO720909 ROZ720891:RPK720909 RYV720891:RZG720909 SIR720891:SJC720909 SSN720891:SSY720909 TCJ720891:TCU720909 TMF720891:TMQ720909 TWB720891:TWM720909 UFX720891:UGI720909 UPT720891:UQE720909 UZP720891:VAA720909 VJL720891:VJW720909 VTH720891:VTS720909 WDD720891:WDO720909 WMZ720891:WNK720909 WWV720891:WXG720909 AN786427:AY786445 KJ786427:KU786445 UF786427:UQ786445 AEB786427:AEM786445 ANX786427:AOI786445 AXT786427:AYE786445 BHP786427:BIA786445 BRL786427:BRW786445 CBH786427:CBS786445 CLD786427:CLO786445 CUZ786427:CVK786445 DEV786427:DFG786445 DOR786427:DPC786445 DYN786427:DYY786445 EIJ786427:EIU786445 ESF786427:ESQ786445 FCB786427:FCM786445 FLX786427:FMI786445 FVT786427:FWE786445 GFP786427:GGA786445 GPL786427:GPW786445 GZH786427:GZS786445 HJD786427:HJO786445 HSZ786427:HTK786445 ICV786427:IDG786445 IMR786427:INC786445 IWN786427:IWY786445 JGJ786427:JGU786445 JQF786427:JQQ786445 KAB786427:KAM786445 KJX786427:KKI786445 KTT786427:KUE786445 LDP786427:LEA786445 LNL786427:LNW786445 LXH786427:LXS786445 MHD786427:MHO786445 MQZ786427:MRK786445 NAV786427:NBG786445 NKR786427:NLC786445 NUN786427:NUY786445 OEJ786427:OEU786445 OOF786427:OOQ786445 OYB786427:OYM786445 PHX786427:PII786445 PRT786427:PSE786445 QBP786427:QCA786445 QLL786427:QLW786445 QVH786427:QVS786445 RFD786427:RFO786445 ROZ786427:RPK786445 RYV786427:RZG786445 SIR786427:SJC786445 SSN786427:SSY786445 TCJ786427:TCU786445 TMF786427:TMQ786445 TWB786427:TWM786445 UFX786427:UGI786445 UPT786427:UQE786445 UZP786427:VAA786445 VJL786427:VJW786445 VTH786427:VTS786445 WDD786427:WDO786445 WMZ786427:WNK786445 WWV786427:WXG786445 AN851963:AY851981 KJ851963:KU851981 UF851963:UQ851981 AEB851963:AEM851981 ANX851963:AOI851981 AXT851963:AYE851981 BHP851963:BIA851981 BRL851963:BRW851981 CBH851963:CBS851981 CLD851963:CLO851981 CUZ851963:CVK851981 DEV851963:DFG851981 DOR851963:DPC851981 DYN851963:DYY851981 EIJ851963:EIU851981 ESF851963:ESQ851981 FCB851963:FCM851981 FLX851963:FMI851981 FVT851963:FWE851981 GFP851963:GGA851981 GPL851963:GPW851981 GZH851963:GZS851981 HJD851963:HJO851981 HSZ851963:HTK851981 ICV851963:IDG851981 IMR851963:INC851981 IWN851963:IWY851981 JGJ851963:JGU851981 JQF851963:JQQ851981 KAB851963:KAM851981 KJX851963:KKI851981 KTT851963:KUE851981 LDP851963:LEA851981 LNL851963:LNW851981 LXH851963:LXS851981 MHD851963:MHO851981 MQZ851963:MRK851981 NAV851963:NBG851981 NKR851963:NLC851981 NUN851963:NUY851981 OEJ851963:OEU851981 OOF851963:OOQ851981 OYB851963:OYM851981 PHX851963:PII851981 PRT851963:PSE851981 QBP851963:QCA851981 QLL851963:QLW851981 QVH851963:QVS851981 RFD851963:RFO851981 ROZ851963:RPK851981 RYV851963:RZG851981 SIR851963:SJC851981 SSN851963:SSY851981 TCJ851963:TCU851981 TMF851963:TMQ851981 TWB851963:TWM851981 UFX851963:UGI851981 UPT851963:UQE851981 UZP851963:VAA851981 VJL851963:VJW851981 VTH851963:VTS851981 WDD851963:WDO851981 WMZ851963:WNK851981 WWV851963:WXG851981 AN917499:AY917517 KJ917499:KU917517 UF917499:UQ917517 AEB917499:AEM917517 ANX917499:AOI917517 AXT917499:AYE917517 BHP917499:BIA917517 BRL917499:BRW917517 CBH917499:CBS917517 CLD917499:CLO917517 CUZ917499:CVK917517 DEV917499:DFG917517 DOR917499:DPC917517 DYN917499:DYY917517 EIJ917499:EIU917517 ESF917499:ESQ917517 FCB917499:FCM917517 FLX917499:FMI917517 FVT917499:FWE917517 GFP917499:GGA917517 GPL917499:GPW917517 GZH917499:GZS917517 HJD917499:HJO917517 HSZ917499:HTK917517 ICV917499:IDG917517 IMR917499:INC917517 IWN917499:IWY917517 JGJ917499:JGU917517 JQF917499:JQQ917517 KAB917499:KAM917517 KJX917499:KKI917517 KTT917499:KUE917517 LDP917499:LEA917517 LNL917499:LNW917517 LXH917499:LXS917517 MHD917499:MHO917517 MQZ917499:MRK917517 NAV917499:NBG917517 NKR917499:NLC917517 NUN917499:NUY917517 OEJ917499:OEU917517 OOF917499:OOQ917517 OYB917499:OYM917517 PHX917499:PII917517 PRT917499:PSE917517 QBP917499:QCA917517 QLL917499:QLW917517 QVH917499:QVS917517 RFD917499:RFO917517 ROZ917499:RPK917517 RYV917499:RZG917517 SIR917499:SJC917517 SSN917499:SSY917517 TCJ917499:TCU917517 TMF917499:TMQ917517 TWB917499:TWM917517 UFX917499:UGI917517 UPT917499:UQE917517 UZP917499:VAA917517 VJL917499:VJW917517 VTH917499:VTS917517 WDD917499:WDO917517 WMZ917499:WNK917517 WWV917499:WXG917517 AN983035:AY983053 KJ983035:KU983053 UF983035:UQ983053 AEB983035:AEM983053 ANX983035:AOI983053 AXT983035:AYE983053 BHP983035:BIA983053 BRL983035:BRW983053 CBH983035:CBS983053 CLD983035:CLO983053 CUZ983035:CVK983053 DEV983035:DFG983053 DOR983035:DPC983053 DYN983035:DYY983053 EIJ983035:EIU983053 ESF983035:ESQ983053 FCB983035:FCM983053 FLX983035:FMI983053 FVT983035:FWE983053 GFP983035:GGA983053 GPL983035:GPW983053 GZH983035:GZS983053 HJD983035:HJO983053 HSZ983035:HTK983053 ICV983035:IDG983053 IMR983035:INC983053 IWN983035:IWY983053 JGJ983035:JGU983053 JQF983035:JQQ983053 KAB983035:KAM983053 KJX983035:KKI983053 KTT983035:KUE983053 LDP983035:LEA983053 LNL983035:LNW983053 LXH983035:LXS983053 MHD983035:MHO983053 MQZ983035:MRK983053 NAV983035:NBG983053 NKR983035:NLC983053 NUN983035:NUY983053 OEJ983035:OEU983053 OOF983035:OOQ983053 OYB983035:OYM983053 PHX983035:PII983053 PRT983035:PSE983053 QBP983035:QCA983053 QLL983035:QLW983053 QVH983035:QVS983053 RFD983035:RFO983053 ROZ983035:RPK983053 RYV983035:RZG983053 SIR983035:SJC983053 SSN983035:SSY983053 TCJ983035:TCU983053 TMF983035:TMQ983053 TWB983035:TWM983053 UFX983035:UGI983053 UPT983035:UQE983053 UZP983035:VAA983053 VJL983035:VJW983053 VTH983035:VTS983053 WDD983035:WDO983053 WMZ983035:WNK983053 D12:O12 D60:O60 D40:O40 D32:O32 D74:O74 D68:O68 D88:O88" xr:uid="{00000000-0002-0000-0300-000000000000}">
      <formula1>0</formula1>
      <formula2>1000000000000</formula2>
    </dataValidation>
  </dataValidations>
  <pageMargins left="0.31496062992125984" right="0.31496062992125984" top="0.78740157480314965" bottom="0.78740157480314965" header="0.31496062992125984" footer="0.31496062992125984"/>
  <pageSetup paperSize="9" scale="75" orientation="landscape" r:id="rId1"/>
  <headerFooter>
    <oddHeader>&amp;C&amp;"-,Negrito"&amp;14MENSAL REALIZADO</oddHeader>
  </headerFooter>
  <rowBreaks count="2" manualBreakCount="2">
    <brk id="35" min="1" max="17" man="1"/>
    <brk id="63" min="1" max="17" man="1"/>
  </rowBreaks>
  <ignoredErrors>
    <ignoredError sqref="E28:N28 E84:N84 E56:O5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B1:BA391"/>
  <sheetViews>
    <sheetView showGridLines="0" zoomScale="60" zoomScaleNormal="60" workbookViewId="0">
      <selection activeCell="E8" sqref="E8:AB8"/>
    </sheetView>
  </sheetViews>
  <sheetFormatPr defaultRowHeight="14.4" x14ac:dyDescent="0.3"/>
  <cols>
    <col min="1" max="1" width="3.6640625" customWidth="1"/>
    <col min="3" max="3" width="6" customWidth="1"/>
    <col min="4" max="4" width="6.109375" customWidth="1"/>
    <col min="5" max="5" width="9" style="239"/>
    <col min="6" max="6" width="8.5546875" style="239" customWidth="1"/>
    <col min="7" max="11" width="9" style="239"/>
    <col min="12" max="12" width="9.109375" style="239" customWidth="1"/>
    <col min="13" max="28" width="9" style="239"/>
    <col min="29" max="29" width="0.88671875" customWidth="1"/>
    <col min="33" max="33" width="14" bestFit="1" customWidth="1"/>
    <col min="34" max="34" width="19.5546875" bestFit="1" customWidth="1"/>
    <col min="35" max="35" width="15.5546875" bestFit="1" customWidth="1"/>
  </cols>
  <sheetData>
    <row r="1" spans="2:53" ht="15" thickBot="1" x14ac:dyDescent="0.35"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2:53" ht="18" x14ac:dyDescent="0.35">
      <c r="B2" s="393" t="s">
        <v>103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432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</row>
    <row r="3" spans="2:53" ht="15" thickBot="1" x14ac:dyDescent="0.35">
      <c r="B3" s="194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D3" s="189"/>
      <c r="AG3" s="188"/>
      <c r="AH3" s="188"/>
      <c r="AI3" s="188"/>
    </row>
    <row r="4" spans="2:53" ht="18" customHeight="1" thickBot="1" x14ac:dyDescent="0.35">
      <c r="B4" s="40" t="s">
        <v>104</v>
      </c>
      <c r="C4" s="41"/>
      <c r="D4" s="206"/>
      <c r="E4" s="41" t="s">
        <v>17</v>
      </c>
      <c r="F4" s="437" t="str">
        <f>IF('1_Aspectos_Geográficos'!D4&lt;&gt;0,('1_Aspectos_Geográficos'!D4),"")</f>
        <v/>
      </c>
      <c r="G4" s="438"/>
      <c r="H4" s="438"/>
      <c r="I4" s="438"/>
      <c r="J4" s="438"/>
      <c r="K4" s="438"/>
      <c r="L4" s="438"/>
      <c r="M4" s="438"/>
      <c r="N4" s="439"/>
      <c r="O4"/>
      <c r="P4"/>
      <c r="Q4"/>
      <c r="R4"/>
      <c r="S4"/>
      <c r="T4"/>
      <c r="U4"/>
      <c r="V4"/>
      <c r="W4"/>
      <c r="X4"/>
      <c r="Y4"/>
      <c r="Z4"/>
      <c r="AA4"/>
      <c r="AB4"/>
      <c r="AD4" s="189"/>
    </row>
    <row r="5" spans="2:53" ht="15" thickBot="1" x14ac:dyDescent="0.35">
      <c r="B5" s="40"/>
      <c r="C5" s="41"/>
      <c r="D5" s="11"/>
      <c r="E5" s="11"/>
      <c r="F5" s="207"/>
      <c r="G5" s="11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D5" s="189"/>
      <c r="AG5" s="193"/>
      <c r="AI5" s="193"/>
    </row>
    <row r="6" spans="2:53" ht="15" thickBot="1" x14ac:dyDescent="0.35">
      <c r="B6" s="40" t="s">
        <v>105</v>
      </c>
      <c r="D6" s="206"/>
      <c r="E6" s="41" t="s">
        <v>43</v>
      </c>
      <c r="F6" s="440" t="str">
        <f>IF('1_Aspectos_Geográficos'!D6&lt;&gt;0,('1_Aspectos_Geográficos'!D6),"")</f>
        <v/>
      </c>
      <c r="G6" s="441"/>
      <c r="H6" s="441"/>
      <c r="I6" s="441"/>
      <c r="J6" s="441"/>
      <c r="K6" s="441"/>
      <c r="L6" s="441"/>
      <c r="M6" s="441"/>
      <c r="N6" s="442"/>
      <c r="O6"/>
      <c r="P6"/>
      <c r="Q6"/>
      <c r="R6"/>
      <c r="S6"/>
      <c r="T6"/>
      <c r="U6"/>
      <c r="V6"/>
      <c r="W6"/>
      <c r="X6"/>
      <c r="Y6"/>
      <c r="Z6"/>
      <c r="AA6"/>
      <c r="AB6"/>
      <c r="AD6" s="189"/>
    </row>
    <row r="7" spans="2:53" ht="15" thickBot="1" x14ac:dyDescent="0.35">
      <c r="B7" s="194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D7" s="189"/>
    </row>
    <row r="8" spans="2:53" ht="18" x14ac:dyDescent="0.3">
      <c r="B8" s="203"/>
      <c r="C8" s="105"/>
      <c r="D8" s="105"/>
      <c r="E8" s="424">
        <f>Ano_Ciclo - 1</f>
        <v>2024</v>
      </c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  <c r="W8" s="424"/>
      <c r="X8" s="424"/>
      <c r="Y8" s="424"/>
      <c r="Z8" s="424"/>
      <c r="AA8" s="424"/>
      <c r="AB8" s="425"/>
      <c r="AC8" s="215"/>
      <c r="AD8" s="189"/>
    </row>
    <row r="9" spans="2:53" x14ac:dyDescent="0.3">
      <c r="B9" s="203"/>
      <c r="C9" s="107"/>
      <c r="D9" s="107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211"/>
      <c r="AD9" s="189"/>
    </row>
    <row r="10" spans="2:53" x14ac:dyDescent="0.3">
      <c r="B10" s="204" t="s">
        <v>106</v>
      </c>
      <c r="C10" s="202" t="s">
        <v>107</v>
      </c>
      <c r="D10" s="109" t="s">
        <v>108</v>
      </c>
      <c r="E10" s="110" t="s">
        <v>109</v>
      </c>
      <c r="F10" s="111" t="s">
        <v>110</v>
      </c>
      <c r="G10" s="111" t="s">
        <v>111</v>
      </c>
      <c r="H10" s="111" t="s">
        <v>112</v>
      </c>
      <c r="I10" s="111" t="s">
        <v>113</v>
      </c>
      <c r="J10" s="111" t="s">
        <v>114</v>
      </c>
      <c r="K10" s="111" t="s">
        <v>115</v>
      </c>
      <c r="L10" s="111" t="s">
        <v>116</v>
      </c>
      <c r="M10" s="111" t="s">
        <v>117</v>
      </c>
      <c r="N10" s="111" t="s">
        <v>118</v>
      </c>
      <c r="O10" s="111" t="s">
        <v>119</v>
      </c>
      <c r="P10" s="111" t="s">
        <v>120</v>
      </c>
      <c r="Q10" s="111" t="s">
        <v>121</v>
      </c>
      <c r="R10" s="111" t="s">
        <v>122</v>
      </c>
      <c r="S10" s="111" t="s">
        <v>123</v>
      </c>
      <c r="T10" s="111" t="s">
        <v>124</v>
      </c>
      <c r="U10" s="111" t="s">
        <v>125</v>
      </c>
      <c r="V10" s="111" t="s">
        <v>126</v>
      </c>
      <c r="W10" s="111" t="s">
        <v>127</v>
      </c>
      <c r="X10" s="111" t="s">
        <v>128</v>
      </c>
      <c r="Y10" s="111" t="s">
        <v>129</v>
      </c>
      <c r="Z10" s="111" t="s">
        <v>130</v>
      </c>
      <c r="AA10" s="111" t="s">
        <v>131</v>
      </c>
      <c r="AB10" s="208" t="s">
        <v>132</v>
      </c>
      <c r="AC10" s="212"/>
      <c r="AD10" s="189"/>
    </row>
    <row r="11" spans="2:53" x14ac:dyDescent="0.3">
      <c r="B11" s="203"/>
      <c r="C11" s="436" t="s">
        <v>133</v>
      </c>
      <c r="D11" s="112">
        <v>1</v>
      </c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213"/>
      <c r="AD11" s="189"/>
    </row>
    <row r="12" spans="2:53" x14ac:dyDescent="0.3">
      <c r="B12" s="203"/>
      <c r="C12" s="435"/>
      <c r="D12" s="113">
        <v>2</v>
      </c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213"/>
      <c r="AD12" s="189"/>
    </row>
    <row r="13" spans="2:53" x14ac:dyDescent="0.3">
      <c r="B13" s="203"/>
      <c r="C13" s="435"/>
      <c r="D13" s="113">
        <v>3</v>
      </c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213"/>
      <c r="AD13" s="189"/>
    </row>
    <row r="14" spans="2:53" x14ac:dyDescent="0.3">
      <c r="B14" s="203"/>
      <c r="C14" s="435"/>
      <c r="D14" s="113">
        <v>4</v>
      </c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213"/>
      <c r="AD14" s="189"/>
    </row>
    <row r="15" spans="2:53" x14ac:dyDescent="0.3">
      <c r="B15" s="203"/>
      <c r="C15" s="435"/>
      <c r="D15" s="113">
        <v>5</v>
      </c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213"/>
      <c r="AD15" s="189"/>
    </row>
    <row r="16" spans="2:53" x14ac:dyDescent="0.3">
      <c r="B16" s="203"/>
      <c r="C16" s="435"/>
      <c r="D16" s="113">
        <v>6</v>
      </c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213"/>
      <c r="AD16" s="189"/>
    </row>
    <row r="17" spans="2:30" x14ac:dyDescent="0.3">
      <c r="B17" s="203"/>
      <c r="C17" s="435"/>
      <c r="D17" s="113">
        <v>7</v>
      </c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213"/>
      <c r="AD17" s="189"/>
    </row>
    <row r="18" spans="2:30" x14ac:dyDescent="0.3">
      <c r="B18" s="203"/>
      <c r="C18" s="435"/>
      <c r="D18" s="113">
        <v>8</v>
      </c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213"/>
      <c r="AD18" s="189"/>
    </row>
    <row r="19" spans="2:30" x14ac:dyDescent="0.3">
      <c r="B19" s="203"/>
      <c r="C19" s="435"/>
      <c r="D19" s="113">
        <v>9</v>
      </c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213"/>
      <c r="AD19" s="189"/>
    </row>
    <row r="20" spans="2:30" x14ac:dyDescent="0.3">
      <c r="B20" s="203"/>
      <c r="C20" s="435"/>
      <c r="D20" s="113">
        <v>10</v>
      </c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213"/>
      <c r="AD20" s="189"/>
    </row>
    <row r="21" spans="2:30" x14ac:dyDescent="0.3">
      <c r="B21" s="203"/>
      <c r="C21" s="435"/>
      <c r="D21" s="113">
        <v>11</v>
      </c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213"/>
      <c r="AD21" s="189"/>
    </row>
    <row r="22" spans="2:30" x14ac:dyDescent="0.3">
      <c r="B22" s="203"/>
      <c r="C22" s="435"/>
      <c r="D22" s="113">
        <v>12</v>
      </c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213"/>
      <c r="AD22" s="189"/>
    </row>
    <row r="23" spans="2:30" x14ac:dyDescent="0.3">
      <c r="B23" s="203"/>
      <c r="C23" s="435"/>
      <c r="D23" s="113">
        <v>13</v>
      </c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213"/>
      <c r="AD23" s="189"/>
    </row>
    <row r="24" spans="2:30" x14ac:dyDescent="0.3">
      <c r="B24" s="203"/>
      <c r="C24" s="435"/>
      <c r="D24" s="113">
        <v>14</v>
      </c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213"/>
      <c r="AD24" s="189"/>
    </row>
    <row r="25" spans="2:30" x14ac:dyDescent="0.3">
      <c r="B25" s="203"/>
      <c r="C25" s="435"/>
      <c r="D25" s="113">
        <v>15</v>
      </c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213"/>
      <c r="AD25" s="189"/>
    </row>
    <row r="26" spans="2:30" x14ac:dyDescent="0.3">
      <c r="B26" s="203"/>
      <c r="C26" s="435"/>
      <c r="D26" s="113">
        <v>16</v>
      </c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213"/>
      <c r="AD26" s="189"/>
    </row>
    <row r="27" spans="2:30" x14ac:dyDescent="0.3">
      <c r="B27" s="203"/>
      <c r="C27" s="435"/>
      <c r="D27" s="113">
        <v>17</v>
      </c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213"/>
      <c r="AD27" s="189"/>
    </row>
    <row r="28" spans="2:30" x14ac:dyDescent="0.3">
      <c r="B28" s="203"/>
      <c r="C28" s="435"/>
      <c r="D28" s="113">
        <v>18</v>
      </c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213"/>
      <c r="AD28" s="189"/>
    </row>
    <row r="29" spans="2:30" x14ac:dyDescent="0.3">
      <c r="B29" s="203"/>
      <c r="C29" s="435"/>
      <c r="D29" s="113">
        <v>19</v>
      </c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213"/>
      <c r="AD29" s="189"/>
    </row>
    <row r="30" spans="2:30" x14ac:dyDescent="0.3">
      <c r="B30" s="203"/>
      <c r="C30" s="435"/>
      <c r="D30" s="113">
        <v>20</v>
      </c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213"/>
      <c r="AD30" s="189"/>
    </row>
    <row r="31" spans="2:30" x14ac:dyDescent="0.3">
      <c r="B31" s="203"/>
      <c r="C31" s="435"/>
      <c r="D31" s="113">
        <v>21</v>
      </c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213"/>
      <c r="AD31" s="189"/>
    </row>
    <row r="32" spans="2:30" x14ac:dyDescent="0.3">
      <c r="B32" s="203"/>
      <c r="C32" s="435"/>
      <c r="D32" s="113">
        <v>22</v>
      </c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213"/>
      <c r="AD32" s="189"/>
    </row>
    <row r="33" spans="2:30" x14ac:dyDescent="0.3">
      <c r="B33" s="203"/>
      <c r="C33" s="435"/>
      <c r="D33" s="113">
        <v>23</v>
      </c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213"/>
      <c r="AD33" s="189"/>
    </row>
    <row r="34" spans="2:30" x14ac:dyDescent="0.3">
      <c r="B34" s="203"/>
      <c r="C34" s="435"/>
      <c r="D34" s="113">
        <v>24</v>
      </c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213"/>
      <c r="AD34" s="189"/>
    </row>
    <row r="35" spans="2:30" x14ac:dyDescent="0.3">
      <c r="B35" s="203"/>
      <c r="C35" s="435"/>
      <c r="D35" s="113">
        <v>25</v>
      </c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213"/>
      <c r="AD35" s="189"/>
    </row>
    <row r="36" spans="2:30" x14ac:dyDescent="0.3">
      <c r="B36" s="203"/>
      <c r="C36" s="435"/>
      <c r="D36" s="113">
        <v>26</v>
      </c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  <c r="AA36" s="335"/>
      <c r="AB36" s="335"/>
      <c r="AC36" s="213"/>
      <c r="AD36" s="189"/>
    </row>
    <row r="37" spans="2:30" x14ac:dyDescent="0.3">
      <c r="B37" s="203"/>
      <c r="C37" s="435"/>
      <c r="D37" s="113">
        <v>27</v>
      </c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335"/>
      <c r="AC37" s="213"/>
      <c r="AD37" s="189"/>
    </row>
    <row r="38" spans="2:30" x14ac:dyDescent="0.3">
      <c r="B38" s="203"/>
      <c r="C38" s="435"/>
      <c r="D38" s="113">
        <v>28</v>
      </c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213"/>
      <c r="AD38" s="189"/>
    </row>
    <row r="39" spans="2:30" x14ac:dyDescent="0.3">
      <c r="B39" s="203"/>
      <c r="C39" s="435"/>
      <c r="D39" s="113">
        <v>29</v>
      </c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213"/>
      <c r="AD39" s="189"/>
    </row>
    <row r="40" spans="2:30" x14ac:dyDescent="0.3">
      <c r="B40" s="203"/>
      <c r="C40" s="435"/>
      <c r="D40" s="113">
        <v>30</v>
      </c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213"/>
      <c r="AD40" s="189"/>
    </row>
    <row r="41" spans="2:30" x14ac:dyDescent="0.3">
      <c r="B41" s="203"/>
      <c r="C41" s="435"/>
      <c r="D41" s="114">
        <v>31</v>
      </c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213"/>
      <c r="AD41" s="189"/>
    </row>
    <row r="42" spans="2:30" ht="15" thickBot="1" x14ac:dyDescent="0.35">
      <c r="B42" s="203"/>
      <c r="C42" s="205"/>
      <c r="D42" s="197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5"/>
      <c r="AC42" s="214"/>
      <c r="AD42" s="209"/>
    </row>
    <row r="43" spans="2:30" ht="15" customHeight="1" x14ac:dyDescent="0.3">
      <c r="B43" s="203"/>
      <c r="C43" s="435" t="s">
        <v>134</v>
      </c>
      <c r="D43" s="115">
        <v>1</v>
      </c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213"/>
      <c r="AD43" s="189"/>
    </row>
    <row r="44" spans="2:30" x14ac:dyDescent="0.3">
      <c r="B44" s="203"/>
      <c r="C44" s="435"/>
      <c r="D44" s="113">
        <v>2</v>
      </c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213"/>
      <c r="AD44" s="189"/>
    </row>
    <row r="45" spans="2:30" x14ac:dyDescent="0.3">
      <c r="B45" s="203"/>
      <c r="C45" s="435"/>
      <c r="D45" s="113">
        <v>3</v>
      </c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213"/>
      <c r="AD45" s="189"/>
    </row>
    <row r="46" spans="2:30" x14ac:dyDescent="0.3">
      <c r="B46" s="203"/>
      <c r="C46" s="435"/>
      <c r="D46" s="113">
        <v>4</v>
      </c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213"/>
      <c r="AD46" s="189"/>
    </row>
    <row r="47" spans="2:30" x14ac:dyDescent="0.3">
      <c r="B47" s="203"/>
      <c r="C47" s="435"/>
      <c r="D47" s="113">
        <v>5</v>
      </c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213"/>
      <c r="AD47" s="189"/>
    </row>
    <row r="48" spans="2:30" x14ac:dyDescent="0.3">
      <c r="B48" s="203"/>
      <c r="C48" s="435"/>
      <c r="D48" s="113">
        <v>6</v>
      </c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213"/>
      <c r="AD48" s="189"/>
    </row>
    <row r="49" spans="2:30" x14ac:dyDescent="0.3">
      <c r="B49" s="203"/>
      <c r="C49" s="435"/>
      <c r="D49" s="113">
        <v>7</v>
      </c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213"/>
      <c r="AD49" s="189"/>
    </row>
    <row r="50" spans="2:30" x14ac:dyDescent="0.3">
      <c r="B50" s="203"/>
      <c r="C50" s="435"/>
      <c r="D50" s="113">
        <v>8</v>
      </c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213"/>
      <c r="AD50" s="189"/>
    </row>
    <row r="51" spans="2:30" x14ac:dyDescent="0.3">
      <c r="B51" s="203"/>
      <c r="C51" s="435"/>
      <c r="D51" s="113">
        <v>9</v>
      </c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213"/>
      <c r="AD51" s="189"/>
    </row>
    <row r="52" spans="2:30" x14ac:dyDescent="0.3">
      <c r="B52" s="203"/>
      <c r="C52" s="435"/>
      <c r="D52" s="113">
        <v>10</v>
      </c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213"/>
      <c r="AD52" s="189"/>
    </row>
    <row r="53" spans="2:30" x14ac:dyDescent="0.3">
      <c r="B53" s="203"/>
      <c r="C53" s="435"/>
      <c r="D53" s="113">
        <v>11</v>
      </c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213"/>
      <c r="AD53" s="189"/>
    </row>
    <row r="54" spans="2:30" x14ac:dyDescent="0.3">
      <c r="B54" s="203"/>
      <c r="C54" s="435"/>
      <c r="D54" s="113">
        <v>12</v>
      </c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213"/>
      <c r="AD54" s="189"/>
    </row>
    <row r="55" spans="2:30" x14ac:dyDescent="0.3">
      <c r="B55" s="203"/>
      <c r="C55" s="435"/>
      <c r="D55" s="113">
        <v>13</v>
      </c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213"/>
      <c r="AD55" s="189"/>
    </row>
    <row r="56" spans="2:30" x14ac:dyDescent="0.3">
      <c r="B56" s="203"/>
      <c r="C56" s="435"/>
      <c r="D56" s="113">
        <v>14</v>
      </c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213"/>
      <c r="AD56" s="189"/>
    </row>
    <row r="57" spans="2:30" x14ac:dyDescent="0.3">
      <c r="B57" s="203"/>
      <c r="C57" s="435"/>
      <c r="D57" s="113">
        <v>15</v>
      </c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213"/>
      <c r="AD57" s="189"/>
    </row>
    <row r="58" spans="2:30" x14ac:dyDescent="0.3">
      <c r="B58" s="203"/>
      <c r="C58" s="435"/>
      <c r="D58" s="113">
        <v>16</v>
      </c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213"/>
      <c r="AD58" s="189"/>
    </row>
    <row r="59" spans="2:30" x14ac:dyDescent="0.3">
      <c r="B59" s="203"/>
      <c r="C59" s="435"/>
      <c r="D59" s="113">
        <v>17</v>
      </c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213"/>
      <c r="AD59" s="189"/>
    </row>
    <row r="60" spans="2:30" x14ac:dyDescent="0.3">
      <c r="B60" s="203"/>
      <c r="C60" s="435"/>
      <c r="D60" s="113">
        <v>18</v>
      </c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213"/>
      <c r="AD60" s="189"/>
    </row>
    <row r="61" spans="2:30" x14ac:dyDescent="0.3">
      <c r="B61" s="203"/>
      <c r="C61" s="435"/>
      <c r="D61" s="113">
        <v>19</v>
      </c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213"/>
      <c r="AD61" s="189"/>
    </row>
    <row r="62" spans="2:30" x14ac:dyDescent="0.3">
      <c r="B62" s="203"/>
      <c r="C62" s="435"/>
      <c r="D62" s="113">
        <v>20</v>
      </c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213"/>
      <c r="AD62" s="189"/>
    </row>
    <row r="63" spans="2:30" x14ac:dyDescent="0.3">
      <c r="B63" s="203"/>
      <c r="C63" s="435"/>
      <c r="D63" s="113">
        <v>21</v>
      </c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213"/>
      <c r="AD63" s="189"/>
    </row>
    <row r="64" spans="2:30" x14ac:dyDescent="0.3">
      <c r="B64" s="203"/>
      <c r="C64" s="435"/>
      <c r="D64" s="113">
        <v>22</v>
      </c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213"/>
      <c r="AD64" s="189"/>
    </row>
    <row r="65" spans="2:30" x14ac:dyDescent="0.3">
      <c r="B65" s="203"/>
      <c r="C65" s="435"/>
      <c r="D65" s="113">
        <v>23</v>
      </c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213"/>
      <c r="AD65" s="189"/>
    </row>
    <row r="66" spans="2:30" x14ac:dyDescent="0.3">
      <c r="B66" s="203"/>
      <c r="C66" s="435"/>
      <c r="D66" s="113">
        <v>24</v>
      </c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213"/>
      <c r="AD66" s="189"/>
    </row>
    <row r="67" spans="2:30" x14ac:dyDescent="0.3">
      <c r="B67" s="203"/>
      <c r="C67" s="435"/>
      <c r="D67" s="113">
        <v>25</v>
      </c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213"/>
      <c r="AD67" s="189"/>
    </row>
    <row r="68" spans="2:30" x14ac:dyDescent="0.3">
      <c r="B68" s="203"/>
      <c r="C68" s="435"/>
      <c r="D68" s="113">
        <v>26</v>
      </c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213"/>
      <c r="AD68" s="189"/>
    </row>
    <row r="69" spans="2:30" x14ac:dyDescent="0.3">
      <c r="B69" s="203"/>
      <c r="C69" s="435"/>
      <c r="D69" s="113">
        <v>27</v>
      </c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213"/>
      <c r="AD69" s="189"/>
    </row>
    <row r="70" spans="2:30" x14ac:dyDescent="0.3">
      <c r="B70" s="203"/>
      <c r="C70" s="435"/>
      <c r="D70" s="117">
        <v>28</v>
      </c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213"/>
      <c r="AD70" s="189"/>
    </row>
    <row r="71" spans="2:30" x14ac:dyDescent="0.3">
      <c r="B71" s="203"/>
      <c r="C71" s="435"/>
      <c r="D71" s="117">
        <v>29</v>
      </c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  <c r="AA71" s="335"/>
      <c r="AB71" s="335"/>
      <c r="AC71" s="213"/>
      <c r="AD71" s="189"/>
    </row>
    <row r="72" spans="2:30" ht="15" thickBot="1" x14ac:dyDescent="0.35">
      <c r="B72" s="203"/>
      <c r="C72" s="435"/>
      <c r="D72" s="197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5"/>
      <c r="AC72" s="214"/>
      <c r="AD72" s="189"/>
    </row>
    <row r="73" spans="2:30" x14ac:dyDescent="0.3">
      <c r="B73" s="203"/>
      <c r="C73" s="443" t="s">
        <v>135</v>
      </c>
      <c r="D73" s="116">
        <v>1</v>
      </c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  <c r="AA73" s="335"/>
      <c r="AB73" s="335"/>
      <c r="AC73" s="213"/>
      <c r="AD73" s="189"/>
    </row>
    <row r="74" spans="2:30" x14ac:dyDescent="0.3">
      <c r="B74" s="203"/>
      <c r="C74" s="443"/>
      <c r="D74" s="113">
        <v>2</v>
      </c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  <c r="AA74" s="335"/>
      <c r="AB74" s="335"/>
      <c r="AC74" s="213"/>
      <c r="AD74" s="189"/>
    </row>
    <row r="75" spans="2:30" x14ac:dyDescent="0.3">
      <c r="B75" s="203"/>
      <c r="C75" s="443"/>
      <c r="D75" s="113">
        <v>3</v>
      </c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  <c r="AA75" s="335"/>
      <c r="AB75" s="335"/>
      <c r="AC75" s="213"/>
      <c r="AD75" s="189"/>
    </row>
    <row r="76" spans="2:30" x14ac:dyDescent="0.3">
      <c r="B76" s="203"/>
      <c r="C76" s="443"/>
      <c r="D76" s="113">
        <v>4</v>
      </c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5"/>
      <c r="Y76" s="335"/>
      <c r="Z76" s="335"/>
      <c r="AA76" s="335"/>
      <c r="AB76" s="335"/>
      <c r="AC76" s="213"/>
      <c r="AD76" s="189"/>
    </row>
    <row r="77" spans="2:30" x14ac:dyDescent="0.3">
      <c r="B77" s="203"/>
      <c r="C77" s="443"/>
      <c r="D77" s="113">
        <v>5</v>
      </c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  <c r="R77" s="335"/>
      <c r="S77" s="335"/>
      <c r="T77" s="335"/>
      <c r="U77" s="335"/>
      <c r="V77" s="335"/>
      <c r="W77" s="335"/>
      <c r="X77" s="335"/>
      <c r="Y77" s="335"/>
      <c r="Z77" s="335"/>
      <c r="AA77" s="335"/>
      <c r="AB77" s="335"/>
      <c r="AC77" s="213"/>
      <c r="AD77" s="189"/>
    </row>
    <row r="78" spans="2:30" x14ac:dyDescent="0.3">
      <c r="B78" s="203"/>
      <c r="C78" s="443"/>
      <c r="D78" s="113">
        <v>6</v>
      </c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Q78" s="335"/>
      <c r="R78" s="335"/>
      <c r="S78" s="335"/>
      <c r="T78" s="335"/>
      <c r="U78" s="335"/>
      <c r="V78" s="335"/>
      <c r="W78" s="335"/>
      <c r="X78" s="335"/>
      <c r="Y78" s="335"/>
      <c r="Z78" s="335"/>
      <c r="AA78" s="335"/>
      <c r="AB78" s="335"/>
      <c r="AC78" s="213"/>
      <c r="AD78" s="189"/>
    </row>
    <row r="79" spans="2:30" x14ac:dyDescent="0.3">
      <c r="B79" s="203"/>
      <c r="C79" s="443"/>
      <c r="D79" s="113">
        <v>7</v>
      </c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5"/>
      <c r="R79" s="335"/>
      <c r="S79" s="335"/>
      <c r="T79" s="335"/>
      <c r="U79" s="335"/>
      <c r="V79" s="335"/>
      <c r="W79" s="335"/>
      <c r="X79" s="335"/>
      <c r="Y79" s="335"/>
      <c r="Z79" s="335"/>
      <c r="AA79" s="335"/>
      <c r="AB79" s="335"/>
      <c r="AC79" s="213"/>
      <c r="AD79" s="189"/>
    </row>
    <row r="80" spans="2:30" x14ac:dyDescent="0.3">
      <c r="B80" s="203"/>
      <c r="C80" s="443"/>
      <c r="D80" s="113">
        <v>8</v>
      </c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335"/>
      <c r="Q80" s="335"/>
      <c r="R80" s="335"/>
      <c r="S80" s="335"/>
      <c r="T80" s="335"/>
      <c r="U80" s="335"/>
      <c r="V80" s="335"/>
      <c r="W80" s="335"/>
      <c r="X80" s="335"/>
      <c r="Y80" s="335"/>
      <c r="Z80" s="335"/>
      <c r="AA80" s="335"/>
      <c r="AB80" s="335"/>
      <c r="AC80" s="213"/>
      <c r="AD80" s="189"/>
    </row>
    <row r="81" spans="2:30" x14ac:dyDescent="0.3">
      <c r="B81" s="203"/>
      <c r="C81" s="443"/>
      <c r="D81" s="113">
        <v>9</v>
      </c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5"/>
      <c r="X81" s="335"/>
      <c r="Y81" s="335"/>
      <c r="Z81" s="335"/>
      <c r="AA81" s="335"/>
      <c r="AB81" s="335"/>
      <c r="AC81" s="213"/>
      <c r="AD81" s="189"/>
    </row>
    <row r="82" spans="2:30" x14ac:dyDescent="0.3">
      <c r="B82" s="203"/>
      <c r="C82" s="443"/>
      <c r="D82" s="113">
        <v>10</v>
      </c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  <c r="AA82" s="335"/>
      <c r="AB82" s="335"/>
      <c r="AC82" s="213"/>
      <c r="AD82" s="189"/>
    </row>
    <row r="83" spans="2:30" x14ac:dyDescent="0.3">
      <c r="B83" s="203"/>
      <c r="C83" s="443"/>
      <c r="D83" s="113">
        <v>11</v>
      </c>
      <c r="E83" s="335"/>
      <c r="F83" s="335"/>
      <c r="G83" s="335"/>
      <c r="H83" s="335"/>
      <c r="I83" s="335"/>
      <c r="J83" s="335"/>
      <c r="K83" s="335"/>
      <c r="L83" s="335"/>
      <c r="M83" s="335"/>
      <c r="N83" s="335"/>
      <c r="O83" s="335"/>
      <c r="P83" s="335"/>
      <c r="Q83" s="335"/>
      <c r="R83" s="335"/>
      <c r="S83" s="335"/>
      <c r="T83" s="335"/>
      <c r="U83" s="335"/>
      <c r="V83" s="335"/>
      <c r="W83" s="335"/>
      <c r="X83" s="335"/>
      <c r="Y83" s="335"/>
      <c r="Z83" s="335"/>
      <c r="AA83" s="335"/>
      <c r="AB83" s="335"/>
      <c r="AC83" s="213"/>
      <c r="AD83" s="189"/>
    </row>
    <row r="84" spans="2:30" x14ac:dyDescent="0.3">
      <c r="B84" s="203"/>
      <c r="C84" s="443"/>
      <c r="D84" s="113">
        <v>12</v>
      </c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213"/>
      <c r="AD84" s="189"/>
    </row>
    <row r="85" spans="2:30" x14ac:dyDescent="0.3">
      <c r="B85" s="203"/>
      <c r="C85" s="443"/>
      <c r="D85" s="113">
        <v>13</v>
      </c>
      <c r="E85" s="335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  <c r="Z85" s="335"/>
      <c r="AA85" s="335"/>
      <c r="AB85" s="335"/>
      <c r="AC85" s="213"/>
      <c r="AD85" s="189"/>
    </row>
    <row r="86" spans="2:30" x14ac:dyDescent="0.3">
      <c r="B86" s="203"/>
      <c r="C86" s="443"/>
      <c r="D86" s="113">
        <v>14</v>
      </c>
      <c r="E86" s="335"/>
      <c r="F86" s="335"/>
      <c r="G86" s="335"/>
      <c r="H86" s="335"/>
      <c r="I86" s="335"/>
      <c r="J86" s="335"/>
      <c r="K86" s="335"/>
      <c r="L86" s="335"/>
      <c r="M86" s="335"/>
      <c r="N86" s="335"/>
      <c r="O86" s="335"/>
      <c r="P86" s="335"/>
      <c r="Q86" s="335"/>
      <c r="R86" s="335"/>
      <c r="S86" s="335"/>
      <c r="T86" s="335"/>
      <c r="U86" s="335"/>
      <c r="V86" s="335"/>
      <c r="W86" s="335"/>
      <c r="X86" s="335"/>
      <c r="Y86" s="335"/>
      <c r="Z86" s="335"/>
      <c r="AA86" s="335"/>
      <c r="AB86" s="335"/>
      <c r="AC86" s="213"/>
      <c r="AD86" s="189"/>
    </row>
    <row r="87" spans="2:30" x14ac:dyDescent="0.3">
      <c r="B87" s="203"/>
      <c r="C87" s="443"/>
      <c r="D87" s="113">
        <v>15</v>
      </c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335"/>
      <c r="P87" s="335"/>
      <c r="Q87" s="335"/>
      <c r="R87" s="335"/>
      <c r="S87" s="335"/>
      <c r="T87" s="335"/>
      <c r="U87" s="335"/>
      <c r="V87" s="335"/>
      <c r="W87" s="335"/>
      <c r="X87" s="335"/>
      <c r="Y87" s="335"/>
      <c r="Z87" s="335"/>
      <c r="AA87" s="335"/>
      <c r="AB87" s="335"/>
      <c r="AC87" s="213"/>
      <c r="AD87" s="189"/>
    </row>
    <row r="88" spans="2:30" x14ac:dyDescent="0.3">
      <c r="B88" s="203"/>
      <c r="C88" s="443"/>
      <c r="D88" s="113">
        <v>16</v>
      </c>
      <c r="E88" s="335"/>
      <c r="F88" s="335"/>
      <c r="G88" s="335"/>
      <c r="H88" s="335"/>
      <c r="I88" s="335"/>
      <c r="J88" s="335"/>
      <c r="K88" s="335"/>
      <c r="L88" s="335"/>
      <c r="M88" s="335"/>
      <c r="N88" s="335"/>
      <c r="O88" s="335"/>
      <c r="P88" s="335"/>
      <c r="Q88" s="335"/>
      <c r="R88" s="335"/>
      <c r="S88" s="335"/>
      <c r="T88" s="335"/>
      <c r="U88" s="335"/>
      <c r="V88" s="335"/>
      <c r="W88" s="335"/>
      <c r="X88" s="335"/>
      <c r="Y88" s="335"/>
      <c r="Z88" s="335"/>
      <c r="AA88" s="335"/>
      <c r="AB88" s="335"/>
      <c r="AC88" s="213"/>
      <c r="AD88" s="189"/>
    </row>
    <row r="89" spans="2:30" x14ac:dyDescent="0.3">
      <c r="B89" s="203"/>
      <c r="C89" s="443"/>
      <c r="D89" s="113">
        <v>17</v>
      </c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5"/>
      <c r="Y89" s="335"/>
      <c r="Z89" s="335"/>
      <c r="AA89" s="335"/>
      <c r="AB89" s="335"/>
      <c r="AC89" s="213"/>
      <c r="AD89" s="189"/>
    </row>
    <row r="90" spans="2:30" x14ac:dyDescent="0.3">
      <c r="B90" s="203"/>
      <c r="C90" s="443"/>
      <c r="D90" s="113">
        <v>18</v>
      </c>
      <c r="E90" s="335"/>
      <c r="F90" s="335"/>
      <c r="G90" s="335"/>
      <c r="H90" s="335"/>
      <c r="I90" s="335"/>
      <c r="J90" s="335"/>
      <c r="K90" s="335"/>
      <c r="L90" s="335"/>
      <c r="M90" s="335"/>
      <c r="N90" s="335"/>
      <c r="O90" s="335"/>
      <c r="P90" s="335"/>
      <c r="Q90" s="335"/>
      <c r="R90" s="335"/>
      <c r="S90" s="335"/>
      <c r="T90" s="335"/>
      <c r="U90" s="335"/>
      <c r="V90" s="335"/>
      <c r="W90" s="335"/>
      <c r="X90" s="335"/>
      <c r="Y90" s="335"/>
      <c r="Z90" s="335"/>
      <c r="AA90" s="335"/>
      <c r="AB90" s="335"/>
      <c r="AC90" s="213"/>
      <c r="AD90" s="189"/>
    </row>
    <row r="91" spans="2:30" x14ac:dyDescent="0.3">
      <c r="B91" s="203"/>
      <c r="C91" s="443"/>
      <c r="D91" s="113">
        <v>19</v>
      </c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335"/>
      <c r="W91" s="335"/>
      <c r="X91" s="335"/>
      <c r="Y91" s="335"/>
      <c r="Z91" s="335"/>
      <c r="AA91" s="335"/>
      <c r="AB91" s="335"/>
      <c r="AC91" s="213"/>
      <c r="AD91" s="189"/>
    </row>
    <row r="92" spans="2:30" x14ac:dyDescent="0.3">
      <c r="B92" s="203"/>
      <c r="C92" s="443"/>
      <c r="D92" s="113">
        <v>20</v>
      </c>
      <c r="E92" s="335"/>
      <c r="F92" s="335"/>
      <c r="G92" s="335"/>
      <c r="H92" s="335"/>
      <c r="I92" s="335"/>
      <c r="J92" s="335"/>
      <c r="K92" s="335"/>
      <c r="L92" s="335"/>
      <c r="M92" s="335"/>
      <c r="N92" s="335"/>
      <c r="O92" s="335"/>
      <c r="P92" s="335"/>
      <c r="Q92" s="335"/>
      <c r="R92" s="335"/>
      <c r="S92" s="335"/>
      <c r="T92" s="335"/>
      <c r="U92" s="335"/>
      <c r="V92" s="335"/>
      <c r="W92" s="335"/>
      <c r="X92" s="335"/>
      <c r="Y92" s="335"/>
      <c r="Z92" s="335"/>
      <c r="AA92" s="335"/>
      <c r="AB92" s="335"/>
      <c r="AC92" s="213"/>
      <c r="AD92" s="189"/>
    </row>
    <row r="93" spans="2:30" x14ac:dyDescent="0.3">
      <c r="B93" s="203"/>
      <c r="C93" s="443"/>
      <c r="D93" s="113">
        <v>21</v>
      </c>
      <c r="E93" s="335"/>
      <c r="F93" s="335"/>
      <c r="G93" s="335"/>
      <c r="H93" s="335"/>
      <c r="I93" s="335"/>
      <c r="J93" s="335"/>
      <c r="K93" s="335"/>
      <c r="L93" s="335"/>
      <c r="M93" s="335"/>
      <c r="N93" s="335"/>
      <c r="O93" s="335"/>
      <c r="P93" s="335"/>
      <c r="Q93" s="335"/>
      <c r="R93" s="335"/>
      <c r="S93" s="335"/>
      <c r="T93" s="335"/>
      <c r="U93" s="335"/>
      <c r="V93" s="335"/>
      <c r="W93" s="335"/>
      <c r="X93" s="335"/>
      <c r="Y93" s="335"/>
      <c r="Z93" s="335"/>
      <c r="AA93" s="335"/>
      <c r="AB93" s="335"/>
      <c r="AC93" s="213"/>
      <c r="AD93" s="189"/>
    </row>
    <row r="94" spans="2:30" x14ac:dyDescent="0.3">
      <c r="B94" s="203"/>
      <c r="C94" s="443"/>
      <c r="D94" s="113">
        <v>22</v>
      </c>
      <c r="E94" s="335"/>
      <c r="F94" s="335"/>
      <c r="G94" s="335"/>
      <c r="H94" s="335"/>
      <c r="I94" s="335"/>
      <c r="J94" s="335"/>
      <c r="K94" s="335"/>
      <c r="L94" s="335"/>
      <c r="M94" s="335"/>
      <c r="N94" s="335"/>
      <c r="O94" s="335"/>
      <c r="P94" s="335"/>
      <c r="Q94" s="335"/>
      <c r="R94" s="335"/>
      <c r="S94" s="335"/>
      <c r="T94" s="335"/>
      <c r="U94" s="335"/>
      <c r="V94" s="335"/>
      <c r="W94" s="335"/>
      <c r="X94" s="335"/>
      <c r="Y94" s="335"/>
      <c r="Z94" s="335"/>
      <c r="AA94" s="335"/>
      <c r="AB94" s="335"/>
      <c r="AC94" s="213"/>
      <c r="AD94" s="189"/>
    </row>
    <row r="95" spans="2:30" x14ac:dyDescent="0.3">
      <c r="B95" s="203"/>
      <c r="C95" s="443"/>
      <c r="D95" s="113">
        <v>23</v>
      </c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Q95" s="335"/>
      <c r="R95" s="335"/>
      <c r="S95" s="335"/>
      <c r="T95" s="335"/>
      <c r="U95" s="335"/>
      <c r="V95" s="335"/>
      <c r="W95" s="335"/>
      <c r="X95" s="335"/>
      <c r="Y95" s="335"/>
      <c r="Z95" s="335"/>
      <c r="AA95" s="335"/>
      <c r="AB95" s="335"/>
      <c r="AC95" s="213"/>
      <c r="AD95" s="189"/>
    </row>
    <row r="96" spans="2:30" x14ac:dyDescent="0.3">
      <c r="B96" s="203"/>
      <c r="C96" s="443"/>
      <c r="D96" s="113">
        <v>24</v>
      </c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  <c r="AA96" s="335"/>
      <c r="AB96" s="335"/>
      <c r="AC96" s="213"/>
      <c r="AD96" s="189"/>
    </row>
    <row r="97" spans="2:30" x14ac:dyDescent="0.3">
      <c r="B97" s="203"/>
      <c r="C97" s="443"/>
      <c r="D97" s="113">
        <v>25</v>
      </c>
      <c r="E97" s="335"/>
      <c r="F97" s="335"/>
      <c r="G97" s="335"/>
      <c r="H97" s="335"/>
      <c r="I97" s="335"/>
      <c r="J97" s="335"/>
      <c r="K97" s="335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  <c r="AA97" s="335"/>
      <c r="AB97" s="335"/>
      <c r="AC97" s="213"/>
      <c r="AD97" s="189"/>
    </row>
    <row r="98" spans="2:30" x14ac:dyDescent="0.3">
      <c r="B98" s="203"/>
      <c r="C98" s="443"/>
      <c r="D98" s="113">
        <v>26</v>
      </c>
      <c r="E98" s="335"/>
      <c r="F98" s="335"/>
      <c r="G98" s="335"/>
      <c r="H98" s="335"/>
      <c r="I98" s="335"/>
      <c r="J98" s="335"/>
      <c r="K98" s="335"/>
      <c r="L98" s="335"/>
      <c r="M98" s="335"/>
      <c r="N98" s="335"/>
      <c r="O98" s="335"/>
      <c r="P98" s="335"/>
      <c r="Q98" s="335"/>
      <c r="R98" s="335"/>
      <c r="S98" s="335"/>
      <c r="T98" s="335"/>
      <c r="U98" s="335"/>
      <c r="V98" s="335"/>
      <c r="W98" s="335"/>
      <c r="X98" s="335"/>
      <c r="Y98" s="335"/>
      <c r="Z98" s="335"/>
      <c r="AA98" s="335"/>
      <c r="AB98" s="335"/>
      <c r="AC98" s="213"/>
      <c r="AD98" s="189"/>
    </row>
    <row r="99" spans="2:30" x14ac:dyDescent="0.3">
      <c r="B99" s="203"/>
      <c r="C99" s="443"/>
      <c r="D99" s="113">
        <v>27</v>
      </c>
      <c r="E99" s="335"/>
      <c r="F99" s="335"/>
      <c r="G99" s="335"/>
      <c r="H99" s="335"/>
      <c r="I99" s="335"/>
      <c r="J99" s="335"/>
      <c r="K99" s="335"/>
      <c r="L99" s="335"/>
      <c r="M99" s="335"/>
      <c r="N99" s="335"/>
      <c r="O99" s="335"/>
      <c r="P99" s="335"/>
      <c r="Q99" s="335"/>
      <c r="R99" s="335"/>
      <c r="S99" s="335"/>
      <c r="T99" s="335"/>
      <c r="U99" s="335"/>
      <c r="V99" s="335"/>
      <c r="W99" s="335"/>
      <c r="X99" s="335"/>
      <c r="Y99" s="335"/>
      <c r="Z99" s="335"/>
      <c r="AA99" s="335"/>
      <c r="AB99" s="335"/>
      <c r="AC99" s="213"/>
      <c r="AD99" s="189"/>
    </row>
    <row r="100" spans="2:30" x14ac:dyDescent="0.3">
      <c r="B100" s="203"/>
      <c r="C100" s="443"/>
      <c r="D100" s="113">
        <v>28</v>
      </c>
      <c r="E100" s="335"/>
      <c r="F100" s="335"/>
      <c r="G100" s="335"/>
      <c r="H100" s="335"/>
      <c r="I100" s="335"/>
      <c r="J100" s="335"/>
      <c r="K100" s="335"/>
      <c r="L100" s="335"/>
      <c r="M100" s="335"/>
      <c r="N100" s="335"/>
      <c r="O100" s="335"/>
      <c r="P100" s="335"/>
      <c r="Q100" s="335"/>
      <c r="R100" s="335"/>
      <c r="S100" s="335"/>
      <c r="T100" s="335"/>
      <c r="U100" s="335"/>
      <c r="V100" s="335"/>
      <c r="W100" s="335"/>
      <c r="X100" s="335"/>
      <c r="Y100" s="335"/>
      <c r="Z100" s="335"/>
      <c r="AA100" s="335"/>
      <c r="AB100" s="335"/>
      <c r="AC100" s="213"/>
      <c r="AD100" s="189"/>
    </row>
    <row r="101" spans="2:30" x14ac:dyDescent="0.3">
      <c r="B101" s="203"/>
      <c r="C101" s="443"/>
      <c r="D101" s="113">
        <v>29</v>
      </c>
      <c r="E101" s="335"/>
      <c r="F101" s="335"/>
      <c r="G101" s="335"/>
      <c r="H101" s="335"/>
      <c r="I101" s="335"/>
      <c r="J101" s="335"/>
      <c r="K101" s="335"/>
      <c r="L101" s="335"/>
      <c r="M101" s="335"/>
      <c r="N101" s="335"/>
      <c r="O101" s="335"/>
      <c r="P101" s="335"/>
      <c r="Q101" s="335"/>
      <c r="R101" s="335"/>
      <c r="S101" s="335"/>
      <c r="T101" s="335"/>
      <c r="U101" s="335"/>
      <c r="V101" s="335"/>
      <c r="W101" s="335"/>
      <c r="X101" s="335"/>
      <c r="Y101" s="335"/>
      <c r="Z101" s="335"/>
      <c r="AA101" s="335"/>
      <c r="AB101" s="335"/>
      <c r="AC101" s="213"/>
      <c r="AD101" s="189"/>
    </row>
    <row r="102" spans="2:30" x14ac:dyDescent="0.3">
      <c r="B102" s="203"/>
      <c r="C102" s="443"/>
      <c r="D102" s="113">
        <v>30</v>
      </c>
      <c r="E102" s="335"/>
      <c r="F102" s="335"/>
      <c r="G102" s="335"/>
      <c r="H102" s="335"/>
      <c r="I102" s="335"/>
      <c r="J102" s="335"/>
      <c r="K102" s="335"/>
      <c r="L102" s="335"/>
      <c r="M102" s="335"/>
      <c r="N102" s="335"/>
      <c r="O102" s="335"/>
      <c r="P102" s="335"/>
      <c r="Q102" s="335"/>
      <c r="R102" s="335"/>
      <c r="S102" s="335"/>
      <c r="T102" s="335"/>
      <c r="U102" s="335"/>
      <c r="V102" s="335"/>
      <c r="W102" s="335"/>
      <c r="X102" s="335"/>
      <c r="Y102" s="335"/>
      <c r="Z102" s="335"/>
      <c r="AA102" s="335"/>
      <c r="AB102" s="335"/>
      <c r="AC102" s="213"/>
      <c r="AD102" s="189"/>
    </row>
    <row r="103" spans="2:30" x14ac:dyDescent="0.3">
      <c r="B103" s="203"/>
      <c r="C103" s="443"/>
      <c r="D103" s="114">
        <v>31</v>
      </c>
      <c r="E103" s="335"/>
      <c r="F103" s="335"/>
      <c r="G103" s="335"/>
      <c r="H103" s="335"/>
      <c r="I103" s="335"/>
      <c r="J103" s="335"/>
      <c r="K103" s="335"/>
      <c r="L103" s="335"/>
      <c r="M103" s="335"/>
      <c r="N103" s="335"/>
      <c r="O103" s="335"/>
      <c r="P103" s="335"/>
      <c r="Q103" s="335"/>
      <c r="R103" s="335"/>
      <c r="S103" s="335"/>
      <c r="T103" s="335"/>
      <c r="U103" s="335"/>
      <c r="V103" s="335"/>
      <c r="W103" s="335"/>
      <c r="X103" s="335"/>
      <c r="Y103" s="335"/>
      <c r="Z103" s="335"/>
      <c r="AA103" s="335"/>
      <c r="AB103" s="335"/>
      <c r="AC103" s="213"/>
      <c r="AD103" s="189"/>
    </row>
    <row r="104" spans="2:30" ht="15" thickBot="1" x14ac:dyDescent="0.35">
      <c r="B104" s="203"/>
      <c r="C104" s="443"/>
      <c r="D104" s="197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5"/>
      <c r="AC104" s="214"/>
      <c r="AD104" s="189"/>
    </row>
    <row r="105" spans="2:30" x14ac:dyDescent="0.3">
      <c r="B105" s="203"/>
      <c r="C105" s="435" t="s">
        <v>136</v>
      </c>
      <c r="D105" s="116">
        <v>1</v>
      </c>
      <c r="E105" s="335"/>
      <c r="F105" s="335"/>
      <c r="G105" s="335"/>
      <c r="H105" s="335"/>
      <c r="I105" s="335"/>
      <c r="J105" s="335"/>
      <c r="K105" s="335"/>
      <c r="L105" s="335"/>
      <c r="M105" s="335"/>
      <c r="N105" s="335"/>
      <c r="O105" s="335"/>
      <c r="P105" s="335"/>
      <c r="Q105" s="335"/>
      <c r="R105" s="335"/>
      <c r="S105" s="335"/>
      <c r="T105" s="335"/>
      <c r="U105" s="335"/>
      <c r="V105" s="335"/>
      <c r="W105" s="335"/>
      <c r="X105" s="335"/>
      <c r="Y105" s="335"/>
      <c r="Z105" s="335"/>
      <c r="AA105" s="335"/>
      <c r="AB105" s="335"/>
      <c r="AC105" s="213"/>
      <c r="AD105" s="189"/>
    </row>
    <row r="106" spans="2:30" x14ac:dyDescent="0.3">
      <c r="B106" s="203"/>
      <c r="C106" s="435"/>
      <c r="D106" s="113">
        <v>2</v>
      </c>
      <c r="E106" s="335"/>
      <c r="F106" s="335"/>
      <c r="G106" s="335"/>
      <c r="H106" s="335"/>
      <c r="I106" s="335"/>
      <c r="J106" s="335"/>
      <c r="K106" s="335"/>
      <c r="L106" s="335"/>
      <c r="M106" s="335"/>
      <c r="N106" s="335"/>
      <c r="O106" s="335"/>
      <c r="P106" s="335"/>
      <c r="Q106" s="335"/>
      <c r="R106" s="335"/>
      <c r="S106" s="335"/>
      <c r="T106" s="335"/>
      <c r="U106" s="335"/>
      <c r="V106" s="335"/>
      <c r="W106" s="335"/>
      <c r="X106" s="335"/>
      <c r="Y106" s="335"/>
      <c r="Z106" s="335"/>
      <c r="AA106" s="335"/>
      <c r="AB106" s="335"/>
      <c r="AC106" s="213"/>
      <c r="AD106" s="189"/>
    </row>
    <row r="107" spans="2:30" x14ac:dyDescent="0.3">
      <c r="B107" s="203"/>
      <c r="C107" s="435"/>
      <c r="D107" s="113">
        <v>3</v>
      </c>
      <c r="E107" s="335"/>
      <c r="F107" s="335"/>
      <c r="G107" s="335"/>
      <c r="H107" s="335"/>
      <c r="I107" s="335"/>
      <c r="J107" s="335"/>
      <c r="K107" s="335"/>
      <c r="L107" s="335"/>
      <c r="M107" s="335"/>
      <c r="N107" s="335"/>
      <c r="O107" s="335"/>
      <c r="P107" s="335"/>
      <c r="Q107" s="335"/>
      <c r="R107" s="335"/>
      <c r="S107" s="335"/>
      <c r="T107" s="335"/>
      <c r="U107" s="335"/>
      <c r="V107" s="335"/>
      <c r="W107" s="335"/>
      <c r="X107" s="335"/>
      <c r="Y107" s="335"/>
      <c r="Z107" s="335"/>
      <c r="AA107" s="335"/>
      <c r="AB107" s="335"/>
      <c r="AC107" s="213"/>
      <c r="AD107" s="189"/>
    </row>
    <row r="108" spans="2:30" x14ac:dyDescent="0.3">
      <c r="B108" s="203"/>
      <c r="C108" s="435"/>
      <c r="D108" s="113">
        <v>4</v>
      </c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35"/>
      <c r="S108" s="335"/>
      <c r="T108" s="335"/>
      <c r="U108" s="335"/>
      <c r="V108" s="335"/>
      <c r="W108" s="335"/>
      <c r="X108" s="335"/>
      <c r="Y108" s="335"/>
      <c r="Z108" s="335"/>
      <c r="AA108" s="335"/>
      <c r="AB108" s="335"/>
      <c r="AC108" s="213"/>
      <c r="AD108" s="189"/>
    </row>
    <row r="109" spans="2:30" x14ac:dyDescent="0.3">
      <c r="B109" s="203"/>
      <c r="C109" s="435"/>
      <c r="D109" s="113">
        <v>5</v>
      </c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  <c r="U109" s="335"/>
      <c r="V109" s="335"/>
      <c r="W109" s="335"/>
      <c r="X109" s="335"/>
      <c r="Y109" s="335"/>
      <c r="Z109" s="335"/>
      <c r="AA109" s="335"/>
      <c r="AB109" s="335"/>
      <c r="AC109" s="213"/>
      <c r="AD109" s="189"/>
    </row>
    <row r="110" spans="2:30" x14ac:dyDescent="0.3">
      <c r="B110" s="203"/>
      <c r="C110" s="435"/>
      <c r="D110" s="113">
        <v>6</v>
      </c>
      <c r="E110" s="335"/>
      <c r="F110" s="335"/>
      <c r="G110" s="335"/>
      <c r="H110" s="335"/>
      <c r="I110" s="335"/>
      <c r="J110" s="335"/>
      <c r="K110" s="335"/>
      <c r="L110" s="335"/>
      <c r="M110" s="335"/>
      <c r="N110" s="335"/>
      <c r="O110" s="335"/>
      <c r="P110" s="335"/>
      <c r="Q110" s="335"/>
      <c r="R110" s="335"/>
      <c r="S110" s="335"/>
      <c r="T110" s="335"/>
      <c r="U110" s="335"/>
      <c r="V110" s="335"/>
      <c r="W110" s="335"/>
      <c r="X110" s="335"/>
      <c r="Y110" s="335"/>
      <c r="Z110" s="335"/>
      <c r="AA110" s="335"/>
      <c r="AB110" s="335"/>
      <c r="AC110" s="213"/>
      <c r="AD110" s="189"/>
    </row>
    <row r="111" spans="2:30" x14ac:dyDescent="0.3">
      <c r="B111" s="203"/>
      <c r="C111" s="435"/>
      <c r="D111" s="113">
        <v>7</v>
      </c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213"/>
      <c r="AD111" s="189"/>
    </row>
    <row r="112" spans="2:30" x14ac:dyDescent="0.3">
      <c r="B112" s="203"/>
      <c r="C112" s="435"/>
      <c r="D112" s="113">
        <v>8</v>
      </c>
      <c r="E112" s="335"/>
      <c r="F112" s="335"/>
      <c r="G112" s="335"/>
      <c r="H112" s="335"/>
      <c r="I112" s="335"/>
      <c r="J112" s="335"/>
      <c r="K112" s="335"/>
      <c r="L112" s="335"/>
      <c r="M112" s="335"/>
      <c r="N112" s="335"/>
      <c r="O112" s="335"/>
      <c r="P112" s="335"/>
      <c r="Q112" s="335"/>
      <c r="R112" s="335"/>
      <c r="S112" s="335"/>
      <c r="T112" s="335"/>
      <c r="U112" s="335"/>
      <c r="V112" s="335"/>
      <c r="W112" s="335"/>
      <c r="X112" s="335"/>
      <c r="Y112" s="335"/>
      <c r="Z112" s="335"/>
      <c r="AA112" s="335"/>
      <c r="AB112" s="335"/>
      <c r="AC112" s="213"/>
      <c r="AD112" s="189"/>
    </row>
    <row r="113" spans="2:30" x14ac:dyDescent="0.3">
      <c r="B113" s="203"/>
      <c r="C113" s="435"/>
      <c r="D113" s="113">
        <v>9</v>
      </c>
      <c r="E113" s="335"/>
      <c r="F113" s="335"/>
      <c r="G113" s="335"/>
      <c r="H113" s="335"/>
      <c r="I113" s="335"/>
      <c r="J113" s="335"/>
      <c r="K113" s="335"/>
      <c r="L113" s="335"/>
      <c r="M113" s="335"/>
      <c r="N113" s="335"/>
      <c r="O113" s="335"/>
      <c r="P113" s="335"/>
      <c r="Q113" s="335"/>
      <c r="R113" s="335"/>
      <c r="S113" s="335"/>
      <c r="T113" s="335"/>
      <c r="U113" s="335"/>
      <c r="V113" s="335"/>
      <c r="W113" s="335"/>
      <c r="X113" s="335"/>
      <c r="Y113" s="335"/>
      <c r="Z113" s="335"/>
      <c r="AA113" s="335"/>
      <c r="AB113" s="335"/>
      <c r="AC113" s="213"/>
      <c r="AD113" s="189"/>
    </row>
    <row r="114" spans="2:30" x14ac:dyDescent="0.3">
      <c r="B114" s="203"/>
      <c r="C114" s="435"/>
      <c r="D114" s="113">
        <v>10</v>
      </c>
      <c r="E114" s="335"/>
      <c r="F114" s="335"/>
      <c r="G114" s="335"/>
      <c r="H114" s="335"/>
      <c r="I114" s="335"/>
      <c r="J114" s="335"/>
      <c r="K114" s="335"/>
      <c r="L114" s="335"/>
      <c r="M114" s="335"/>
      <c r="N114" s="335"/>
      <c r="O114" s="335"/>
      <c r="P114" s="335"/>
      <c r="Q114" s="335"/>
      <c r="R114" s="335"/>
      <c r="S114" s="335"/>
      <c r="T114" s="335"/>
      <c r="U114" s="335"/>
      <c r="V114" s="335"/>
      <c r="W114" s="335"/>
      <c r="X114" s="335"/>
      <c r="Y114" s="335"/>
      <c r="Z114" s="335"/>
      <c r="AA114" s="335"/>
      <c r="AB114" s="335"/>
      <c r="AC114" s="213"/>
      <c r="AD114" s="189"/>
    </row>
    <row r="115" spans="2:30" x14ac:dyDescent="0.3">
      <c r="B115" s="203"/>
      <c r="C115" s="435"/>
      <c r="D115" s="113">
        <v>11</v>
      </c>
      <c r="E115" s="335"/>
      <c r="F115" s="335"/>
      <c r="G115" s="335"/>
      <c r="H115" s="335"/>
      <c r="I115" s="335"/>
      <c r="J115" s="335"/>
      <c r="K115" s="335"/>
      <c r="L115" s="335"/>
      <c r="M115" s="335"/>
      <c r="N115" s="335"/>
      <c r="O115" s="335"/>
      <c r="P115" s="335"/>
      <c r="Q115" s="335"/>
      <c r="R115" s="335"/>
      <c r="S115" s="335"/>
      <c r="T115" s="335"/>
      <c r="U115" s="335"/>
      <c r="V115" s="335"/>
      <c r="W115" s="335"/>
      <c r="X115" s="335"/>
      <c r="Y115" s="335"/>
      <c r="Z115" s="335"/>
      <c r="AA115" s="335"/>
      <c r="AB115" s="335"/>
      <c r="AC115" s="213"/>
      <c r="AD115" s="189"/>
    </row>
    <row r="116" spans="2:30" x14ac:dyDescent="0.3">
      <c r="B116" s="203"/>
      <c r="C116" s="435"/>
      <c r="D116" s="113">
        <v>12</v>
      </c>
      <c r="E116" s="335"/>
      <c r="F116" s="335"/>
      <c r="G116" s="335"/>
      <c r="H116" s="335"/>
      <c r="I116" s="335"/>
      <c r="J116" s="335"/>
      <c r="K116" s="335"/>
      <c r="L116" s="335"/>
      <c r="M116" s="335"/>
      <c r="N116" s="335"/>
      <c r="O116" s="335"/>
      <c r="P116" s="335"/>
      <c r="Q116" s="335"/>
      <c r="R116" s="335"/>
      <c r="S116" s="335"/>
      <c r="T116" s="335"/>
      <c r="U116" s="335"/>
      <c r="V116" s="335"/>
      <c r="W116" s="335"/>
      <c r="X116" s="335"/>
      <c r="Y116" s="335"/>
      <c r="Z116" s="335"/>
      <c r="AA116" s="335"/>
      <c r="AB116" s="335"/>
      <c r="AC116" s="213"/>
      <c r="AD116" s="189"/>
    </row>
    <row r="117" spans="2:30" x14ac:dyDescent="0.3">
      <c r="B117" s="203"/>
      <c r="C117" s="435"/>
      <c r="D117" s="113">
        <v>13</v>
      </c>
      <c r="E117" s="335"/>
      <c r="F117" s="335"/>
      <c r="G117" s="335"/>
      <c r="H117" s="335"/>
      <c r="I117" s="335"/>
      <c r="J117" s="335"/>
      <c r="K117" s="335"/>
      <c r="L117" s="335"/>
      <c r="M117" s="335"/>
      <c r="N117" s="335"/>
      <c r="O117" s="335"/>
      <c r="P117" s="335"/>
      <c r="Q117" s="335"/>
      <c r="R117" s="335"/>
      <c r="S117" s="335"/>
      <c r="T117" s="335"/>
      <c r="U117" s="335"/>
      <c r="V117" s="335"/>
      <c r="W117" s="335"/>
      <c r="X117" s="335"/>
      <c r="Y117" s="335"/>
      <c r="Z117" s="335"/>
      <c r="AA117" s="335"/>
      <c r="AB117" s="335"/>
      <c r="AC117" s="213"/>
      <c r="AD117" s="189"/>
    </row>
    <row r="118" spans="2:30" x14ac:dyDescent="0.3">
      <c r="B118" s="203"/>
      <c r="C118" s="435"/>
      <c r="D118" s="113">
        <v>14</v>
      </c>
      <c r="E118" s="335"/>
      <c r="F118" s="335"/>
      <c r="G118" s="335"/>
      <c r="H118" s="335"/>
      <c r="I118" s="335"/>
      <c r="J118" s="335"/>
      <c r="K118" s="335"/>
      <c r="L118" s="335"/>
      <c r="M118" s="335"/>
      <c r="N118" s="335"/>
      <c r="O118" s="335"/>
      <c r="P118" s="335"/>
      <c r="Q118" s="335"/>
      <c r="R118" s="335"/>
      <c r="S118" s="335"/>
      <c r="T118" s="335"/>
      <c r="U118" s="335"/>
      <c r="V118" s="335"/>
      <c r="W118" s="335"/>
      <c r="X118" s="335"/>
      <c r="Y118" s="335"/>
      <c r="Z118" s="335"/>
      <c r="AA118" s="335"/>
      <c r="AB118" s="335"/>
      <c r="AC118" s="213"/>
      <c r="AD118" s="189"/>
    </row>
    <row r="119" spans="2:30" x14ac:dyDescent="0.3">
      <c r="B119" s="203"/>
      <c r="C119" s="435"/>
      <c r="D119" s="113">
        <v>15</v>
      </c>
      <c r="E119" s="335"/>
      <c r="F119" s="335"/>
      <c r="G119" s="335"/>
      <c r="H119" s="335"/>
      <c r="I119" s="335"/>
      <c r="J119" s="335"/>
      <c r="K119" s="335"/>
      <c r="L119" s="335"/>
      <c r="M119" s="335"/>
      <c r="N119" s="335"/>
      <c r="O119" s="335"/>
      <c r="P119" s="335"/>
      <c r="Q119" s="335"/>
      <c r="R119" s="335"/>
      <c r="S119" s="335"/>
      <c r="T119" s="335"/>
      <c r="U119" s="335"/>
      <c r="V119" s="335"/>
      <c r="W119" s="335"/>
      <c r="X119" s="335"/>
      <c r="Y119" s="335"/>
      <c r="Z119" s="335"/>
      <c r="AA119" s="335"/>
      <c r="AB119" s="335"/>
      <c r="AC119" s="213"/>
      <c r="AD119" s="189"/>
    </row>
    <row r="120" spans="2:30" x14ac:dyDescent="0.3">
      <c r="B120" s="203"/>
      <c r="C120" s="435"/>
      <c r="D120" s="113">
        <v>16</v>
      </c>
      <c r="E120" s="335"/>
      <c r="F120" s="335"/>
      <c r="G120" s="335"/>
      <c r="H120" s="335"/>
      <c r="I120" s="335"/>
      <c r="J120" s="335"/>
      <c r="K120" s="335"/>
      <c r="L120" s="335"/>
      <c r="M120" s="335"/>
      <c r="N120" s="335"/>
      <c r="O120" s="335"/>
      <c r="P120" s="335"/>
      <c r="Q120" s="335"/>
      <c r="R120" s="335"/>
      <c r="S120" s="335"/>
      <c r="T120" s="335"/>
      <c r="U120" s="335"/>
      <c r="V120" s="335"/>
      <c r="W120" s="335"/>
      <c r="X120" s="335"/>
      <c r="Y120" s="335"/>
      <c r="Z120" s="335"/>
      <c r="AA120" s="335"/>
      <c r="AB120" s="335"/>
      <c r="AC120" s="213"/>
      <c r="AD120" s="189"/>
    </row>
    <row r="121" spans="2:30" x14ac:dyDescent="0.3">
      <c r="B121" s="203"/>
      <c r="C121" s="435"/>
      <c r="D121" s="113">
        <v>17</v>
      </c>
      <c r="E121" s="335"/>
      <c r="F121" s="335"/>
      <c r="G121" s="335"/>
      <c r="H121" s="335"/>
      <c r="I121" s="335"/>
      <c r="J121" s="335"/>
      <c r="K121" s="335"/>
      <c r="L121" s="335"/>
      <c r="M121" s="335"/>
      <c r="N121" s="335"/>
      <c r="O121" s="335"/>
      <c r="P121" s="335"/>
      <c r="Q121" s="335"/>
      <c r="R121" s="335"/>
      <c r="S121" s="335"/>
      <c r="T121" s="335"/>
      <c r="U121" s="335"/>
      <c r="V121" s="335"/>
      <c r="W121" s="335"/>
      <c r="X121" s="335"/>
      <c r="Y121" s="335"/>
      <c r="Z121" s="335"/>
      <c r="AA121" s="335"/>
      <c r="AB121" s="335"/>
      <c r="AC121" s="213"/>
      <c r="AD121" s="189"/>
    </row>
    <row r="122" spans="2:30" x14ac:dyDescent="0.3">
      <c r="B122" s="203"/>
      <c r="C122" s="435"/>
      <c r="D122" s="113">
        <v>18</v>
      </c>
      <c r="E122" s="335"/>
      <c r="F122" s="335"/>
      <c r="G122" s="335"/>
      <c r="H122" s="335"/>
      <c r="I122" s="335"/>
      <c r="J122" s="335"/>
      <c r="K122" s="335"/>
      <c r="L122" s="335"/>
      <c r="M122" s="335"/>
      <c r="N122" s="335"/>
      <c r="O122" s="335"/>
      <c r="P122" s="335"/>
      <c r="Q122" s="335"/>
      <c r="R122" s="335"/>
      <c r="S122" s="335"/>
      <c r="T122" s="335"/>
      <c r="U122" s="335"/>
      <c r="V122" s="335"/>
      <c r="W122" s="335"/>
      <c r="X122" s="335"/>
      <c r="Y122" s="335"/>
      <c r="Z122" s="335"/>
      <c r="AA122" s="335"/>
      <c r="AB122" s="335"/>
      <c r="AC122" s="213"/>
      <c r="AD122" s="189"/>
    </row>
    <row r="123" spans="2:30" x14ac:dyDescent="0.3">
      <c r="B123" s="203"/>
      <c r="C123" s="435"/>
      <c r="D123" s="113">
        <v>19</v>
      </c>
      <c r="E123" s="335"/>
      <c r="F123" s="335"/>
      <c r="G123" s="335"/>
      <c r="H123" s="335"/>
      <c r="I123" s="335"/>
      <c r="J123" s="335"/>
      <c r="K123" s="335"/>
      <c r="L123" s="335"/>
      <c r="M123" s="335"/>
      <c r="N123" s="335"/>
      <c r="O123" s="335"/>
      <c r="P123" s="335"/>
      <c r="Q123" s="335"/>
      <c r="R123" s="335"/>
      <c r="S123" s="335"/>
      <c r="T123" s="335"/>
      <c r="U123" s="335"/>
      <c r="V123" s="335"/>
      <c r="W123" s="335"/>
      <c r="X123" s="335"/>
      <c r="Y123" s="335"/>
      <c r="Z123" s="335"/>
      <c r="AA123" s="335"/>
      <c r="AB123" s="335"/>
      <c r="AC123" s="213"/>
      <c r="AD123" s="189"/>
    </row>
    <row r="124" spans="2:30" x14ac:dyDescent="0.3">
      <c r="B124" s="203"/>
      <c r="C124" s="435"/>
      <c r="D124" s="113">
        <v>20</v>
      </c>
      <c r="E124" s="335"/>
      <c r="F124" s="335"/>
      <c r="G124" s="335"/>
      <c r="H124" s="335"/>
      <c r="I124" s="335"/>
      <c r="J124" s="335"/>
      <c r="K124" s="335"/>
      <c r="L124" s="335"/>
      <c r="M124" s="335"/>
      <c r="N124" s="335"/>
      <c r="O124" s="335"/>
      <c r="P124" s="335"/>
      <c r="Q124" s="335"/>
      <c r="R124" s="335"/>
      <c r="S124" s="335"/>
      <c r="T124" s="335"/>
      <c r="U124" s="335"/>
      <c r="V124" s="335"/>
      <c r="W124" s="335"/>
      <c r="X124" s="335"/>
      <c r="Y124" s="335"/>
      <c r="Z124" s="335"/>
      <c r="AA124" s="335"/>
      <c r="AB124" s="335"/>
      <c r="AC124" s="213"/>
      <c r="AD124" s="189"/>
    </row>
    <row r="125" spans="2:30" x14ac:dyDescent="0.3">
      <c r="B125" s="203"/>
      <c r="C125" s="435"/>
      <c r="D125" s="113">
        <v>21</v>
      </c>
      <c r="E125" s="335"/>
      <c r="F125" s="335"/>
      <c r="G125" s="335"/>
      <c r="H125" s="335"/>
      <c r="I125" s="335"/>
      <c r="J125" s="335"/>
      <c r="K125" s="335"/>
      <c r="L125" s="335"/>
      <c r="M125" s="335"/>
      <c r="N125" s="335"/>
      <c r="O125" s="335"/>
      <c r="P125" s="335"/>
      <c r="Q125" s="335"/>
      <c r="R125" s="335"/>
      <c r="S125" s="335"/>
      <c r="T125" s="335"/>
      <c r="U125" s="335"/>
      <c r="V125" s="335"/>
      <c r="W125" s="335"/>
      <c r="X125" s="335"/>
      <c r="Y125" s="335"/>
      <c r="Z125" s="335"/>
      <c r="AA125" s="335"/>
      <c r="AB125" s="335"/>
      <c r="AC125" s="213"/>
      <c r="AD125" s="189"/>
    </row>
    <row r="126" spans="2:30" x14ac:dyDescent="0.3">
      <c r="B126" s="203"/>
      <c r="C126" s="435"/>
      <c r="D126" s="113">
        <v>22</v>
      </c>
      <c r="E126" s="335"/>
      <c r="F126" s="335"/>
      <c r="G126" s="335"/>
      <c r="H126" s="335"/>
      <c r="I126" s="335"/>
      <c r="J126" s="335"/>
      <c r="K126" s="335"/>
      <c r="L126" s="335"/>
      <c r="M126" s="335"/>
      <c r="N126" s="335"/>
      <c r="O126" s="335"/>
      <c r="P126" s="335"/>
      <c r="Q126" s="335"/>
      <c r="R126" s="335"/>
      <c r="S126" s="335"/>
      <c r="T126" s="335"/>
      <c r="U126" s="335"/>
      <c r="V126" s="335"/>
      <c r="W126" s="335"/>
      <c r="X126" s="335"/>
      <c r="Y126" s="335"/>
      <c r="Z126" s="335"/>
      <c r="AA126" s="335"/>
      <c r="AB126" s="335"/>
      <c r="AC126" s="213"/>
      <c r="AD126" s="189"/>
    </row>
    <row r="127" spans="2:30" x14ac:dyDescent="0.3">
      <c r="B127" s="203"/>
      <c r="C127" s="435"/>
      <c r="D127" s="113">
        <v>23</v>
      </c>
      <c r="E127" s="335"/>
      <c r="F127" s="335"/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  <c r="Q127" s="335"/>
      <c r="R127" s="335"/>
      <c r="S127" s="335"/>
      <c r="T127" s="335"/>
      <c r="U127" s="335"/>
      <c r="V127" s="335"/>
      <c r="W127" s="335"/>
      <c r="X127" s="335"/>
      <c r="Y127" s="335"/>
      <c r="Z127" s="335"/>
      <c r="AA127" s="335"/>
      <c r="AB127" s="335"/>
      <c r="AC127" s="213"/>
      <c r="AD127" s="189"/>
    </row>
    <row r="128" spans="2:30" x14ac:dyDescent="0.3">
      <c r="B128" s="203"/>
      <c r="C128" s="435"/>
      <c r="D128" s="113">
        <v>24</v>
      </c>
      <c r="E128" s="335"/>
      <c r="F128" s="335"/>
      <c r="G128" s="335"/>
      <c r="H128" s="335"/>
      <c r="I128" s="335"/>
      <c r="J128" s="335"/>
      <c r="K128" s="335"/>
      <c r="L128" s="335"/>
      <c r="M128" s="335"/>
      <c r="N128" s="335"/>
      <c r="O128" s="335"/>
      <c r="P128" s="335"/>
      <c r="Q128" s="335"/>
      <c r="R128" s="335"/>
      <c r="S128" s="335"/>
      <c r="T128" s="335"/>
      <c r="U128" s="335"/>
      <c r="V128" s="335"/>
      <c r="W128" s="335"/>
      <c r="X128" s="335"/>
      <c r="Y128" s="335"/>
      <c r="Z128" s="335"/>
      <c r="AA128" s="335"/>
      <c r="AB128" s="335"/>
      <c r="AC128" s="213"/>
      <c r="AD128" s="189"/>
    </row>
    <row r="129" spans="2:30" x14ac:dyDescent="0.3">
      <c r="B129" s="203"/>
      <c r="C129" s="435"/>
      <c r="D129" s="113">
        <v>25</v>
      </c>
      <c r="E129" s="335"/>
      <c r="F129" s="335"/>
      <c r="G129" s="335"/>
      <c r="H129" s="335"/>
      <c r="I129" s="335"/>
      <c r="J129" s="335"/>
      <c r="K129" s="335"/>
      <c r="L129" s="335"/>
      <c r="M129" s="335"/>
      <c r="N129" s="335"/>
      <c r="O129" s="335"/>
      <c r="P129" s="335"/>
      <c r="Q129" s="335"/>
      <c r="R129" s="335"/>
      <c r="S129" s="335"/>
      <c r="T129" s="335"/>
      <c r="U129" s="335"/>
      <c r="V129" s="335"/>
      <c r="W129" s="335"/>
      <c r="X129" s="335"/>
      <c r="Y129" s="335"/>
      <c r="Z129" s="335"/>
      <c r="AA129" s="335"/>
      <c r="AB129" s="335"/>
      <c r="AC129" s="213"/>
      <c r="AD129" s="189"/>
    </row>
    <row r="130" spans="2:30" x14ac:dyDescent="0.3">
      <c r="B130" s="203"/>
      <c r="C130" s="435"/>
      <c r="D130" s="113">
        <v>26</v>
      </c>
      <c r="E130" s="335"/>
      <c r="F130" s="335"/>
      <c r="G130" s="335"/>
      <c r="H130" s="335"/>
      <c r="I130" s="335"/>
      <c r="J130" s="335"/>
      <c r="K130" s="335"/>
      <c r="L130" s="335"/>
      <c r="M130" s="335"/>
      <c r="N130" s="335"/>
      <c r="O130" s="335"/>
      <c r="P130" s="335"/>
      <c r="Q130" s="335"/>
      <c r="R130" s="335"/>
      <c r="S130" s="335"/>
      <c r="T130" s="335"/>
      <c r="U130" s="335"/>
      <c r="V130" s="335"/>
      <c r="W130" s="335"/>
      <c r="X130" s="335"/>
      <c r="Y130" s="335"/>
      <c r="Z130" s="335"/>
      <c r="AA130" s="335"/>
      <c r="AB130" s="335"/>
      <c r="AC130" s="213"/>
      <c r="AD130" s="189"/>
    </row>
    <row r="131" spans="2:30" x14ac:dyDescent="0.3">
      <c r="B131" s="203"/>
      <c r="C131" s="435"/>
      <c r="D131" s="113">
        <v>27</v>
      </c>
      <c r="E131" s="335"/>
      <c r="F131" s="335"/>
      <c r="G131" s="335"/>
      <c r="H131" s="335"/>
      <c r="I131" s="335"/>
      <c r="J131" s="335"/>
      <c r="K131" s="335"/>
      <c r="L131" s="335"/>
      <c r="M131" s="335"/>
      <c r="N131" s="335"/>
      <c r="O131" s="335"/>
      <c r="P131" s="335"/>
      <c r="Q131" s="335"/>
      <c r="R131" s="335"/>
      <c r="S131" s="335"/>
      <c r="T131" s="335"/>
      <c r="U131" s="335"/>
      <c r="V131" s="335"/>
      <c r="W131" s="335"/>
      <c r="X131" s="335"/>
      <c r="Y131" s="335"/>
      <c r="Z131" s="335"/>
      <c r="AA131" s="335"/>
      <c r="AB131" s="335"/>
      <c r="AC131" s="213"/>
      <c r="AD131" s="189"/>
    </row>
    <row r="132" spans="2:30" x14ac:dyDescent="0.3">
      <c r="B132" s="203"/>
      <c r="C132" s="435"/>
      <c r="D132" s="113">
        <v>28</v>
      </c>
      <c r="E132" s="335"/>
      <c r="F132" s="335"/>
      <c r="G132" s="335"/>
      <c r="H132" s="335"/>
      <c r="I132" s="335"/>
      <c r="J132" s="335"/>
      <c r="K132" s="335"/>
      <c r="L132" s="335"/>
      <c r="M132" s="335"/>
      <c r="N132" s="335"/>
      <c r="O132" s="335"/>
      <c r="P132" s="335"/>
      <c r="Q132" s="335"/>
      <c r="R132" s="335"/>
      <c r="S132" s="335"/>
      <c r="T132" s="335"/>
      <c r="U132" s="335"/>
      <c r="V132" s="335"/>
      <c r="W132" s="335"/>
      <c r="X132" s="335"/>
      <c r="Y132" s="335"/>
      <c r="Z132" s="335"/>
      <c r="AA132" s="335"/>
      <c r="AB132" s="335"/>
      <c r="AC132" s="213"/>
      <c r="AD132" s="189"/>
    </row>
    <row r="133" spans="2:30" x14ac:dyDescent="0.3">
      <c r="B133" s="203"/>
      <c r="C133" s="435"/>
      <c r="D133" s="113">
        <v>29</v>
      </c>
      <c r="E133" s="335"/>
      <c r="F133" s="335"/>
      <c r="G133" s="335"/>
      <c r="H133" s="335"/>
      <c r="I133" s="335"/>
      <c r="J133" s="335"/>
      <c r="K133" s="335"/>
      <c r="L133" s="335"/>
      <c r="M133" s="335"/>
      <c r="N133" s="335"/>
      <c r="O133" s="335"/>
      <c r="P133" s="335"/>
      <c r="Q133" s="335"/>
      <c r="R133" s="335"/>
      <c r="S133" s="335"/>
      <c r="T133" s="335"/>
      <c r="U133" s="335"/>
      <c r="V133" s="335"/>
      <c r="W133" s="335"/>
      <c r="X133" s="335"/>
      <c r="Y133" s="335"/>
      <c r="Z133" s="335"/>
      <c r="AA133" s="335"/>
      <c r="AB133" s="335"/>
      <c r="AC133" s="213"/>
      <c r="AD133" s="189"/>
    </row>
    <row r="134" spans="2:30" x14ac:dyDescent="0.3">
      <c r="B134" s="203"/>
      <c r="C134" s="435"/>
      <c r="D134" s="117">
        <v>30</v>
      </c>
      <c r="E134" s="335"/>
      <c r="F134" s="335"/>
      <c r="G134" s="335"/>
      <c r="H134" s="335"/>
      <c r="I134" s="335"/>
      <c r="J134" s="335"/>
      <c r="K134" s="335"/>
      <c r="L134" s="335"/>
      <c r="M134" s="335"/>
      <c r="N134" s="335"/>
      <c r="O134" s="335"/>
      <c r="P134" s="335"/>
      <c r="Q134" s="335"/>
      <c r="R134" s="335"/>
      <c r="S134" s="335"/>
      <c r="T134" s="335"/>
      <c r="U134" s="335"/>
      <c r="V134" s="335"/>
      <c r="W134" s="335"/>
      <c r="X134" s="335"/>
      <c r="Y134" s="335"/>
      <c r="Z134" s="335"/>
      <c r="AA134" s="335"/>
      <c r="AB134" s="335"/>
      <c r="AC134" s="213"/>
      <c r="AD134" s="189"/>
    </row>
    <row r="135" spans="2:30" ht="15" thickBot="1" x14ac:dyDescent="0.35">
      <c r="B135" s="203"/>
      <c r="C135" s="435"/>
      <c r="D135" s="197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5"/>
      <c r="AC135" s="214"/>
      <c r="AD135" s="189"/>
    </row>
    <row r="136" spans="2:30" x14ac:dyDescent="0.3">
      <c r="B136" s="203"/>
      <c r="C136" s="435" t="s">
        <v>137</v>
      </c>
      <c r="D136" s="115">
        <v>1</v>
      </c>
      <c r="E136" s="335"/>
      <c r="F136" s="335"/>
      <c r="G136" s="335"/>
      <c r="H136" s="335"/>
      <c r="I136" s="335"/>
      <c r="J136" s="335"/>
      <c r="K136" s="335"/>
      <c r="L136" s="335"/>
      <c r="M136" s="335"/>
      <c r="N136" s="335"/>
      <c r="O136" s="335"/>
      <c r="P136" s="335"/>
      <c r="Q136" s="335"/>
      <c r="R136" s="335"/>
      <c r="S136" s="335"/>
      <c r="T136" s="335"/>
      <c r="U136" s="335"/>
      <c r="V136" s="335"/>
      <c r="W136" s="335"/>
      <c r="X136" s="335"/>
      <c r="Y136" s="335"/>
      <c r="Z136" s="335"/>
      <c r="AA136" s="335"/>
      <c r="AB136" s="335"/>
      <c r="AC136" s="213"/>
      <c r="AD136" s="189"/>
    </row>
    <row r="137" spans="2:30" x14ac:dyDescent="0.3">
      <c r="B137" s="203"/>
      <c r="C137" s="435"/>
      <c r="D137" s="113">
        <v>2</v>
      </c>
      <c r="E137" s="335"/>
      <c r="F137" s="335"/>
      <c r="G137" s="335"/>
      <c r="H137" s="335"/>
      <c r="I137" s="335"/>
      <c r="J137" s="335"/>
      <c r="K137" s="335"/>
      <c r="L137" s="335"/>
      <c r="M137" s="335"/>
      <c r="N137" s="335"/>
      <c r="O137" s="335"/>
      <c r="P137" s="335"/>
      <c r="Q137" s="335"/>
      <c r="R137" s="335"/>
      <c r="S137" s="335"/>
      <c r="T137" s="335"/>
      <c r="U137" s="335"/>
      <c r="V137" s="335"/>
      <c r="W137" s="335"/>
      <c r="X137" s="335"/>
      <c r="Y137" s="335"/>
      <c r="Z137" s="335"/>
      <c r="AA137" s="335"/>
      <c r="AB137" s="335"/>
      <c r="AC137" s="213"/>
      <c r="AD137" s="189"/>
    </row>
    <row r="138" spans="2:30" x14ac:dyDescent="0.3">
      <c r="B138" s="203"/>
      <c r="C138" s="435"/>
      <c r="D138" s="113">
        <v>3</v>
      </c>
      <c r="E138" s="335"/>
      <c r="F138" s="335"/>
      <c r="G138" s="335"/>
      <c r="H138" s="335"/>
      <c r="I138" s="335"/>
      <c r="J138" s="335"/>
      <c r="K138" s="335"/>
      <c r="L138" s="335"/>
      <c r="M138" s="335"/>
      <c r="N138" s="335"/>
      <c r="O138" s="335"/>
      <c r="P138" s="335"/>
      <c r="Q138" s="335"/>
      <c r="R138" s="335"/>
      <c r="S138" s="335"/>
      <c r="T138" s="335"/>
      <c r="U138" s="335"/>
      <c r="V138" s="335"/>
      <c r="W138" s="335"/>
      <c r="X138" s="335"/>
      <c r="Y138" s="335"/>
      <c r="Z138" s="335"/>
      <c r="AA138" s="335"/>
      <c r="AB138" s="335"/>
      <c r="AC138" s="213"/>
      <c r="AD138" s="189"/>
    </row>
    <row r="139" spans="2:30" x14ac:dyDescent="0.3">
      <c r="B139" s="203"/>
      <c r="C139" s="435"/>
      <c r="D139" s="113">
        <v>4</v>
      </c>
      <c r="E139" s="335"/>
      <c r="F139" s="335"/>
      <c r="G139" s="335"/>
      <c r="H139" s="335"/>
      <c r="I139" s="335"/>
      <c r="J139" s="335"/>
      <c r="K139" s="335"/>
      <c r="L139" s="335"/>
      <c r="M139" s="335"/>
      <c r="N139" s="335"/>
      <c r="O139" s="335"/>
      <c r="P139" s="335"/>
      <c r="Q139" s="335"/>
      <c r="R139" s="335"/>
      <c r="S139" s="335"/>
      <c r="T139" s="335"/>
      <c r="U139" s="335"/>
      <c r="V139" s="335"/>
      <c r="W139" s="335"/>
      <c r="X139" s="335"/>
      <c r="Y139" s="335"/>
      <c r="Z139" s="335"/>
      <c r="AA139" s="335"/>
      <c r="AB139" s="335"/>
      <c r="AC139" s="213"/>
      <c r="AD139" s="189"/>
    </row>
    <row r="140" spans="2:30" x14ac:dyDescent="0.3">
      <c r="B140" s="203"/>
      <c r="C140" s="435"/>
      <c r="D140" s="113">
        <v>5</v>
      </c>
      <c r="E140" s="335"/>
      <c r="F140" s="335"/>
      <c r="G140" s="335"/>
      <c r="H140" s="335"/>
      <c r="I140" s="335"/>
      <c r="J140" s="335"/>
      <c r="K140" s="335"/>
      <c r="L140" s="335"/>
      <c r="M140" s="335"/>
      <c r="N140" s="335"/>
      <c r="O140" s="335"/>
      <c r="P140" s="335"/>
      <c r="Q140" s="335"/>
      <c r="R140" s="335"/>
      <c r="S140" s="335"/>
      <c r="T140" s="335"/>
      <c r="U140" s="335"/>
      <c r="V140" s="335"/>
      <c r="W140" s="335"/>
      <c r="X140" s="335"/>
      <c r="Y140" s="335"/>
      <c r="Z140" s="335"/>
      <c r="AA140" s="335"/>
      <c r="AB140" s="335"/>
      <c r="AC140" s="213"/>
      <c r="AD140" s="189"/>
    </row>
    <row r="141" spans="2:30" x14ac:dyDescent="0.3">
      <c r="B141" s="203"/>
      <c r="C141" s="435"/>
      <c r="D141" s="113">
        <v>6</v>
      </c>
      <c r="E141" s="335"/>
      <c r="F141" s="335"/>
      <c r="G141" s="335"/>
      <c r="H141" s="335"/>
      <c r="I141" s="335"/>
      <c r="J141" s="335"/>
      <c r="K141" s="335"/>
      <c r="L141" s="335"/>
      <c r="M141" s="335"/>
      <c r="N141" s="335"/>
      <c r="O141" s="335"/>
      <c r="P141" s="335"/>
      <c r="Q141" s="335"/>
      <c r="R141" s="335"/>
      <c r="S141" s="335"/>
      <c r="T141" s="335"/>
      <c r="U141" s="335"/>
      <c r="V141" s="335"/>
      <c r="W141" s="335"/>
      <c r="X141" s="335"/>
      <c r="Y141" s="335"/>
      <c r="Z141" s="335"/>
      <c r="AA141" s="335"/>
      <c r="AB141" s="335"/>
      <c r="AC141" s="213"/>
      <c r="AD141" s="189"/>
    </row>
    <row r="142" spans="2:30" x14ac:dyDescent="0.3">
      <c r="B142" s="203"/>
      <c r="C142" s="435"/>
      <c r="D142" s="113">
        <v>7</v>
      </c>
      <c r="E142" s="335"/>
      <c r="F142" s="335"/>
      <c r="G142" s="335"/>
      <c r="H142" s="335"/>
      <c r="I142" s="335"/>
      <c r="J142" s="335"/>
      <c r="K142" s="335"/>
      <c r="L142" s="335"/>
      <c r="M142" s="335"/>
      <c r="N142" s="335"/>
      <c r="O142" s="335"/>
      <c r="P142" s="335"/>
      <c r="Q142" s="335"/>
      <c r="R142" s="335"/>
      <c r="S142" s="335"/>
      <c r="T142" s="335"/>
      <c r="U142" s="335"/>
      <c r="V142" s="335"/>
      <c r="W142" s="335"/>
      <c r="X142" s="335"/>
      <c r="Y142" s="335"/>
      <c r="Z142" s="335"/>
      <c r="AA142" s="335"/>
      <c r="AB142" s="335"/>
      <c r="AC142" s="213"/>
      <c r="AD142" s="189"/>
    </row>
    <row r="143" spans="2:30" x14ac:dyDescent="0.3">
      <c r="B143" s="203"/>
      <c r="C143" s="435"/>
      <c r="D143" s="113">
        <v>8</v>
      </c>
      <c r="E143" s="335"/>
      <c r="F143" s="335"/>
      <c r="G143" s="335"/>
      <c r="H143" s="335"/>
      <c r="I143" s="335"/>
      <c r="J143" s="335"/>
      <c r="K143" s="335"/>
      <c r="L143" s="335"/>
      <c r="M143" s="335"/>
      <c r="N143" s="335"/>
      <c r="O143" s="335"/>
      <c r="P143" s="335"/>
      <c r="Q143" s="335"/>
      <c r="R143" s="335"/>
      <c r="S143" s="335"/>
      <c r="T143" s="335"/>
      <c r="U143" s="335"/>
      <c r="V143" s="335"/>
      <c r="W143" s="335"/>
      <c r="X143" s="335"/>
      <c r="Y143" s="335"/>
      <c r="Z143" s="335"/>
      <c r="AA143" s="335"/>
      <c r="AB143" s="335"/>
      <c r="AC143" s="213"/>
      <c r="AD143" s="189"/>
    </row>
    <row r="144" spans="2:30" x14ac:dyDescent="0.3">
      <c r="B144" s="203"/>
      <c r="C144" s="435"/>
      <c r="D144" s="113">
        <v>9</v>
      </c>
      <c r="E144" s="335"/>
      <c r="F144" s="335"/>
      <c r="G144" s="335"/>
      <c r="H144" s="335"/>
      <c r="I144" s="335"/>
      <c r="J144" s="335"/>
      <c r="K144" s="335"/>
      <c r="L144" s="335"/>
      <c r="M144" s="335"/>
      <c r="N144" s="335"/>
      <c r="O144" s="335"/>
      <c r="P144" s="335"/>
      <c r="Q144" s="335"/>
      <c r="R144" s="335"/>
      <c r="S144" s="335"/>
      <c r="T144" s="335"/>
      <c r="U144" s="335"/>
      <c r="V144" s="335"/>
      <c r="W144" s="335"/>
      <c r="X144" s="335"/>
      <c r="Y144" s="335"/>
      <c r="Z144" s="335"/>
      <c r="AA144" s="335"/>
      <c r="AB144" s="335"/>
      <c r="AC144" s="213"/>
      <c r="AD144" s="189"/>
    </row>
    <row r="145" spans="2:30" x14ac:dyDescent="0.3">
      <c r="B145" s="203"/>
      <c r="C145" s="435"/>
      <c r="D145" s="113">
        <v>10</v>
      </c>
      <c r="E145" s="335"/>
      <c r="F145" s="335"/>
      <c r="G145" s="335"/>
      <c r="H145" s="335"/>
      <c r="I145" s="335"/>
      <c r="J145" s="335"/>
      <c r="K145" s="335"/>
      <c r="L145" s="335"/>
      <c r="M145" s="335"/>
      <c r="N145" s="335"/>
      <c r="O145" s="335"/>
      <c r="P145" s="335"/>
      <c r="Q145" s="335"/>
      <c r="R145" s="335"/>
      <c r="S145" s="335"/>
      <c r="T145" s="335"/>
      <c r="U145" s="335"/>
      <c r="V145" s="335"/>
      <c r="W145" s="335"/>
      <c r="X145" s="335"/>
      <c r="Y145" s="335"/>
      <c r="Z145" s="335"/>
      <c r="AA145" s="335"/>
      <c r="AB145" s="335"/>
      <c r="AC145" s="213"/>
      <c r="AD145" s="189"/>
    </row>
    <row r="146" spans="2:30" x14ac:dyDescent="0.3">
      <c r="B146" s="203"/>
      <c r="C146" s="435"/>
      <c r="D146" s="113">
        <v>11</v>
      </c>
      <c r="E146" s="335"/>
      <c r="F146" s="335"/>
      <c r="G146" s="335"/>
      <c r="H146" s="335"/>
      <c r="I146" s="335"/>
      <c r="J146" s="335"/>
      <c r="K146" s="335"/>
      <c r="L146" s="335"/>
      <c r="M146" s="335"/>
      <c r="N146" s="335"/>
      <c r="O146" s="335"/>
      <c r="P146" s="335"/>
      <c r="Q146" s="335"/>
      <c r="R146" s="335"/>
      <c r="S146" s="335"/>
      <c r="T146" s="335"/>
      <c r="U146" s="335"/>
      <c r="V146" s="335"/>
      <c r="W146" s="335"/>
      <c r="X146" s="335"/>
      <c r="Y146" s="335"/>
      <c r="Z146" s="335"/>
      <c r="AA146" s="335"/>
      <c r="AB146" s="335"/>
      <c r="AC146" s="213"/>
      <c r="AD146" s="189"/>
    </row>
    <row r="147" spans="2:30" x14ac:dyDescent="0.3">
      <c r="B147" s="203"/>
      <c r="C147" s="435"/>
      <c r="D147" s="113">
        <v>12</v>
      </c>
      <c r="E147" s="335"/>
      <c r="F147" s="335"/>
      <c r="G147" s="335"/>
      <c r="H147" s="335"/>
      <c r="I147" s="335"/>
      <c r="J147" s="335"/>
      <c r="K147" s="335"/>
      <c r="L147" s="335"/>
      <c r="M147" s="335"/>
      <c r="N147" s="335"/>
      <c r="O147" s="335"/>
      <c r="P147" s="335"/>
      <c r="Q147" s="335"/>
      <c r="R147" s="335"/>
      <c r="S147" s="335"/>
      <c r="T147" s="335"/>
      <c r="U147" s="335"/>
      <c r="V147" s="335"/>
      <c r="W147" s="335"/>
      <c r="X147" s="335"/>
      <c r="Y147" s="335"/>
      <c r="Z147" s="335"/>
      <c r="AA147" s="335"/>
      <c r="AB147" s="335"/>
      <c r="AC147" s="213"/>
      <c r="AD147" s="189"/>
    </row>
    <row r="148" spans="2:30" x14ac:dyDescent="0.3">
      <c r="B148" s="203"/>
      <c r="C148" s="435"/>
      <c r="D148" s="113">
        <v>13</v>
      </c>
      <c r="E148" s="335"/>
      <c r="F148" s="335"/>
      <c r="G148" s="335"/>
      <c r="H148" s="335"/>
      <c r="I148" s="335"/>
      <c r="J148" s="335"/>
      <c r="K148" s="335"/>
      <c r="L148" s="335"/>
      <c r="M148" s="335"/>
      <c r="N148" s="335"/>
      <c r="O148" s="335"/>
      <c r="P148" s="335"/>
      <c r="Q148" s="335"/>
      <c r="R148" s="335"/>
      <c r="S148" s="335"/>
      <c r="T148" s="335"/>
      <c r="U148" s="335"/>
      <c r="V148" s="335"/>
      <c r="W148" s="335"/>
      <c r="X148" s="335"/>
      <c r="Y148" s="335"/>
      <c r="Z148" s="335"/>
      <c r="AA148" s="335"/>
      <c r="AB148" s="335"/>
      <c r="AC148" s="213"/>
      <c r="AD148" s="189"/>
    </row>
    <row r="149" spans="2:30" x14ac:dyDescent="0.3">
      <c r="B149" s="203"/>
      <c r="C149" s="435"/>
      <c r="D149" s="113">
        <v>14</v>
      </c>
      <c r="E149" s="335"/>
      <c r="F149" s="335"/>
      <c r="G149" s="335"/>
      <c r="H149" s="335"/>
      <c r="I149" s="335"/>
      <c r="J149" s="335"/>
      <c r="K149" s="335"/>
      <c r="L149" s="335"/>
      <c r="M149" s="335"/>
      <c r="N149" s="335"/>
      <c r="O149" s="335"/>
      <c r="P149" s="335"/>
      <c r="Q149" s="335"/>
      <c r="R149" s="335"/>
      <c r="S149" s="335"/>
      <c r="T149" s="335"/>
      <c r="U149" s="335"/>
      <c r="V149" s="335"/>
      <c r="W149" s="335"/>
      <c r="X149" s="335"/>
      <c r="Y149" s="335"/>
      <c r="Z149" s="335"/>
      <c r="AA149" s="335"/>
      <c r="AB149" s="335"/>
      <c r="AC149" s="213"/>
      <c r="AD149" s="189"/>
    </row>
    <row r="150" spans="2:30" x14ac:dyDescent="0.3">
      <c r="B150" s="203"/>
      <c r="C150" s="435"/>
      <c r="D150" s="113">
        <v>15</v>
      </c>
      <c r="E150" s="335"/>
      <c r="F150" s="335"/>
      <c r="G150" s="335"/>
      <c r="H150" s="335"/>
      <c r="I150" s="335"/>
      <c r="J150" s="335"/>
      <c r="K150" s="335"/>
      <c r="L150" s="335"/>
      <c r="M150" s="335"/>
      <c r="N150" s="335"/>
      <c r="O150" s="335"/>
      <c r="P150" s="335"/>
      <c r="Q150" s="335"/>
      <c r="R150" s="335"/>
      <c r="S150" s="335"/>
      <c r="T150" s="335"/>
      <c r="U150" s="335"/>
      <c r="V150" s="335"/>
      <c r="W150" s="335"/>
      <c r="X150" s="335"/>
      <c r="Y150" s="335"/>
      <c r="Z150" s="335"/>
      <c r="AA150" s="335"/>
      <c r="AB150" s="335"/>
      <c r="AC150" s="213"/>
      <c r="AD150" s="189"/>
    </row>
    <row r="151" spans="2:30" x14ac:dyDescent="0.3">
      <c r="B151" s="203"/>
      <c r="C151" s="435"/>
      <c r="D151" s="113">
        <v>16</v>
      </c>
      <c r="E151" s="335"/>
      <c r="F151" s="335"/>
      <c r="G151" s="335"/>
      <c r="H151" s="335"/>
      <c r="I151" s="335"/>
      <c r="J151" s="335"/>
      <c r="K151" s="335"/>
      <c r="L151" s="335"/>
      <c r="M151" s="335"/>
      <c r="N151" s="335"/>
      <c r="O151" s="335"/>
      <c r="P151" s="335"/>
      <c r="Q151" s="335"/>
      <c r="R151" s="335"/>
      <c r="S151" s="335"/>
      <c r="T151" s="335"/>
      <c r="U151" s="335"/>
      <c r="V151" s="335"/>
      <c r="W151" s="335"/>
      <c r="X151" s="335"/>
      <c r="Y151" s="335"/>
      <c r="Z151" s="335"/>
      <c r="AA151" s="335"/>
      <c r="AB151" s="335"/>
      <c r="AC151" s="213"/>
      <c r="AD151" s="189"/>
    </row>
    <row r="152" spans="2:30" x14ac:dyDescent="0.3">
      <c r="B152" s="203"/>
      <c r="C152" s="435"/>
      <c r="D152" s="113">
        <v>17</v>
      </c>
      <c r="E152" s="335"/>
      <c r="F152" s="335"/>
      <c r="G152" s="335"/>
      <c r="H152" s="335"/>
      <c r="I152" s="335"/>
      <c r="J152" s="335"/>
      <c r="K152" s="335"/>
      <c r="L152" s="335"/>
      <c r="M152" s="335"/>
      <c r="N152" s="335"/>
      <c r="O152" s="335"/>
      <c r="P152" s="335"/>
      <c r="Q152" s="335"/>
      <c r="R152" s="335"/>
      <c r="S152" s="335"/>
      <c r="T152" s="335"/>
      <c r="U152" s="335"/>
      <c r="V152" s="335"/>
      <c r="W152" s="335"/>
      <c r="X152" s="335"/>
      <c r="Y152" s="335"/>
      <c r="Z152" s="335"/>
      <c r="AA152" s="335"/>
      <c r="AB152" s="335"/>
      <c r="AC152" s="213"/>
      <c r="AD152" s="189"/>
    </row>
    <row r="153" spans="2:30" x14ac:dyDescent="0.3">
      <c r="B153" s="203"/>
      <c r="C153" s="435"/>
      <c r="D153" s="113">
        <v>18</v>
      </c>
      <c r="E153" s="335"/>
      <c r="F153" s="335"/>
      <c r="G153" s="335"/>
      <c r="H153" s="335"/>
      <c r="I153" s="335"/>
      <c r="J153" s="335"/>
      <c r="K153" s="335"/>
      <c r="L153" s="335"/>
      <c r="M153" s="335"/>
      <c r="N153" s="335"/>
      <c r="O153" s="335"/>
      <c r="P153" s="335"/>
      <c r="Q153" s="335"/>
      <c r="R153" s="335"/>
      <c r="S153" s="335"/>
      <c r="T153" s="335"/>
      <c r="U153" s="335"/>
      <c r="V153" s="335"/>
      <c r="W153" s="335"/>
      <c r="X153" s="335"/>
      <c r="Y153" s="335"/>
      <c r="Z153" s="335"/>
      <c r="AA153" s="335"/>
      <c r="AB153" s="335"/>
      <c r="AC153" s="213"/>
      <c r="AD153" s="189"/>
    </row>
    <row r="154" spans="2:30" x14ac:dyDescent="0.3">
      <c r="B154" s="203"/>
      <c r="C154" s="435"/>
      <c r="D154" s="113">
        <v>19</v>
      </c>
      <c r="E154" s="335"/>
      <c r="F154" s="335"/>
      <c r="G154" s="335"/>
      <c r="H154" s="335"/>
      <c r="I154" s="335"/>
      <c r="J154" s="335"/>
      <c r="K154" s="335"/>
      <c r="L154" s="335"/>
      <c r="M154" s="335"/>
      <c r="N154" s="335"/>
      <c r="O154" s="335"/>
      <c r="P154" s="335"/>
      <c r="Q154" s="335"/>
      <c r="R154" s="335"/>
      <c r="S154" s="335"/>
      <c r="T154" s="335"/>
      <c r="U154" s="335"/>
      <c r="V154" s="335"/>
      <c r="W154" s="335"/>
      <c r="X154" s="335"/>
      <c r="Y154" s="335"/>
      <c r="Z154" s="335"/>
      <c r="AA154" s="335"/>
      <c r="AB154" s="335"/>
      <c r="AC154" s="213"/>
      <c r="AD154" s="189"/>
    </row>
    <row r="155" spans="2:30" x14ac:dyDescent="0.3">
      <c r="B155" s="203"/>
      <c r="C155" s="435"/>
      <c r="D155" s="113">
        <v>20</v>
      </c>
      <c r="E155" s="335"/>
      <c r="F155" s="335"/>
      <c r="G155" s="335"/>
      <c r="H155" s="335"/>
      <c r="I155" s="335"/>
      <c r="J155" s="335"/>
      <c r="K155" s="335"/>
      <c r="L155" s="335"/>
      <c r="M155" s="335"/>
      <c r="N155" s="335"/>
      <c r="O155" s="335"/>
      <c r="P155" s="335"/>
      <c r="Q155" s="335"/>
      <c r="R155" s="335"/>
      <c r="S155" s="335"/>
      <c r="T155" s="335"/>
      <c r="U155" s="335"/>
      <c r="V155" s="335"/>
      <c r="W155" s="335"/>
      <c r="X155" s="335"/>
      <c r="Y155" s="335"/>
      <c r="Z155" s="335"/>
      <c r="AA155" s="335"/>
      <c r="AB155" s="335"/>
      <c r="AC155" s="213"/>
      <c r="AD155" s="189"/>
    </row>
    <row r="156" spans="2:30" x14ac:dyDescent="0.3">
      <c r="B156" s="203"/>
      <c r="C156" s="435"/>
      <c r="D156" s="113">
        <v>21</v>
      </c>
      <c r="E156" s="335"/>
      <c r="F156" s="335"/>
      <c r="G156" s="335"/>
      <c r="H156" s="335"/>
      <c r="I156" s="335"/>
      <c r="J156" s="335"/>
      <c r="K156" s="335"/>
      <c r="L156" s="335"/>
      <c r="M156" s="335"/>
      <c r="N156" s="335"/>
      <c r="O156" s="335"/>
      <c r="P156" s="335"/>
      <c r="Q156" s="335"/>
      <c r="R156" s="335"/>
      <c r="S156" s="335"/>
      <c r="T156" s="335"/>
      <c r="U156" s="335"/>
      <c r="V156" s="335"/>
      <c r="W156" s="335"/>
      <c r="X156" s="335"/>
      <c r="Y156" s="335"/>
      <c r="Z156" s="335"/>
      <c r="AA156" s="335"/>
      <c r="AB156" s="335"/>
      <c r="AC156" s="213"/>
      <c r="AD156" s="189"/>
    </row>
    <row r="157" spans="2:30" x14ac:dyDescent="0.3">
      <c r="B157" s="203"/>
      <c r="C157" s="435"/>
      <c r="D157" s="113">
        <v>22</v>
      </c>
      <c r="E157" s="335"/>
      <c r="F157" s="335"/>
      <c r="G157" s="335"/>
      <c r="H157" s="335"/>
      <c r="I157" s="335"/>
      <c r="J157" s="335"/>
      <c r="K157" s="335"/>
      <c r="L157" s="335"/>
      <c r="M157" s="335"/>
      <c r="N157" s="335"/>
      <c r="O157" s="335"/>
      <c r="P157" s="335"/>
      <c r="Q157" s="335"/>
      <c r="R157" s="335"/>
      <c r="S157" s="335"/>
      <c r="T157" s="335"/>
      <c r="U157" s="335"/>
      <c r="V157" s="335"/>
      <c r="W157" s="335"/>
      <c r="X157" s="335"/>
      <c r="Y157" s="335"/>
      <c r="Z157" s="335"/>
      <c r="AA157" s="335"/>
      <c r="AB157" s="335"/>
      <c r="AC157" s="213"/>
      <c r="AD157" s="189"/>
    </row>
    <row r="158" spans="2:30" x14ac:dyDescent="0.3">
      <c r="B158" s="203"/>
      <c r="C158" s="435"/>
      <c r="D158" s="113">
        <v>23</v>
      </c>
      <c r="E158" s="335"/>
      <c r="F158" s="335"/>
      <c r="G158" s="335"/>
      <c r="H158" s="335"/>
      <c r="I158" s="335"/>
      <c r="J158" s="335"/>
      <c r="K158" s="335"/>
      <c r="L158" s="335"/>
      <c r="M158" s="335"/>
      <c r="N158" s="335"/>
      <c r="O158" s="335"/>
      <c r="P158" s="335"/>
      <c r="Q158" s="335"/>
      <c r="R158" s="335"/>
      <c r="S158" s="335"/>
      <c r="T158" s="335"/>
      <c r="U158" s="335"/>
      <c r="V158" s="335"/>
      <c r="W158" s="335"/>
      <c r="X158" s="335"/>
      <c r="Y158" s="335"/>
      <c r="Z158" s="335"/>
      <c r="AA158" s="335"/>
      <c r="AB158" s="335"/>
      <c r="AC158" s="213"/>
      <c r="AD158" s="189"/>
    </row>
    <row r="159" spans="2:30" x14ac:dyDescent="0.3">
      <c r="B159" s="203"/>
      <c r="C159" s="435"/>
      <c r="D159" s="113">
        <v>24</v>
      </c>
      <c r="E159" s="335"/>
      <c r="F159" s="335"/>
      <c r="G159" s="335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335"/>
      <c r="V159" s="335"/>
      <c r="W159" s="335"/>
      <c r="X159" s="335"/>
      <c r="Y159" s="335"/>
      <c r="Z159" s="335"/>
      <c r="AA159" s="335"/>
      <c r="AB159" s="335"/>
      <c r="AC159" s="213"/>
      <c r="AD159" s="189"/>
    </row>
    <row r="160" spans="2:30" x14ac:dyDescent="0.3">
      <c r="B160" s="203"/>
      <c r="C160" s="435"/>
      <c r="D160" s="113">
        <v>25</v>
      </c>
      <c r="E160" s="335"/>
      <c r="F160" s="335"/>
      <c r="G160" s="335"/>
      <c r="H160" s="335"/>
      <c r="I160" s="335"/>
      <c r="J160" s="335"/>
      <c r="K160" s="335"/>
      <c r="L160" s="335"/>
      <c r="M160" s="335"/>
      <c r="N160" s="335"/>
      <c r="O160" s="335"/>
      <c r="P160" s="335"/>
      <c r="Q160" s="335"/>
      <c r="R160" s="335"/>
      <c r="S160" s="335"/>
      <c r="T160" s="335"/>
      <c r="U160" s="335"/>
      <c r="V160" s="335"/>
      <c r="W160" s="335"/>
      <c r="X160" s="335"/>
      <c r="Y160" s="335"/>
      <c r="Z160" s="335"/>
      <c r="AA160" s="335"/>
      <c r="AB160" s="335"/>
      <c r="AC160" s="213"/>
      <c r="AD160" s="189"/>
    </row>
    <row r="161" spans="2:30" x14ac:dyDescent="0.3">
      <c r="B161" s="203"/>
      <c r="C161" s="435"/>
      <c r="D161" s="113">
        <v>26</v>
      </c>
      <c r="E161" s="335"/>
      <c r="F161" s="335"/>
      <c r="G161" s="335"/>
      <c r="H161" s="335"/>
      <c r="I161" s="335"/>
      <c r="J161" s="335"/>
      <c r="K161" s="335"/>
      <c r="L161" s="335"/>
      <c r="M161" s="335"/>
      <c r="N161" s="335"/>
      <c r="O161" s="335"/>
      <c r="P161" s="335"/>
      <c r="Q161" s="335"/>
      <c r="R161" s="335"/>
      <c r="S161" s="335"/>
      <c r="T161" s="335"/>
      <c r="U161" s="335"/>
      <c r="V161" s="335"/>
      <c r="W161" s="335"/>
      <c r="X161" s="335"/>
      <c r="Y161" s="335"/>
      <c r="Z161" s="335"/>
      <c r="AA161" s="335"/>
      <c r="AB161" s="335"/>
      <c r="AC161" s="213"/>
      <c r="AD161" s="189"/>
    </row>
    <row r="162" spans="2:30" x14ac:dyDescent="0.3">
      <c r="B162" s="203"/>
      <c r="C162" s="435"/>
      <c r="D162" s="113">
        <v>27</v>
      </c>
      <c r="E162" s="335"/>
      <c r="F162" s="335"/>
      <c r="G162" s="335"/>
      <c r="H162" s="335"/>
      <c r="I162" s="335"/>
      <c r="J162" s="335"/>
      <c r="K162" s="335"/>
      <c r="L162" s="335"/>
      <c r="M162" s="335"/>
      <c r="N162" s="335"/>
      <c r="O162" s="335"/>
      <c r="P162" s="335"/>
      <c r="Q162" s="335"/>
      <c r="R162" s="335"/>
      <c r="S162" s="335"/>
      <c r="T162" s="335"/>
      <c r="U162" s="335"/>
      <c r="V162" s="335"/>
      <c r="W162" s="335"/>
      <c r="X162" s="335"/>
      <c r="Y162" s="335"/>
      <c r="Z162" s="335"/>
      <c r="AA162" s="335"/>
      <c r="AB162" s="335"/>
      <c r="AC162" s="213"/>
      <c r="AD162" s="189"/>
    </row>
    <row r="163" spans="2:30" x14ac:dyDescent="0.3">
      <c r="B163" s="203"/>
      <c r="C163" s="435"/>
      <c r="D163" s="113">
        <v>28</v>
      </c>
      <c r="E163" s="335"/>
      <c r="F163" s="335"/>
      <c r="G163" s="335"/>
      <c r="H163" s="335"/>
      <c r="I163" s="335"/>
      <c r="J163" s="335"/>
      <c r="K163" s="335"/>
      <c r="L163" s="335"/>
      <c r="M163" s="335"/>
      <c r="N163" s="335"/>
      <c r="O163" s="335"/>
      <c r="P163" s="335"/>
      <c r="Q163" s="335"/>
      <c r="R163" s="335"/>
      <c r="S163" s="335"/>
      <c r="T163" s="335"/>
      <c r="U163" s="335"/>
      <c r="V163" s="335"/>
      <c r="W163" s="335"/>
      <c r="X163" s="335"/>
      <c r="Y163" s="335"/>
      <c r="Z163" s="335"/>
      <c r="AA163" s="335"/>
      <c r="AB163" s="335"/>
      <c r="AC163" s="213"/>
      <c r="AD163" s="189"/>
    </row>
    <row r="164" spans="2:30" x14ac:dyDescent="0.3">
      <c r="B164" s="203"/>
      <c r="C164" s="435"/>
      <c r="D164" s="113">
        <v>29</v>
      </c>
      <c r="E164" s="335"/>
      <c r="F164" s="335"/>
      <c r="G164" s="335"/>
      <c r="H164" s="335"/>
      <c r="I164" s="335"/>
      <c r="J164" s="335"/>
      <c r="K164" s="335"/>
      <c r="L164" s="335"/>
      <c r="M164" s="335"/>
      <c r="N164" s="335"/>
      <c r="O164" s="335"/>
      <c r="P164" s="335"/>
      <c r="Q164" s="335"/>
      <c r="R164" s="335"/>
      <c r="S164" s="335"/>
      <c r="T164" s="335"/>
      <c r="U164" s="335"/>
      <c r="V164" s="335"/>
      <c r="W164" s="335"/>
      <c r="X164" s="335"/>
      <c r="Y164" s="335"/>
      <c r="Z164" s="335"/>
      <c r="AA164" s="335"/>
      <c r="AB164" s="335"/>
      <c r="AC164" s="213"/>
      <c r="AD164" s="189"/>
    </row>
    <row r="165" spans="2:30" x14ac:dyDescent="0.3">
      <c r="B165" s="203"/>
      <c r="C165" s="435"/>
      <c r="D165" s="113">
        <v>30</v>
      </c>
      <c r="E165" s="335"/>
      <c r="F165" s="335"/>
      <c r="G165" s="335"/>
      <c r="H165" s="335"/>
      <c r="I165" s="335"/>
      <c r="J165" s="335"/>
      <c r="K165" s="335"/>
      <c r="L165" s="335"/>
      <c r="M165" s="335"/>
      <c r="N165" s="335"/>
      <c r="O165" s="335"/>
      <c r="P165" s="335"/>
      <c r="Q165" s="335"/>
      <c r="R165" s="335"/>
      <c r="S165" s="335"/>
      <c r="T165" s="335"/>
      <c r="U165" s="335"/>
      <c r="V165" s="335"/>
      <c r="W165" s="335"/>
      <c r="X165" s="335"/>
      <c r="Y165" s="335"/>
      <c r="Z165" s="335"/>
      <c r="AA165" s="335"/>
      <c r="AB165" s="335"/>
      <c r="AC165" s="213"/>
      <c r="AD165" s="189"/>
    </row>
    <row r="166" spans="2:30" x14ac:dyDescent="0.3">
      <c r="B166" s="203"/>
      <c r="C166" s="435"/>
      <c r="D166" s="114">
        <v>31</v>
      </c>
      <c r="E166" s="335"/>
      <c r="F166" s="335"/>
      <c r="G166" s="335"/>
      <c r="H166" s="335"/>
      <c r="I166" s="335"/>
      <c r="J166" s="335"/>
      <c r="K166" s="335"/>
      <c r="L166" s="335"/>
      <c r="M166" s="335"/>
      <c r="N166" s="335"/>
      <c r="O166" s="335"/>
      <c r="P166" s="335"/>
      <c r="Q166" s="335"/>
      <c r="R166" s="335"/>
      <c r="S166" s="335"/>
      <c r="T166" s="335"/>
      <c r="U166" s="335"/>
      <c r="V166" s="335"/>
      <c r="W166" s="335"/>
      <c r="X166" s="335"/>
      <c r="Y166" s="335"/>
      <c r="Z166" s="335"/>
      <c r="AA166" s="335"/>
      <c r="AB166" s="335"/>
      <c r="AC166" s="213"/>
      <c r="AD166" s="189"/>
    </row>
    <row r="167" spans="2:30" ht="15" thickBot="1" x14ac:dyDescent="0.35">
      <c r="B167" s="203"/>
      <c r="C167" s="435"/>
      <c r="D167" s="197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  <c r="AB167" s="235"/>
      <c r="AC167" s="214"/>
      <c r="AD167" s="189"/>
    </row>
    <row r="168" spans="2:30" x14ac:dyDescent="0.3">
      <c r="B168" s="203"/>
      <c r="C168" s="435" t="s">
        <v>138</v>
      </c>
      <c r="D168" s="116">
        <v>1</v>
      </c>
      <c r="E168" s="335"/>
      <c r="F168" s="335"/>
      <c r="G168" s="335"/>
      <c r="H168" s="335"/>
      <c r="I168" s="335"/>
      <c r="J168" s="335"/>
      <c r="K168" s="335"/>
      <c r="L168" s="335"/>
      <c r="M168" s="335"/>
      <c r="N168" s="335"/>
      <c r="O168" s="335"/>
      <c r="P168" s="335"/>
      <c r="Q168" s="335"/>
      <c r="R168" s="335"/>
      <c r="S168" s="335"/>
      <c r="T168" s="335"/>
      <c r="U168" s="335"/>
      <c r="V168" s="335"/>
      <c r="W168" s="335"/>
      <c r="X168" s="335"/>
      <c r="Y168" s="335"/>
      <c r="Z168" s="335"/>
      <c r="AA168" s="335"/>
      <c r="AB168" s="335"/>
      <c r="AC168" s="213"/>
      <c r="AD168" s="189"/>
    </row>
    <row r="169" spans="2:30" x14ac:dyDescent="0.3">
      <c r="B169" s="203"/>
      <c r="C169" s="435"/>
      <c r="D169" s="113">
        <v>2</v>
      </c>
      <c r="E169" s="335"/>
      <c r="F169" s="335"/>
      <c r="G169" s="335"/>
      <c r="H169" s="335"/>
      <c r="I169" s="335"/>
      <c r="J169" s="335"/>
      <c r="K169" s="335"/>
      <c r="L169" s="335"/>
      <c r="M169" s="335"/>
      <c r="N169" s="335"/>
      <c r="O169" s="335"/>
      <c r="P169" s="335"/>
      <c r="Q169" s="335"/>
      <c r="R169" s="335"/>
      <c r="S169" s="335"/>
      <c r="T169" s="335"/>
      <c r="U169" s="335"/>
      <c r="V169" s="335"/>
      <c r="W169" s="335"/>
      <c r="X169" s="335"/>
      <c r="Y169" s="335"/>
      <c r="Z169" s="335"/>
      <c r="AA169" s="335"/>
      <c r="AB169" s="335"/>
      <c r="AC169" s="213"/>
      <c r="AD169" s="189"/>
    </row>
    <row r="170" spans="2:30" x14ac:dyDescent="0.3">
      <c r="B170" s="203"/>
      <c r="C170" s="435"/>
      <c r="D170" s="113">
        <v>3</v>
      </c>
      <c r="E170" s="335"/>
      <c r="F170" s="335"/>
      <c r="G170" s="335"/>
      <c r="H170" s="335"/>
      <c r="I170" s="335"/>
      <c r="J170" s="335"/>
      <c r="K170" s="335"/>
      <c r="L170" s="335"/>
      <c r="M170" s="335"/>
      <c r="N170" s="335"/>
      <c r="O170" s="335"/>
      <c r="P170" s="335"/>
      <c r="Q170" s="335"/>
      <c r="R170" s="335"/>
      <c r="S170" s="335"/>
      <c r="T170" s="335"/>
      <c r="U170" s="335"/>
      <c r="V170" s="335"/>
      <c r="W170" s="335"/>
      <c r="X170" s="335"/>
      <c r="Y170" s="335"/>
      <c r="Z170" s="335"/>
      <c r="AA170" s="335"/>
      <c r="AB170" s="335"/>
      <c r="AC170" s="213"/>
      <c r="AD170" s="189"/>
    </row>
    <row r="171" spans="2:30" x14ac:dyDescent="0.3">
      <c r="B171" s="203"/>
      <c r="C171" s="435"/>
      <c r="D171" s="113">
        <v>4</v>
      </c>
      <c r="E171" s="335"/>
      <c r="F171" s="335"/>
      <c r="G171" s="335"/>
      <c r="H171" s="335"/>
      <c r="I171" s="335"/>
      <c r="J171" s="335"/>
      <c r="K171" s="335"/>
      <c r="L171" s="335"/>
      <c r="M171" s="335"/>
      <c r="N171" s="335"/>
      <c r="O171" s="335"/>
      <c r="P171" s="335"/>
      <c r="Q171" s="335"/>
      <c r="R171" s="335"/>
      <c r="S171" s="335"/>
      <c r="T171" s="335"/>
      <c r="U171" s="335"/>
      <c r="V171" s="335"/>
      <c r="W171" s="335"/>
      <c r="X171" s="335"/>
      <c r="Y171" s="335"/>
      <c r="Z171" s="335"/>
      <c r="AA171" s="335"/>
      <c r="AB171" s="335"/>
      <c r="AC171" s="213"/>
      <c r="AD171" s="189"/>
    </row>
    <row r="172" spans="2:30" x14ac:dyDescent="0.3">
      <c r="B172" s="203"/>
      <c r="C172" s="435"/>
      <c r="D172" s="113">
        <v>5</v>
      </c>
      <c r="E172" s="335"/>
      <c r="F172" s="335"/>
      <c r="G172" s="335"/>
      <c r="H172" s="335"/>
      <c r="I172" s="335"/>
      <c r="J172" s="335"/>
      <c r="K172" s="335"/>
      <c r="L172" s="335"/>
      <c r="M172" s="335"/>
      <c r="N172" s="335"/>
      <c r="O172" s="335"/>
      <c r="P172" s="335"/>
      <c r="Q172" s="335"/>
      <c r="R172" s="335"/>
      <c r="S172" s="335"/>
      <c r="T172" s="335"/>
      <c r="U172" s="335"/>
      <c r="V172" s="335"/>
      <c r="W172" s="335"/>
      <c r="X172" s="335"/>
      <c r="Y172" s="335"/>
      <c r="Z172" s="335"/>
      <c r="AA172" s="335"/>
      <c r="AB172" s="335"/>
      <c r="AC172" s="213"/>
      <c r="AD172" s="189"/>
    </row>
    <row r="173" spans="2:30" x14ac:dyDescent="0.3">
      <c r="B173" s="203"/>
      <c r="C173" s="435"/>
      <c r="D173" s="113">
        <v>6</v>
      </c>
      <c r="E173" s="335"/>
      <c r="F173" s="335"/>
      <c r="G173" s="335"/>
      <c r="H173" s="335"/>
      <c r="I173" s="335"/>
      <c r="J173" s="335"/>
      <c r="K173" s="335"/>
      <c r="L173" s="335"/>
      <c r="M173" s="335"/>
      <c r="N173" s="335"/>
      <c r="O173" s="335"/>
      <c r="P173" s="335"/>
      <c r="Q173" s="335"/>
      <c r="R173" s="335"/>
      <c r="S173" s="335"/>
      <c r="T173" s="335"/>
      <c r="U173" s="335"/>
      <c r="V173" s="335"/>
      <c r="W173" s="335"/>
      <c r="X173" s="335"/>
      <c r="Y173" s="335"/>
      <c r="Z173" s="335"/>
      <c r="AA173" s="335"/>
      <c r="AB173" s="335"/>
      <c r="AC173" s="213"/>
      <c r="AD173" s="189"/>
    </row>
    <row r="174" spans="2:30" x14ac:dyDescent="0.3">
      <c r="B174" s="203"/>
      <c r="C174" s="435"/>
      <c r="D174" s="113">
        <v>7</v>
      </c>
      <c r="E174" s="335"/>
      <c r="F174" s="335"/>
      <c r="G174" s="335"/>
      <c r="H174" s="335"/>
      <c r="I174" s="335"/>
      <c r="J174" s="335"/>
      <c r="K174" s="335"/>
      <c r="L174" s="335"/>
      <c r="M174" s="335"/>
      <c r="N174" s="335"/>
      <c r="O174" s="335"/>
      <c r="P174" s="335"/>
      <c r="Q174" s="335"/>
      <c r="R174" s="335"/>
      <c r="S174" s="335"/>
      <c r="T174" s="335"/>
      <c r="U174" s="335"/>
      <c r="V174" s="335"/>
      <c r="W174" s="335"/>
      <c r="X174" s="335"/>
      <c r="Y174" s="335"/>
      <c r="Z174" s="335"/>
      <c r="AA174" s="335"/>
      <c r="AB174" s="335"/>
      <c r="AC174" s="213"/>
      <c r="AD174" s="189"/>
    </row>
    <row r="175" spans="2:30" x14ac:dyDescent="0.3">
      <c r="B175" s="203"/>
      <c r="C175" s="435"/>
      <c r="D175" s="113">
        <v>8</v>
      </c>
      <c r="E175" s="335"/>
      <c r="F175" s="335"/>
      <c r="G175" s="335"/>
      <c r="H175" s="335"/>
      <c r="I175" s="335"/>
      <c r="J175" s="335"/>
      <c r="K175" s="335"/>
      <c r="L175" s="335"/>
      <c r="M175" s="335"/>
      <c r="N175" s="335"/>
      <c r="O175" s="335"/>
      <c r="P175" s="335"/>
      <c r="Q175" s="335"/>
      <c r="R175" s="335"/>
      <c r="S175" s="335"/>
      <c r="T175" s="335"/>
      <c r="U175" s="335"/>
      <c r="V175" s="335"/>
      <c r="W175" s="335"/>
      <c r="X175" s="335"/>
      <c r="Y175" s="335"/>
      <c r="Z175" s="335"/>
      <c r="AA175" s="335"/>
      <c r="AB175" s="335"/>
      <c r="AC175" s="213"/>
      <c r="AD175" s="189"/>
    </row>
    <row r="176" spans="2:30" x14ac:dyDescent="0.3">
      <c r="B176" s="203"/>
      <c r="C176" s="435"/>
      <c r="D176" s="113">
        <v>9</v>
      </c>
      <c r="E176" s="335"/>
      <c r="F176" s="335"/>
      <c r="G176" s="335"/>
      <c r="H176" s="335"/>
      <c r="I176" s="335"/>
      <c r="J176" s="335"/>
      <c r="K176" s="335"/>
      <c r="L176" s="335"/>
      <c r="M176" s="335"/>
      <c r="N176" s="335"/>
      <c r="O176" s="335"/>
      <c r="P176" s="335"/>
      <c r="Q176" s="335"/>
      <c r="R176" s="335"/>
      <c r="S176" s="335"/>
      <c r="T176" s="335"/>
      <c r="U176" s="335"/>
      <c r="V176" s="335"/>
      <c r="W176" s="335"/>
      <c r="X176" s="335"/>
      <c r="Y176" s="335"/>
      <c r="Z176" s="335"/>
      <c r="AA176" s="335"/>
      <c r="AB176" s="335"/>
      <c r="AC176" s="213"/>
      <c r="AD176" s="189"/>
    </row>
    <row r="177" spans="2:30" x14ac:dyDescent="0.3">
      <c r="B177" s="203"/>
      <c r="C177" s="435"/>
      <c r="D177" s="113">
        <v>10</v>
      </c>
      <c r="E177" s="335"/>
      <c r="F177" s="335"/>
      <c r="G177" s="335"/>
      <c r="H177" s="335"/>
      <c r="I177" s="335"/>
      <c r="J177" s="335"/>
      <c r="K177" s="335"/>
      <c r="L177" s="335"/>
      <c r="M177" s="335"/>
      <c r="N177" s="335"/>
      <c r="O177" s="335"/>
      <c r="P177" s="335"/>
      <c r="Q177" s="335"/>
      <c r="R177" s="335"/>
      <c r="S177" s="335"/>
      <c r="T177" s="335"/>
      <c r="U177" s="335"/>
      <c r="V177" s="335"/>
      <c r="W177" s="335"/>
      <c r="X177" s="335"/>
      <c r="Y177" s="335"/>
      <c r="Z177" s="335"/>
      <c r="AA177" s="335"/>
      <c r="AB177" s="335"/>
      <c r="AC177" s="213"/>
      <c r="AD177" s="189"/>
    </row>
    <row r="178" spans="2:30" x14ac:dyDescent="0.3">
      <c r="B178" s="203"/>
      <c r="C178" s="435"/>
      <c r="D178" s="113">
        <v>11</v>
      </c>
      <c r="E178" s="335"/>
      <c r="F178" s="335"/>
      <c r="G178" s="335"/>
      <c r="H178" s="335"/>
      <c r="I178" s="335"/>
      <c r="J178" s="335"/>
      <c r="K178" s="335"/>
      <c r="L178" s="335"/>
      <c r="M178" s="335"/>
      <c r="N178" s="335"/>
      <c r="O178" s="335"/>
      <c r="P178" s="335"/>
      <c r="Q178" s="335"/>
      <c r="R178" s="335"/>
      <c r="S178" s="335"/>
      <c r="T178" s="335"/>
      <c r="U178" s="335"/>
      <c r="V178" s="335"/>
      <c r="W178" s="335"/>
      <c r="X178" s="335"/>
      <c r="Y178" s="335"/>
      <c r="Z178" s="335"/>
      <c r="AA178" s="335"/>
      <c r="AB178" s="335"/>
      <c r="AC178" s="213"/>
      <c r="AD178" s="189"/>
    </row>
    <row r="179" spans="2:30" x14ac:dyDescent="0.3">
      <c r="B179" s="203"/>
      <c r="C179" s="435"/>
      <c r="D179" s="113">
        <v>12</v>
      </c>
      <c r="E179" s="335"/>
      <c r="F179" s="335"/>
      <c r="G179" s="335"/>
      <c r="H179" s="335"/>
      <c r="I179" s="335"/>
      <c r="J179" s="335"/>
      <c r="K179" s="335"/>
      <c r="L179" s="335"/>
      <c r="M179" s="335"/>
      <c r="N179" s="335"/>
      <c r="O179" s="335"/>
      <c r="P179" s="335"/>
      <c r="Q179" s="335"/>
      <c r="R179" s="335"/>
      <c r="S179" s="335"/>
      <c r="T179" s="335"/>
      <c r="U179" s="335"/>
      <c r="V179" s="335"/>
      <c r="W179" s="335"/>
      <c r="X179" s="335"/>
      <c r="Y179" s="335"/>
      <c r="Z179" s="335"/>
      <c r="AA179" s="335"/>
      <c r="AB179" s="335"/>
      <c r="AC179" s="213"/>
      <c r="AD179" s="189"/>
    </row>
    <row r="180" spans="2:30" x14ac:dyDescent="0.3">
      <c r="B180" s="203"/>
      <c r="C180" s="435"/>
      <c r="D180" s="113">
        <v>13</v>
      </c>
      <c r="E180" s="335"/>
      <c r="F180" s="335"/>
      <c r="G180" s="335"/>
      <c r="H180" s="335"/>
      <c r="I180" s="335"/>
      <c r="J180" s="335"/>
      <c r="K180" s="335"/>
      <c r="L180" s="335"/>
      <c r="M180" s="335"/>
      <c r="N180" s="335"/>
      <c r="O180" s="335"/>
      <c r="P180" s="335"/>
      <c r="Q180" s="335"/>
      <c r="R180" s="335"/>
      <c r="S180" s="335"/>
      <c r="T180" s="335"/>
      <c r="U180" s="335"/>
      <c r="V180" s="335"/>
      <c r="W180" s="335"/>
      <c r="X180" s="335"/>
      <c r="Y180" s="335"/>
      <c r="Z180" s="335"/>
      <c r="AA180" s="335"/>
      <c r="AB180" s="335"/>
      <c r="AC180" s="213"/>
      <c r="AD180" s="189"/>
    </row>
    <row r="181" spans="2:30" x14ac:dyDescent="0.3">
      <c r="B181" s="203"/>
      <c r="C181" s="435"/>
      <c r="D181" s="113">
        <v>14</v>
      </c>
      <c r="E181" s="335"/>
      <c r="F181" s="335"/>
      <c r="G181" s="335"/>
      <c r="H181" s="335"/>
      <c r="I181" s="335"/>
      <c r="J181" s="335"/>
      <c r="K181" s="335"/>
      <c r="L181" s="335"/>
      <c r="M181" s="335"/>
      <c r="N181" s="335"/>
      <c r="O181" s="335"/>
      <c r="P181" s="335"/>
      <c r="Q181" s="335"/>
      <c r="R181" s="335"/>
      <c r="S181" s="335"/>
      <c r="T181" s="335"/>
      <c r="U181" s="335"/>
      <c r="V181" s="335"/>
      <c r="W181" s="335"/>
      <c r="X181" s="335"/>
      <c r="Y181" s="335"/>
      <c r="Z181" s="335"/>
      <c r="AA181" s="335"/>
      <c r="AB181" s="335"/>
      <c r="AC181" s="213"/>
      <c r="AD181" s="189"/>
    </row>
    <row r="182" spans="2:30" x14ac:dyDescent="0.3">
      <c r="B182" s="203"/>
      <c r="C182" s="435"/>
      <c r="D182" s="113">
        <v>15</v>
      </c>
      <c r="E182" s="335"/>
      <c r="F182" s="335"/>
      <c r="G182" s="335"/>
      <c r="H182" s="335"/>
      <c r="I182" s="335"/>
      <c r="J182" s="335"/>
      <c r="K182" s="335"/>
      <c r="L182" s="335"/>
      <c r="M182" s="335"/>
      <c r="N182" s="335"/>
      <c r="O182" s="335"/>
      <c r="P182" s="335"/>
      <c r="Q182" s="335"/>
      <c r="R182" s="335"/>
      <c r="S182" s="335"/>
      <c r="T182" s="335"/>
      <c r="U182" s="335"/>
      <c r="V182" s="335"/>
      <c r="W182" s="335"/>
      <c r="X182" s="335"/>
      <c r="Y182" s="335"/>
      <c r="Z182" s="335"/>
      <c r="AA182" s="335"/>
      <c r="AB182" s="335"/>
      <c r="AC182" s="213"/>
      <c r="AD182" s="189"/>
    </row>
    <row r="183" spans="2:30" x14ac:dyDescent="0.3">
      <c r="B183" s="203"/>
      <c r="C183" s="435"/>
      <c r="D183" s="113">
        <v>16</v>
      </c>
      <c r="E183" s="335"/>
      <c r="F183" s="335"/>
      <c r="G183" s="335"/>
      <c r="H183" s="335"/>
      <c r="I183" s="335"/>
      <c r="J183" s="335"/>
      <c r="K183" s="335"/>
      <c r="L183" s="335"/>
      <c r="M183" s="335"/>
      <c r="N183" s="335"/>
      <c r="O183" s="335"/>
      <c r="P183" s="335"/>
      <c r="Q183" s="335"/>
      <c r="R183" s="335"/>
      <c r="S183" s="335"/>
      <c r="T183" s="335"/>
      <c r="U183" s="335"/>
      <c r="V183" s="335"/>
      <c r="W183" s="335"/>
      <c r="X183" s="335"/>
      <c r="Y183" s="335"/>
      <c r="Z183" s="335"/>
      <c r="AA183" s="335"/>
      <c r="AB183" s="335"/>
      <c r="AC183" s="213"/>
      <c r="AD183" s="189"/>
    </row>
    <row r="184" spans="2:30" x14ac:dyDescent="0.3">
      <c r="B184" s="203"/>
      <c r="C184" s="435"/>
      <c r="D184" s="113">
        <v>17</v>
      </c>
      <c r="E184" s="335"/>
      <c r="F184" s="335"/>
      <c r="G184" s="335"/>
      <c r="H184" s="335"/>
      <c r="I184" s="335"/>
      <c r="J184" s="335"/>
      <c r="K184" s="335"/>
      <c r="L184" s="335"/>
      <c r="M184" s="335"/>
      <c r="N184" s="335"/>
      <c r="O184" s="335"/>
      <c r="P184" s="335"/>
      <c r="Q184" s="335"/>
      <c r="R184" s="335"/>
      <c r="S184" s="335"/>
      <c r="T184" s="335"/>
      <c r="U184" s="335"/>
      <c r="V184" s="335"/>
      <c r="W184" s="335"/>
      <c r="X184" s="335"/>
      <c r="Y184" s="335"/>
      <c r="Z184" s="335"/>
      <c r="AA184" s="335"/>
      <c r="AB184" s="335"/>
      <c r="AC184" s="213"/>
      <c r="AD184" s="189"/>
    </row>
    <row r="185" spans="2:30" x14ac:dyDescent="0.3">
      <c r="B185" s="203"/>
      <c r="C185" s="435"/>
      <c r="D185" s="113">
        <v>18</v>
      </c>
      <c r="E185" s="335"/>
      <c r="F185" s="335"/>
      <c r="G185" s="335"/>
      <c r="H185" s="335"/>
      <c r="I185" s="335"/>
      <c r="J185" s="335"/>
      <c r="K185" s="335"/>
      <c r="L185" s="335"/>
      <c r="M185" s="335"/>
      <c r="N185" s="335"/>
      <c r="O185" s="335"/>
      <c r="P185" s="335"/>
      <c r="Q185" s="335"/>
      <c r="R185" s="335"/>
      <c r="S185" s="335"/>
      <c r="T185" s="335"/>
      <c r="U185" s="335"/>
      <c r="V185" s="335"/>
      <c r="W185" s="335"/>
      <c r="X185" s="335"/>
      <c r="Y185" s="335"/>
      <c r="Z185" s="335"/>
      <c r="AA185" s="335"/>
      <c r="AB185" s="335"/>
      <c r="AC185" s="213"/>
      <c r="AD185" s="189"/>
    </row>
    <row r="186" spans="2:30" x14ac:dyDescent="0.3">
      <c r="B186" s="203"/>
      <c r="C186" s="435"/>
      <c r="D186" s="113">
        <v>19</v>
      </c>
      <c r="E186" s="335"/>
      <c r="F186" s="335"/>
      <c r="G186" s="335"/>
      <c r="H186" s="335"/>
      <c r="I186" s="335"/>
      <c r="J186" s="335"/>
      <c r="K186" s="335"/>
      <c r="L186" s="335"/>
      <c r="M186" s="335"/>
      <c r="N186" s="335"/>
      <c r="O186" s="335"/>
      <c r="P186" s="335"/>
      <c r="Q186" s="335"/>
      <c r="R186" s="335"/>
      <c r="S186" s="335"/>
      <c r="T186" s="335"/>
      <c r="U186" s="335"/>
      <c r="V186" s="335"/>
      <c r="W186" s="335"/>
      <c r="X186" s="335"/>
      <c r="Y186" s="335"/>
      <c r="Z186" s="335"/>
      <c r="AA186" s="335"/>
      <c r="AB186" s="335"/>
      <c r="AC186" s="213"/>
      <c r="AD186" s="189"/>
    </row>
    <row r="187" spans="2:30" x14ac:dyDescent="0.3">
      <c r="B187" s="203"/>
      <c r="C187" s="435"/>
      <c r="D187" s="113">
        <v>20</v>
      </c>
      <c r="E187" s="335"/>
      <c r="F187" s="335"/>
      <c r="G187" s="335"/>
      <c r="H187" s="335"/>
      <c r="I187" s="335"/>
      <c r="J187" s="335"/>
      <c r="K187" s="335"/>
      <c r="L187" s="335"/>
      <c r="M187" s="335"/>
      <c r="N187" s="335"/>
      <c r="O187" s="335"/>
      <c r="P187" s="335"/>
      <c r="Q187" s="335"/>
      <c r="R187" s="335"/>
      <c r="S187" s="335"/>
      <c r="T187" s="335"/>
      <c r="U187" s="335"/>
      <c r="V187" s="335"/>
      <c r="W187" s="335"/>
      <c r="X187" s="335"/>
      <c r="Y187" s="335"/>
      <c r="Z187" s="335"/>
      <c r="AA187" s="335"/>
      <c r="AB187" s="335"/>
      <c r="AC187" s="213"/>
      <c r="AD187" s="189"/>
    </row>
    <row r="188" spans="2:30" x14ac:dyDescent="0.3">
      <c r="B188" s="203"/>
      <c r="C188" s="435"/>
      <c r="D188" s="113">
        <v>21</v>
      </c>
      <c r="E188" s="335"/>
      <c r="F188" s="335"/>
      <c r="G188" s="335"/>
      <c r="H188" s="335"/>
      <c r="I188" s="335"/>
      <c r="J188" s="335"/>
      <c r="K188" s="335"/>
      <c r="L188" s="335"/>
      <c r="M188" s="335"/>
      <c r="N188" s="335"/>
      <c r="O188" s="335"/>
      <c r="P188" s="335"/>
      <c r="Q188" s="335"/>
      <c r="R188" s="335"/>
      <c r="S188" s="335"/>
      <c r="T188" s="335"/>
      <c r="U188" s="335"/>
      <c r="V188" s="335"/>
      <c r="W188" s="335"/>
      <c r="X188" s="335"/>
      <c r="Y188" s="335"/>
      <c r="Z188" s="335"/>
      <c r="AA188" s="335"/>
      <c r="AB188" s="335"/>
      <c r="AC188" s="213"/>
      <c r="AD188" s="189"/>
    </row>
    <row r="189" spans="2:30" x14ac:dyDescent="0.3">
      <c r="B189" s="203"/>
      <c r="C189" s="435"/>
      <c r="D189" s="113">
        <v>22</v>
      </c>
      <c r="E189" s="335"/>
      <c r="F189" s="335"/>
      <c r="G189" s="335"/>
      <c r="H189" s="335"/>
      <c r="I189" s="335"/>
      <c r="J189" s="335"/>
      <c r="K189" s="335"/>
      <c r="L189" s="335"/>
      <c r="M189" s="335"/>
      <c r="N189" s="335"/>
      <c r="O189" s="335"/>
      <c r="P189" s="335"/>
      <c r="Q189" s="335"/>
      <c r="R189" s="335"/>
      <c r="S189" s="335"/>
      <c r="T189" s="335"/>
      <c r="U189" s="335"/>
      <c r="V189" s="335"/>
      <c r="W189" s="335"/>
      <c r="X189" s="335"/>
      <c r="Y189" s="335"/>
      <c r="Z189" s="335"/>
      <c r="AA189" s="335"/>
      <c r="AB189" s="335"/>
      <c r="AC189" s="213"/>
      <c r="AD189" s="189"/>
    </row>
    <row r="190" spans="2:30" x14ac:dyDescent="0.3">
      <c r="B190" s="203"/>
      <c r="C190" s="435"/>
      <c r="D190" s="113">
        <v>23</v>
      </c>
      <c r="E190" s="335"/>
      <c r="F190" s="335"/>
      <c r="G190" s="335"/>
      <c r="H190" s="335"/>
      <c r="I190" s="335"/>
      <c r="J190" s="335"/>
      <c r="K190" s="335"/>
      <c r="L190" s="335"/>
      <c r="M190" s="335"/>
      <c r="N190" s="335"/>
      <c r="O190" s="335"/>
      <c r="P190" s="335"/>
      <c r="Q190" s="335"/>
      <c r="R190" s="335"/>
      <c r="S190" s="335"/>
      <c r="T190" s="335"/>
      <c r="U190" s="335"/>
      <c r="V190" s="335"/>
      <c r="W190" s="335"/>
      <c r="X190" s="335"/>
      <c r="Y190" s="335"/>
      <c r="Z190" s="335"/>
      <c r="AA190" s="335"/>
      <c r="AB190" s="335"/>
      <c r="AC190" s="213"/>
      <c r="AD190" s="189"/>
    </row>
    <row r="191" spans="2:30" x14ac:dyDescent="0.3">
      <c r="B191" s="203"/>
      <c r="C191" s="435"/>
      <c r="D191" s="113">
        <v>24</v>
      </c>
      <c r="E191" s="335"/>
      <c r="F191" s="335"/>
      <c r="G191" s="335"/>
      <c r="H191" s="335"/>
      <c r="I191" s="335"/>
      <c r="J191" s="335"/>
      <c r="K191" s="335"/>
      <c r="L191" s="335"/>
      <c r="M191" s="335"/>
      <c r="N191" s="335"/>
      <c r="O191" s="335"/>
      <c r="P191" s="335"/>
      <c r="Q191" s="335"/>
      <c r="R191" s="335"/>
      <c r="S191" s="335"/>
      <c r="T191" s="335"/>
      <c r="U191" s="335"/>
      <c r="V191" s="335"/>
      <c r="W191" s="335"/>
      <c r="X191" s="335"/>
      <c r="Y191" s="335"/>
      <c r="Z191" s="335"/>
      <c r="AA191" s="335"/>
      <c r="AB191" s="335"/>
      <c r="AC191" s="213"/>
      <c r="AD191" s="189"/>
    </row>
    <row r="192" spans="2:30" x14ac:dyDescent="0.3">
      <c r="B192" s="203"/>
      <c r="C192" s="435"/>
      <c r="D192" s="113">
        <v>25</v>
      </c>
      <c r="E192" s="335"/>
      <c r="F192" s="335"/>
      <c r="G192" s="335"/>
      <c r="H192" s="335"/>
      <c r="I192" s="335"/>
      <c r="J192" s="335"/>
      <c r="K192" s="335"/>
      <c r="L192" s="335"/>
      <c r="M192" s="335"/>
      <c r="N192" s="335"/>
      <c r="O192" s="335"/>
      <c r="P192" s="335"/>
      <c r="Q192" s="335"/>
      <c r="R192" s="335"/>
      <c r="S192" s="335"/>
      <c r="T192" s="335"/>
      <c r="U192" s="335"/>
      <c r="V192" s="335"/>
      <c r="W192" s="335"/>
      <c r="X192" s="335"/>
      <c r="Y192" s="335"/>
      <c r="Z192" s="335"/>
      <c r="AA192" s="335"/>
      <c r="AB192" s="335"/>
      <c r="AC192" s="213"/>
      <c r="AD192" s="189"/>
    </row>
    <row r="193" spans="2:30" x14ac:dyDescent="0.3">
      <c r="B193" s="203"/>
      <c r="C193" s="435"/>
      <c r="D193" s="113">
        <v>26</v>
      </c>
      <c r="E193" s="335"/>
      <c r="F193" s="335"/>
      <c r="G193" s="335"/>
      <c r="H193" s="335"/>
      <c r="I193" s="335"/>
      <c r="J193" s="335"/>
      <c r="K193" s="335"/>
      <c r="L193" s="335"/>
      <c r="M193" s="335"/>
      <c r="N193" s="335"/>
      <c r="O193" s="335"/>
      <c r="P193" s="335"/>
      <c r="Q193" s="335"/>
      <c r="R193" s="335"/>
      <c r="S193" s="335"/>
      <c r="T193" s="335"/>
      <c r="U193" s="335"/>
      <c r="V193" s="335"/>
      <c r="W193" s="335"/>
      <c r="X193" s="335"/>
      <c r="Y193" s="335"/>
      <c r="Z193" s="335"/>
      <c r="AA193" s="335"/>
      <c r="AB193" s="335"/>
      <c r="AC193" s="213"/>
      <c r="AD193" s="189"/>
    </row>
    <row r="194" spans="2:30" x14ac:dyDescent="0.3">
      <c r="B194" s="203"/>
      <c r="C194" s="435"/>
      <c r="D194" s="113">
        <v>27</v>
      </c>
      <c r="E194" s="335"/>
      <c r="F194" s="335"/>
      <c r="G194" s="335"/>
      <c r="H194" s="335"/>
      <c r="I194" s="335"/>
      <c r="J194" s="335"/>
      <c r="K194" s="335"/>
      <c r="L194" s="335"/>
      <c r="M194" s="335"/>
      <c r="N194" s="335"/>
      <c r="O194" s="335"/>
      <c r="P194" s="335"/>
      <c r="Q194" s="335"/>
      <c r="R194" s="335"/>
      <c r="S194" s="335"/>
      <c r="T194" s="335"/>
      <c r="U194" s="335"/>
      <c r="V194" s="335"/>
      <c r="W194" s="335"/>
      <c r="X194" s="335"/>
      <c r="Y194" s="335"/>
      <c r="Z194" s="335"/>
      <c r="AA194" s="335"/>
      <c r="AB194" s="335"/>
      <c r="AC194" s="213"/>
      <c r="AD194" s="189"/>
    </row>
    <row r="195" spans="2:30" x14ac:dyDescent="0.3">
      <c r="B195" s="203"/>
      <c r="C195" s="435"/>
      <c r="D195" s="113">
        <v>28</v>
      </c>
      <c r="E195" s="335"/>
      <c r="F195" s="335"/>
      <c r="G195" s="335"/>
      <c r="H195" s="335"/>
      <c r="I195" s="335"/>
      <c r="J195" s="335"/>
      <c r="K195" s="335"/>
      <c r="L195" s="335"/>
      <c r="M195" s="335"/>
      <c r="N195" s="335"/>
      <c r="O195" s="335"/>
      <c r="P195" s="335"/>
      <c r="Q195" s="335"/>
      <c r="R195" s="335"/>
      <c r="S195" s="335"/>
      <c r="T195" s="335"/>
      <c r="U195" s="335"/>
      <c r="V195" s="335"/>
      <c r="W195" s="335"/>
      <c r="X195" s="335"/>
      <c r="Y195" s="335"/>
      <c r="Z195" s="335"/>
      <c r="AA195" s="335"/>
      <c r="AB195" s="335"/>
      <c r="AC195" s="213"/>
      <c r="AD195" s="189"/>
    </row>
    <row r="196" spans="2:30" x14ac:dyDescent="0.3">
      <c r="B196" s="203"/>
      <c r="C196" s="435"/>
      <c r="D196" s="113">
        <v>29</v>
      </c>
      <c r="E196" s="335"/>
      <c r="F196" s="335"/>
      <c r="G196" s="335"/>
      <c r="H196" s="335"/>
      <c r="I196" s="335"/>
      <c r="J196" s="335"/>
      <c r="K196" s="335"/>
      <c r="L196" s="335"/>
      <c r="M196" s="335"/>
      <c r="N196" s="335"/>
      <c r="O196" s="335"/>
      <c r="P196" s="335"/>
      <c r="Q196" s="335"/>
      <c r="R196" s="335"/>
      <c r="S196" s="335"/>
      <c r="T196" s="335"/>
      <c r="U196" s="335"/>
      <c r="V196" s="335"/>
      <c r="W196" s="335"/>
      <c r="X196" s="335"/>
      <c r="Y196" s="335"/>
      <c r="Z196" s="335"/>
      <c r="AA196" s="335"/>
      <c r="AB196" s="335"/>
      <c r="AC196" s="213"/>
      <c r="AD196" s="189"/>
    </row>
    <row r="197" spans="2:30" x14ac:dyDescent="0.3">
      <c r="B197" s="203"/>
      <c r="C197" s="435"/>
      <c r="D197" s="114">
        <v>30</v>
      </c>
      <c r="E197" s="335"/>
      <c r="F197" s="335"/>
      <c r="G197" s="335"/>
      <c r="H197" s="335"/>
      <c r="I197" s="335"/>
      <c r="J197" s="335"/>
      <c r="K197" s="335"/>
      <c r="L197" s="335"/>
      <c r="M197" s="335"/>
      <c r="N197" s="335"/>
      <c r="O197" s="335"/>
      <c r="P197" s="335"/>
      <c r="Q197" s="335"/>
      <c r="R197" s="335"/>
      <c r="S197" s="335"/>
      <c r="T197" s="335"/>
      <c r="U197" s="335"/>
      <c r="V197" s="335"/>
      <c r="W197" s="335"/>
      <c r="X197" s="335"/>
      <c r="Y197" s="335"/>
      <c r="Z197" s="335"/>
      <c r="AA197" s="335"/>
      <c r="AB197" s="335"/>
      <c r="AC197" s="213"/>
      <c r="AD197" s="189"/>
    </row>
    <row r="198" spans="2:30" ht="15" thickBot="1" x14ac:dyDescent="0.35">
      <c r="B198" s="203"/>
      <c r="C198" s="435"/>
      <c r="D198" s="197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  <c r="S198" s="234"/>
      <c r="T198" s="234"/>
      <c r="U198" s="234"/>
      <c r="V198" s="234"/>
      <c r="W198" s="234"/>
      <c r="X198" s="234"/>
      <c r="Y198" s="234"/>
      <c r="Z198" s="234"/>
      <c r="AA198" s="234"/>
      <c r="AB198" s="235"/>
      <c r="AC198" s="214"/>
      <c r="AD198" s="189"/>
    </row>
    <row r="199" spans="2:30" x14ac:dyDescent="0.3">
      <c r="B199" s="203"/>
      <c r="C199" s="435" t="s">
        <v>139</v>
      </c>
      <c r="D199" s="116">
        <v>1</v>
      </c>
      <c r="E199" s="335"/>
      <c r="F199" s="335"/>
      <c r="G199" s="335"/>
      <c r="H199" s="335"/>
      <c r="I199" s="335"/>
      <c r="J199" s="335"/>
      <c r="K199" s="335"/>
      <c r="L199" s="335"/>
      <c r="M199" s="335"/>
      <c r="N199" s="335"/>
      <c r="O199" s="335"/>
      <c r="P199" s="335"/>
      <c r="Q199" s="335"/>
      <c r="R199" s="335"/>
      <c r="S199" s="335"/>
      <c r="T199" s="335"/>
      <c r="U199" s="335"/>
      <c r="V199" s="335"/>
      <c r="W199" s="335"/>
      <c r="X199" s="335"/>
      <c r="Y199" s="335"/>
      <c r="Z199" s="335"/>
      <c r="AA199" s="335"/>
      <c r="AB199" s="335"/>
      <c r="AC199" s="213"/>
      <c r="AD199" s="189"/>
    </row>
    <row r="200" spans="2:30" x14ac:dyDescent="0.3">
      <c r="B200" s="203"/>
      <c r="C200" s="435"/>
      <c r="D200" s="113">
        <v>2</v>
      </c>
      <c r="E200" s="335"/>
      <c r="F200" s="335"/>
      <c r="G200" s="335"/>
      <c r="H200" s="335"/>
      <c r="I200" s="335"/>
      <c r="J200" s="335"/>
      <c r="K200" s="335"/>
      <c r="L200" s="335"/>
      <c r="M200" s="335"/>
      <c r="N200" s="335"/>
      <c r="O200" s="335"/>
      <c r="P200" s="335"/>
      <c r="Q200" s="335"/>
      <c r="R200" s="335"/>
      <c r="S200" s="335"/>
      <c r="T200" s="335"/>
      <c r="U200" s="335"/>
      <c r="V200" s="335"/>
      <c r="W200" s="335"/>
      <c r="X200" s="335"/>
      <c r="Y200" s="335"/>
      <c r="Z200" s="335"/>
      <c r="AA200" s="335"/>
      <c r="AB200" s="335"/>
      <c r="AC200" s="213"/>
      <c r="AD200" s="189"/>
    </row>
    <row r="201" spans="2:30" x14ac:dyDescent="0.3">
      <c r="B201" s="203"/>
      <c r="C201" s="435"/>
      <c r="D201" s="113">
        <v>3</v>
      </c>
      <c r="E201" s="335"/>
      <c r="F201" s="335"/>
      <c r="G201" s="335"/>
      <c r="H201" s="335"/>
      <c r="I201" s="335"/>
      <c r="J201" s="335"/>
      <c r="K201" s="335"/>
      <c r="L201" s="335"/>
      <c r="M201" s="335"/>
      <c r="N201" s="335"/>
      <c r="O201" s="335"/>
      <c r="P201" s="335"/>
      <c r="Q201" s="335"/>
      <c r="R201" s="335"/>
      <c r="S201" s="335"/>
      <c r="T201" s="335"/>
      <c r="U201" s="335"/>
      <c r="V201" s="335"/>
      <c r="W201" s="335"/>
      <c r="X201" s="335"/>
      <c r="Y201" s="335"/>
      <c r="Z201" s="335"/>
      <c r="AA201" s="335"/>
      <c r="AB201" s="335"/>
      <c r="AC201" s="213"/>
      <c r="AD201" s="189"/>
    </row>
    <row r="202" spans="2:30" x14ac:dyDescent="0.3">
      <c r="B202" s="203"/>
      <c r="C202" s="435"/>
      <c r="D202" s="113">
        <v>4</v>
      </c>
      <c r="E202" s="335"/>
      <c r="F202" s="335"/>
      <c r="G202" s="335"/>
      <c r="H202" s="335"/>
      <c r="I202" s="335"/>
      <c r="J202" s="335"/>
      <c r="K202" s="335"/>
      <c r="L202" s="335"/>
      <c r="M202" s="335"/>
      <c r="N202" s="335"/>
      <c r="O202" s="335"/>
      <c r="P202" s="335"/>
      <c r="Q202" s="335"/>
      <c r="R202" s="335"/>
      <c r="S202" s="335"/>
      <c r="T202" s="335"/>
      <c r="U202" s="335"/>
      <c r="V202" s="335"/>
      <c r="W202" s="335"/>
      <c r="X202" s="335"/>
      <c r="Y202" s="335"/>
      <c r="Z202" s="335"/>
      <c r="AA202" s="335"/>
      <c r="AB202" s="335"/>
      <c r="AC202" s="213"/>
      <c r="AD202" s="189"/>
    </row>
    <row r="203" spans="2:30" x14ac:dyDescent="0.3">
      <c r="B203" s="203"/>
      <c r="C203" s="435"/>
      <c r="D203" s="113">
        <v>5</v>
      </c>
      <c r="E203" s="335"/>
      <c r="F203" s="335"/>
      <c r="G203" s="335"/>
      <c r="H203" s="335"/>
      <c r="I203" s="335"/>
      <c r="J203" s="335"/>
      <c r="K203" s="335"/>
      <c r="L203" s="335"/>
      <c r="M203" s="335"/>
      <c r="N203" s="335"/>
      <c r="O203" s="335"/>
      <c r="P203" s="335"/>
      <c r="Q203" s="335"/>
      <c r="R203" s="335"/>
      <c r="S203" s="335"/>
      <c r="T203" s="335"/>
      <c r="U203" s="335"/>
      <c r="V203" s="335"/>
      <c r="W203" s="335"/>
      <c r="X203" s="335"/>
      <c r="Y203" s="335"/>
      <c r="Z203" s="335"/>
      <c r="AA203" s="335"/>
      <c r="AB203" s="335"/>
      <c r="AC203" s="213"/>
      <c r="AD203" s="189"/>
    </row>
    <row r="204" spans="2:30" x14ac:dyDescent="0.3">
      <c r="B204" s="203"/>
      <c r="C204" s="435"/>
      <c r="D204" s="113">
        <v>6</v>
      </c>
      <c r="E204" s="335"/>
      <c r="F204" s="335"/>
      <c r="G204" s="335"/>
      <c r="H204" s="335"/>
      <c r="I204" s="335"/>
      <c r="J204" s="335"/>
      <c r="K204" s="335"/>
      <c r="L204" s="335"/>
      <c r="M204" s="335"/>
      <c r="N204" s="335"/>
      <c r="O204" s="335"/>
      <c r="P204" s="335"/>
      <c r="Q204" s="335"/>
      <c r="R204" s="335"/>
      <c r="S204" s="335"/>
      <c r="T204" s="335"/>
      <c r="U204" s="335"/>
      <c r="V204" s="335"/>
      <c r="W204" s="335"/>
      <c r="X204" s="335"/>
      <c r="Y204" s="335"/>
      <c r="Z204" s="335"/>
      <c r="AA204" s="335"/>
      <c r="AB204" s="335"/>
      <c r="AC204" s="213"/>
      <c r="AD204" s="189"/>
    </row>
    <row r="205" spans="2:30" x14ac:dyDescent="0.3">
      <c r="B205" s="203"/>
      <c r="C205" s="435"/>
      <c r="D205" s="113">
        <v>7</v>
      </c>
      <c r="E205" s="335"/>
      <c r="F205" s="335"/>
      <c r="G205" s="335"/>
      <c r="H205" s="335"/>
      <c r="I205" s="335"/>
      <c r="J205" s="335"/>
      <c r="K205" s="335"/>
      <c r="L205" s="335"/>
      <c r="M205" s="335"/>
      <c r="N205" s="335"/>
      <c r="O205" s="335"/>
      <c r="P205" s="335"/>
      <c r="Q205" s="335"/>
      <c r="R205" s="335"/>
      <c r="S205" s="335"/>
      <c r="T205" s="335"/>
      <c r="U205" s="335"/>
      <c r="V205" s="335"/>
      <c r="W205" s="335"/>
      <c r="X205" s="335"/>
      <c r="Y205" s="335"/>
      <c r="Z205" s="335"/>
      <c r="AA205" s="335"/>
      <c r="AB205" s="335"/>
      <c r="AC205" s="213"/>
      <c r="AD205" s="189"/>
    </row>
    <row r="206" spans="2:30" x14ac:dyDescent="0.3">
      <c r="B206" s="203"/>
      <c r="C206" s="435"/>
      <c r="D206" s="113">
        <v>8</v>
      </c>
      <c r="E206" s="335"/>
      <c r="F206" s="335"/>
      <c r="G206" s="335"/>
      <c r="H206" s="335"/>
      <c r="I206" s="335"/>
      <c r="J206" s="335"/>
      <c r="K206" s="335"/>
      <c r="L206" s="335"/>
      <c r="M206" s="335"/>
      <c r="N206" s="335"/>
      <c r="O206" s="335"/>
      <c r="P206" s="335"/>
      <c r="Q206" s="335"/>
      <c r="R206" s="335"/>
      <c r="S206" s="335"/>
      <c r="T206" s="335"/>
      <c r="U206" s="335"/>
      <c r="V206" s="335"/>
      <c r="W206" s="335"/>
      <c r="X206" s="335"/>
      <c r="Y206" s="335"/>
      <c r="Z206" s="335"/>
      <c r="AA206" s="335"/>
      <c r="AB206" s="335"/>
      <c r="AC206" s="213"/>
      <c r="AD206" s="189"/>
    </row>
    <row r="207" spans="2:30" x14ac:dyDescent="0.3">
      <c r="B207" s="203"/>
      <c r="C207" s="435"/>
      <c r="D207" s="113">
        <v>9</v>
      </c>
      <c r="E207" s="335"/>
      <c r="F207" s="335"/>
      <c r="G207" s="335"/>
      <c r="H207" s="335"/>
      <c r="I207" s="335"/>
      <c r="J207" s="335"/>
      <c r="K207" s="335"/>
      <c r="L207" s="335"/>
      <c r="M207" s="335"/>
      <c r="N207" s="335"/>
      <c r="O207" s="335"/>
      <c r="P207" s="335"/>
      <c r="Q207" s="335"/>
      <c r="R207" s="335"/>
      <c r="S207" s="335"/>
      <c r="T207" s="335"/>
      <c r="U207" s="335"/>
      <c r="V207" s="335"/>
      <c r="W207" s="335"/>
      <c r="X207" s="335"/>
      <c r="Y207" s="335"/>
      <c r="Z207" s="335"/>
      <c r="AA207" s="335"/>
      <c r="AB207" s="335"/>
      <c r="AC207" s="213"/>
      <c r="AD207" s="189"/>
    </row>
    <row r="208" spans="2:30" x14ac:dyDescent="0.3">
      <c r="B208" s="203"/>
      <c r="C208" s="435"/>
      <c r="D208" s="113">
        <v>10</v>
      </c>
      <c r="E208" s="335"/>
      <c r="F208" s="335"/>
      <c r="G208" s="335"/>
      <c r="H208" s="335"/>
      <c r="I208" s="335"/>
      <c r="J208" s="335"/>
      <c r="K208" s="335"/>
      <c r="L208" s="335"/>
      <c r="M208" s="335"/>
      <c r="N208" s="335"/>
      <c r="O208" s="335"/>
      <c r="P208" s="335"/>
      <c r="Q208" s="335"/>
      <c r="R208" s="335"/>
      <c r="S208" s="335"/>
      <c r="T208" s="335"/>
      <c r="U208" s="335"/>
      <c r="V208" s="335"/>
      <c r="W208" s="335"/>
      <c r="X208" s="335"/>
      <c r="Y208" s="335"/>
      <c r="Z208" s="335"/>
      <c r="AA208" s="335"/>
      <c r="AB208" s="335"/>
      <c r="AC208" s="213"/>
      <c r="AD208" s="189"/>
    </row>
    <row r="209" spans="2:30" x14ac:dyDescent="0.3">
      <c r="B209" s="203"/>
      <c r="C209" s="435"/>
      <c r="D209" s="113">
        <v>11</v>
      </c>
      <c r="E209" s="335"/>
      <c r="F209" s="335"/>
      <c r="G209" s="335"/>
      <c r="H209" s="335"/>
      <c r="I209" s="335"/>
      <c r="J209" s="335"/>
      <c r="K209" s="335"/>
      <c r="L209" s="335"/>
      <c r="M209" s="335"/>
      <c r="N209" s="335"/>
      <c r="O209" s="335"/>
      <c r="P209" s="335"/>
      <c r="Q209" s="335"/>
      <c r="R209" s="335"/>
      <c r="S209" s="335"/>
      <c r="T209" s="335"/>
      <c r="U209" s="335"/>
      <c r="V209" s="335"/>
      <c r="W209" s="335"/>
      <c r="X209" s="335"/>
      <c r="Y209" s="335"/>
      <c r="Z209" s="335"/>
      <c r="AA209" s="335"/>
      <c r="AB209" s="335"/>
      <c r="AC209" s="213"/>
      <c r="AD209" s="189"/>
    </row>
    <row r="210" spans="2:30" x14ac:dyDescent="0.3">
      <c r="B210" s="203"/>
      <c r="C210" s="435"/>
      <c r="D210" s="113">
        <v>12</v>
      </c>
      <c r="E210" s="335"/>
      <c r="F210" s="335"/>
      <c r="G210" s="335"/>
      <c r="H210" s="335"/>
      <c r="I210" s="335"/>
      <c r="J210" s="335"/>
      <c r="K210" s="335"/>
      <c r="L210" s="335"/>
      <c r="M210" s="335"/>
      <c r="N210" s="335"/>
      <c r="O210" s="335"/>
      <c r="P210" s="335"/>
      <c r="Q210" s="335"/>
      <c r="R210" s="335"/>
      <c r="S210" s="335"/>
      <c r="T210" s="335"/>
      <c r="U210" s="335"/>
      <c r="V210" s="335"/>
      <c r="W210" s="335"/>
      <c r="X210" s="335"/>
      <c r="Y210" s="335"/>
      <c r="Z210" s="335"/>
      <c r="AA210" s="335"/>
      <c r="AB210" s="335"/>
      <c r="AC210" s="213"/>
      <c r="AD210" s="189"/>
    </row>
    <row r="211" spans="2:30" x14ac:dyDescent="0.3">
      <c r="B211" s="203"/>
      <c r="C211" s="435"/>
      <c r="D211" s="113">
        <v>13</v>
      </c>
      <c r="E211" s="335"/>
      <c r="F211" s="335"/>
      <c r="G211" s="335"/>
      <c r="H211" s="335"/>
      <c r="I211" s="335"/>
      <c r="J211" s="335"/>
      <c r="K211" s="335"/>
      <c r="L211" s="335"/>
      <c r="M211" s="335"/>
      <c r="N211" s="335"/>
      <c r="O211" s="335"/>
      <c r="P211" s="335"/>
      <c r="Q211" s="335"/>
      <c r="R211" s="335"/>
      <c r="S211" s="335"/>
      <c r="T211" s="335"/>
      <c r="U211" s="335"/>
      <c r="V211" s="335"/>
      <c r="W211" s="335"/>
      <c r="X211" s="335"/>
      <c r="Y211" s="335"/>
      <c r="Z211" s="335"/>
      <c r="AA211" s="335"/>
      <c r="AB211" s="335"/>
      <c r="AC211" s="213"/>
      <c r="AD211" s="189"/>
    </row>
    <row r="212" spans="2:30" x14ac:dyDescent="0.3">
      <c r="B212" s="203"/>
      <c r="C212" s="435"/>
      <c r="D212" s="113">
        <v>14</v>
      </c>
      <c r="E212" s="335"/>
      <c r="F212" s="335"/>
      <c r="G212" s="335"/>
      <c r="H212" s="335"/>
      <c r="I212" s="335"/>
      <c r="J212" s="335"/>
      <c r="K212" s="335"/>
      <c r="L212" s="335"/>
      <c r="M212" s="335"/>
      <c r="N212" s="335"/>
      <c r="O212" s="335"/>
      <c r="P212" s="335"/>
      <c r="Q212" s="335"/>
      <c r="R212" s="335"/>
      <c r="S212" s="335"/>
      <c r="T212" s="335"/>
      <c r="U212" s="335"/>
      <c r="V212" s="335"/>
      <c r="W212" s="335"/>
      <c r="X212" s="335"/>
      <c r="Y212" s="335"/>
      <c r="Z212" s="335"/>
      <c r="AA212" s="335"/>
      <c r="AB212" s="335"/>
      <c r="AC212" s="213"/>
      <c r="AD212" s="189"/>
    </row>
    <row r="213" spans="2:30" x14ac:dyDescent="0.3">
      <c r="B213" s="203"/>
      <c r="C213" s="435"/>
      <c r="D213" s="113">
        <v>15</v>
      </c>
      <c r="E213" s="335"/>
      <c r="F213" s="335"/>
      <c r="G213" s="335"/>
      <c r="H213" s="335"/>
      <c r="I213" s="335"/>
      <c r="J213" s="335"/>
      <c r="K213" s="335"/>
      <c r="L213" s="335"/>
      <c r="M213" s="335"/>
      <c r="N213" s="335"/>
      <c r="O213" s="335"/>
      <c r="P213" s="335"/>
      <c r="Q213" s="335"/>
      <c r="R213" s="335"/>
      <c r="S213" s="335"/>
      <c r="T213" s="335"/>
      <c r="U213" s="335"/>
      <c r="V213" s="335"/>
      <c r="W213" s="335"/>
      <c r="X213" s="335"/>
      <c r="Y213" s="335"/>
      <c r="Z213" s="335"/>
      <c r="AA213" s="335"/>
      <c r="AB213" s="335"/>
      <c r="AC213" s="213"/>
      <c r="AD213" s="189"/>
    </row>
    <row r="214" spans="2:30" x14ac:dyDescent="0.3">
      <c r="B214" s="203"/>
      <c r="C214" s="435"/>
      <c r="D214" s="113">
        <v>16</v>
      </c>
      <c r="E214" s="335"/>
      <c r="F214" s="335"/>
      <c r="G214" s="335"/>
      <c r="H214" s="335"/>
      <c r="I214" s="335"/>
      <c r="J214" s="335"/>
      <c r="K214" s="335"/>
      <c r="L214" s="335"/>
      <c r="M214" s="335"/>
      <c r="N214" s="335"/>
      <c r="O214" s="335"/>
      <c r="P214" s="335"/>
      <c r="Q214" s="335"/>
      <c r="R214" s="335"/>
      <c r="S214" s="335"/>
      <c r="T214" s="335"/>
      <c r="U214" s="335"/>
      <c r="V214" s="335"/>
      <c r="W214" s="335"/>
      <c r="X214" s="335"/>
      <c r="Y214" s="335"/>
      <c r="Z214" s="335"/>
      <c r="AA214" s="335"/>
      <c r="AB214" s="335"/>
      <c r="AC214" s="213"/>
      <c r="AD214" s="189"/>
    </row>
    <row r="215" spans="2:30" x14ac:dyDescent="0.3">
      <c r="B215" s="203"/>
      <c r="C215" s="435"/>
      <c r="D215" s="113">
        <v>17</v>
      </c>
      <c r="E215" s="335"/>
      <c r="F215" s="335"/>
      <c r="G215" s="335"/>
      <c r="H215" s="335"/>
      <c r="I215" s="335"/>
      <c r="J215" s="335"/>
      <c r="K215" s="335"/>
      <c r="L215" s="335"/>
      <c r="M215" s="335"/>
      <c r="N215" s="335"/>
      <c r="O215" s="335"/>
      <c r="P215" s="335"/>
      <c r="Q215" s="335"/>
      <c r="R215" s="335"/>
      <c r="S215" s="335"/>
      <c r="T215" s="335"/>
      <c r="U215" s="335"/>
      <c r="V215" s="335"/>
      <c r="W215" s="335"/>
      <c r="X215" s="335"/>
      <c r="Y215" s="335"/>
      <c r="Z215" s="335"/>
      <c r="AA215" s="335"/>
      <c r="AB215" s="335"/>
      <c r="AC215" s="213"/>
      <c r="AD215" s="189"/>
    </row>
    <row r="216" spans="2:30" x14ac:dyDescent="0.3">
      <c r="B216" s="203"/>
      <c r="C216" s="435"/>
      <c r="D216" s="113">
        <v>18</v>
      </c>
      <c r="E216" s="335"/>
      <c r="F216" s="335"/>
      <c r="G216" s="335"/>
      <c r="H216" s="335"/>
      <c r="I216" s="335"/>
      <c r="J216" s="335"/>
      <c r="K216" s="335"/>
      <c r="L216" s="335"/>
      <c r="M216" s="335"/>
      <c r="N216" s="335"/>
      <c r="O216" s="335"/>
      <c r="P216" s="335"/>
      <c r="Q216" s="335"/>
      <c r="R216" s="335"/>
      <c r="S216" s="335"/>
      <c r="T216" s="335"/>
      <c r="U216" s="335"/>
      <c r="V216" s="335"/>
      <c r="W216" s="335"/>
      <c r="X216" s="335"/>
      <c r="Y216" s="335"/>
      <c r="Z216" s="335"/>
      <c r="AA216" s="335"/>
      <c r="AB216" s="335"/>
      <c r="AC216" s="213"/>
      <c r="AD216" s="189"/>
    </row>
    <row r="217" spans="2:30" x14ac:dyDescent="0.3">
      <c r="B217" s="203"/>
      <c r="C217" s="435"/>
      <c r="D217" s="113">
        <v>19</v>
      </c>
      <c r="E217" s="335"/>
      <c r="F217" s="335"/>
      <c r="G217" s="335"/>
      <c r="H217" s="335"/>
      <c r="I217" s="335"/>
      <c r="J217" s="335"/>
      <c r="K217" s="335"/>
      <c r="L217" s="335"/>
      <c r="M217" s="335"/>
      <c r="N217" s="335"/>
      <c r="O217" s="335"/>
      <c r="P217" s="335"/>
      <c r="Q217" s="335"/>
      <c r="R217" s="335"/>
      <c r="S217" s="335"/>
      <c r="T217" s="335"/>
      <c r="U217" s="335"/>
      <c r="V217" s="335"/>
      <c r="W217" s="335"/>
      <c r="X217" s="335"/>
      <c r="Y217" s="335"/>
      <c r="Z217" s="335"/>
      <c r="AA217" s="335"/>
      <c r="AB217" s="335"/>
      <c r="AC217" s="213"/>
      <c r="AD217" s="189"/>
    </row>
    <row r="218" spans="2:30" x14ac:dyDescent="0.3">
      <c r="B218" s="203"/>
      <c r="C218" s="435"/>
      <c r="D218" s="113">
        <v>20</v>
      </c>
      <c r="E218" s="335"/>
      <c r="F218" s="335"/>
      <c r="G218" s="335"/>
      <c r="H218" s="335"/>
      <c r="I218" s="335"/>
      <c r="J218" s="335"/>
      <c r="K218" s="335"/>
      <c r="L218" s="335"/>
      <c r="M218" s="335"/>
      <c r="N218" s="335"/>
      <c r="O218" s="335"/>
      <c r="P218" s="335"/>
      <c r="Q218" s="335"/>
      <c r="R218" s="335"/>
      <c r="S218" s="335"/>
      <c r="T218" s="335"/>
      <c r="U218" s="335"/>
      <c r="V218" s="335"/>
      <c r="W218" s="335"/>
      <c r="X218" s="335"/>
      <c r="Y218" s="335"/>
      <c r="Z218" s="335"/>
      <c r="AA218" s="335"/>
      <c r="AB218" s="335"/>
      <c r="AC218" s="213"/>
      <c r="AD218" s="189"/>
    </row>
    <row r="219" spans="2:30" x14ac:dyDescent="0.3">
      <c r="B219" s="203"/>
      <c r="C219" s="435"/>
      <c r="D219" s="113">
        <v>21</v>
      </c>
      <c r="E219" s="335"/>
      <c r="F219" s="335"/>
      <c r="G219" s="335"/>
      <c r="H219" s="335"/>
      <c r="I219" s="335"/>
      <c r="J219" s="335"/>
      <c r="K219" s="335"/>
      <c r="L219" s="335"/>
      <c r="M219" s="335"/>
      <c r="N219" s="335"/>
      <c r="O219" s="335"/>
      <c r="P219" s="335"/>
      <c r="Q219" s="335"/>
      <c r="R219" s="335"/>
      <c r="S219" s="335"/>
      <c r="T219" s="335"/>
      <c r="U219" s="335"/>
      <c r="V219" s="335"/>
      <c r="W219" s="335"/>
      <c r="X219" s="335"/>
      <c r="Y219" s="335"/>
      <c r="Z219" s="335"/>
      <c r="AA219" s="335"/>
      <c r="AB219" s="335"/>
      <c r="AC219" s="213"/>
      <c r="AD219" s="189"/>
    </row>
    <row r="220" spans="2:30" x14ac:dyDescent="0.3">
      <c r="B220" s="203"/>
      <c r="C220" s="435"/>
      <c r="D220" s="113">
        <v>22</v>
      </c>
      <c r="E220" s="335"/>
      <c r="F220" s="335"/>
      <c r="G220" s="335"/>
      <c r="H220" s="335"/>
      <c r="I220" s="335"/>
      <c r="J220" s="335"/>
      <c r="K220" s="335"/>
      <c r="L220" s="335"/>
      <c r="M220" s="335"/>
      <c r="N220" s="335"/>
      <c r="O220" s="335"/>
      <c r="P220" s="335"/>
      <c r="Q220" s="335"/>
      <c r="R220" s="335"/>
      <c r="S220" s="335"/>
      <c r="T220" s="335"/>
      <c r="U220" s="335"/>
      <c r="V220" s="335"/>
      <c r="W220" s="335"/>
      <c r="X220" s="335"/>
      <c r="Y220" s="335"/>
      <c r="Z220" s="335"/>
      <c r="AA220" s="335"/>
      <c r="AB220" s="335"/>
      <c r="AC220" s="213"/>
      <c r="AD220" s="189"/>
    </row>
    <row r="221" spans="2:30" x14ac:dyDescent="0.3">
      <c r="B221" s="203"/>
      <c r="C221" s="435"/>
      <c r="D221" s="113">
        <v>23</v>
      </c>
      <c r="E221" s="335"/>
      <c r="F221" s="335"/>
      <c r="G221" s="335"/>
      <c r="H221" s="335"/>
      <c r="I221" s="335"/>
      <c r="J221" s="335"/>
      <c r="K221" s="335"/>
      <c r="L221" s="335"/>
      <c r="M221" s="335"/>
      <c r="N221" s="335"/>
      <c r="O221" s="335"/>
      <c r="P221" s="335"/>
      <c r="Q221" s="335"/>
      <c r="R221" s="335"/>
      <c r="S221" s="335"/>
      <c r="T221" s="335"/>
      <c r="U221" s="335"/>
      <c r="V221" s="335"/>
      <c r="W221" s="335"/>
      <c r="X221" s="335"/>
      <c r="Y221" s="335"/>
      <c r="Z221" s="335"/>
      <c r="AA221" s="335"/>
      <c r="AB221" s="335"/>
      <c r="AC221" s="213"/>
      <c r="AD221" s="189"/>
    </row>
    <row r="222" spans="2:30" x14ac:dyDescent="0.3">
      <c r="B222" s="203"/>
      <c r="C222" s="435"/>
      <c r="D222" s="113">
        <v>24</v>
      </c>
      <c r="E222" s="335"/>
      <c r="F222" s="335"/>
      <c r="G222" s="335"/>
      <c r="H222" s="335"/>
      <c r="I222" s="335"/>
      <c r="J222" s="335"/>
      <c r="K222" s="335"/>
      <c r="L222" s="335"/>
      <c r="M222" s="335"/>
      <c r="N222" s="335"/>
      <c r="O222" s="335"/>
      <c r="P222" s="335"/>
      <c r="Q222" s="335"/>
      <c r="R222" s="335"/>
      <c r="S222" s="335"/>
      <c r="T222" s="335"/>
      <c r="U222" s="335"/>
      <c r="V222" s="335"/>
      <c r="W222" s="335"/>
      <c r="X222" s="335"/>
      <c r="Y222" s="335"/>
      <c r="Z222" s="335"/>
      <c r="AA222" s="335"/>
      <c r="AB222" s="335"/>
      <c r="AC222" s="213"/>
      <c r="AD222" s="189"/>
    </row>
    <row r="223" spans="2:30" x14ac:dyDescent="0.3">
      <c r="B223" s="203"/>
      <c r="C223" s="435"/>
      <c r="D223" s="113">
        <v>25</v>
      </c>
      <c r="E223" s="335"/>
      <c r="F223" s="335"/>
      <c r="G223" s="335"/>
      <c r="H223" s="335"/>
      <c r="I223" s="335"/>
      <c r="J223" s="335"/>
      <c r="K223" s="335"/>
      <c r="L223" s="335"/>
      <c r="M223" s="335"/>
      <c r="N223" s="335"/>
      <c r="O223" s="335"/>
      <c r="P223" s="335"/>
      <c r="Q223" s="335"/>
      <c r="R223" s="335"/>
      <c r="S223" s="335"/>
      <c r="T223" s="335"/>
      <c r="U223" s="335"/>
      <c r="V223" s="335"/>
      <c r="W223" s="335"/>
      <c r="X223" s="335"/>
      <c r="Y223" s="335"/>
      <c r="Z223" s="335"/>
      <c r="AA223" s="335"/>
      <c r="AB223" s="335"/>
      <c r="AC223" s="213"/>
      <c r="AD223" s="189"/>
    </row>
    <row r="224" spans="2:30" x14ac:dyDescent="0.3">
      <c r="B224" s="203"/>
      <c r="C224" s="435"/>
      <c r="D224" s="113">
        <v>26</v>
      </c>
      <c r="E224" s="335"/>
      <c r="F224" s="335"/>
      <c r="G224" s="335"/>
      <c r="H224" s="335"/>
      <c r="I224" s="335"/>
      <c r="J224" s="335"/>
      <c r="K224" s="335"/>
      <c r="L224" s="335"/>
      <c r="M224" s="335"/>
      <c r="N224" s="335"/>
      <c r="O224" s="335"/>
      <c r="P224" s="335"/>
      <c r="Q224" s="335"/>
      <c r="R224" s="335"/>
      <c r="S224" s="335"/>
      <c r="T224" s="335"/>
      <c r="U224" s="335"/>
      <c r="V224" s="335"/>
      <c r="W224" s="335"/>
      <c r="X224" s="335"/>
      <c r="Y224" s="335"/>
      <c r="Z224" s="335"/>
      <c r="AA224" s="335"/>
      <c r="AB224" s="335"/>
      <c r="AC224" s="213"/>
      <c r="AD224" s="189"/>
    </row>
    <row r="225" spans="2:30" x14ac:dyDescent="0.3">
      <c r="B225" s="203"/>
      <c r="C225" s="435"/>
      <c r="D225" s="113">
        <v>27</v>
      </c>
      <c r="E225" s="335"/>
      <c r="F225" s="335"/>
      <c r="G225" s="335"/>
      <c r="H225" s="335"/>
      <c r="I225" s="335"/>
      <c r="J225" s="335"/>
      <c r="K225" s="335"/>
      <c r="L225" s="335"/>
      <c r="M225" s="335"/>
      <c r="N225" s="335"/>
      <c r="O225" s="335"/>
      <c r="P225" s="335"/>
      <c r="Q225" s="335"/>
      <c r="R225" s="335"/>
      <c r="S225" s="335"/>
      <c r="T225" s="335"/>
      <c r="U225" s="335"/>
      <c r="V225" s="335"/>
      <c r="W225" s="335"/>
      <c r="X225" s="335"/>
      <c r="Y225" s="335"/>
      <c r="Z225" s="335"/>
      <c r="AA225" s="335"/>
      <c r="AB225" s="335"/>
      <c r="AC225" s="213"/>
      <c r="AD225" s="189"/>
    </row>
    <row r="226" spans="2:30" x14ac:dyDescent="0.3">
      <c r="B226" s="203"/>
      <c r="C226" s="435"/>
      <c r="D226" s="113">
        <v>28</v>
      </c>
      <c r="E226" s="335"/>
      <c r="F226" s="335"/>
      <c r="G226" s="335"/>
      <c r="H226" s="335"/>
      <c r="I226" s="335"/>
      <c r="J226" s="335"/>
      <c r="K226" s="335"/>
      <c r="L226" s="335"/>
      <c r="M226" s="335"/>
      <c r="N226" s="335"/>
      <c r="O226" s="335"/>
      <c r="P226" s="335"/>
      <c r="Q226" s="335"/>
      <c r="R226" s="335"/>
      <c r="S226" s="335"/>
      <c r="T226" s="335"/>
      <c r="U226" s="335"/>
      <c r="V226" s="335"/>
      <c r="W226" s="335"/>
      <c r="X226" s="335"/>
      <c r="Y226" s="335"/>
      <c r="Z226" s="335"/>
      <c r="AA226" s="335"/>
      <c r="AB226" s="335"/>
      <c r="AC226" s="213"/>
      <c r="AD226" s="189"/>
    </row>
    <row r="227" spans="2:30" x14ac:dyDescent="0.3">
      <c r="B227" s="203"/>
      <c r="C227" s="435"/>
      <c r="D227" s="113">
        <v>29</v>
      </c>
      <c r="E227" s="335"/>
      <c r="F227" s="335"/>
      <c r="G227" s="335"/>
      <c r="H227" s="335"/>
      <c r="I227" s="335"/>
      <c r="J227" s="335"/>
      <c r="K227" s="335"/>
      <c r="L227" s="335"/>
      <c r="M227" s="335"/>
      <c r="N227" s="335"/>
      <c r="O227" s="335"/>
      <c r="P227" s="335"/>
      <c r="Q227" s="335"/>
      <c r="R227" s="335"/>
      <c r="S227" s="335"/>
      <c r="T227" s="335"/>
      <c r="U227" s="335"/>
      <c r="V227" s="335"/>
      <c r="W227" s="335"/>
      <c r="X227" s="335"/>
      <c r="Y227" s="335"/>
      <c r="Z227" s="335"/>
      <c r="AA227" s="335"/>
      <c r="AB227" s="335"/>
      <c r="AC227" s="213"/>
      <c r="AD227" s="189"/>
    </row>
    <row r="228" spans="2:30" x14ac:dyDescent="0.3">
      <c r="B228" s="203"/>
      <c r="C228" s="435"/>
      <c r="D228" s="113">
        <v>30</v>
      </c>
      <c r="E228" s="335"/>
      <c r="F228" s="335"/>
      <c r="G228" s="335"/>
      <c r="H228" s="335"/>
      <c r="I228" s="335"/>
      <c r="J228" s="335"/>
      <c r="K228" s="335"/>
      <c r="L228" s="335"/>
      <c r="M228" s="335"/>
      <c r="N228" s="335"/>
      <c r="O228" s="335"/>
      <c r="P228" s="335"/>
      <c r="Q228" s="335"/>
      <c r="R228" s="335"/>
      <c r="S228" s="335"/>
      <c r="T228" s="335"/>
      <c r="U228" s="335"/>
      <c r="V228" s="335"/>
      <c r="W228" s="335"/>
      <c r="X228" s="335"/>
      <c r="Y228" s="335"/>
      <c r="Z228" s="335"/>
      <c r="AA228" s="335"/>
      <c r="AB228" s="335"/>
      <c r="AC228" s="213"/>
      <c r="AD228" s="189"/>
    </row>
    <row r="229" spans="2:30" x14ac:dyDescent="0.3">
      <c r="B229" s="203"/>
      <c r="C229" s="435"/>
      <c r="D229" s="114">
        <v>31</v>
      </c>
      <c r="E229" s="335"/>
      <c r="F229" s="335"/>
      <c r="G229" s="335"/>
      <c r="H229" s="335"/>
      <c r="I229" s="335"/>
      <c r="J229" s="335"/>
      <c r="K229" s="335"/>
      <c r="L229" s="335"/>
      <c r="M229" s="335"/>
      <c r="N229" s="335"/>
      <c r="O229" s="335"/>
      <c r="P229" s="335"/>
      <c r="Q229" s="335"/>
      <c r="R229" s="335"/>
      <c r="S229" s="335"/>
      <c r="T229" s="335"/>
      <c r="U229" s="335"/>
      <c r="V229" s="335"/>
      <c r="W229" s="335"/>
      <c r="X229" s="335"/>
      <c r="Y229" s="335"/>
      <c r="Z229" s="335"/>
      <c r="AA229" s="335"/>
      <c r="AB229" s="335"/>
      <c r="AC229" s="213"/>
      <c r="AD229" s="189"/>
    </row>
    <row r="230" spans="2:30" ht="15" thickBot="1" x14ac:dyDescent="0.35">
      <c r="B230" s="203"/>
      <c r="C230" s="435"/>
      <c r="D230" s="197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  <c r="R230" s="234"/>
      <c r="S230" s="234"/>
      <c r="T230" s="234"/>
      <c r="U230" s="234"/>
      <c r="V230" s="234"/>
      <c r="W230" s="234"/>
      <c r="X230" s="234"/>
      <c r="Y230" s="234"/>
      <c r="Z230" s="234"/>
      <c r="AA230" s="234"/>
      <c r="AB230" s="235"/>
      <c r="AC230" s="214"/>
      <c r="AD230" s="189"/>
    </row>
    <row r="231" spans="2:30" x14ac:dyDescent="0.3">
      <c r="B231" s="203"/>
      <c r="C231" s="435" t="s">
        <v>140</v>
      </c>
      <c r="D231" s="116">
        <v>1</v>
      </c>
      <c r="E231" s="335"/>
      <c r="F231" s="335"/>
      <c r="G231" s="335"/>
      <c r="H231" s="335"/>
      <c r="I231" s="335"/>
      <c r="J231" s="335"/>
      <c r="K231" s="335"/>
      <c r="L231" s="335"/>
      <c r="M231" s="335"/>
      <c r="N231" s="335"/>
      <c r="O231" s="335"/>
      <c r="P231" s="335"/>
      <c r="Q231" s="335"/>
      <c r="R231" s="335"/>
      <c r="S231" s="335"/>
      <c r="T231" s="335"/>
      <c r="U231" s="335"/>
      <c r="V231" s="335"/>
      <c r="W231" s="335"/>
      <c r="X231" s="335"/>
      <c r="Y231" s="335"/>
      <c r="Z231" s="335"/>
      <c r="AA231" s="335"/>
      <c r="AB231" s="335"/>
      <c r="AC231" s="213"/>
      <c r="AD231" s="189"/>
    </row>
    <row r="232" spans="2:30" x14ac:dyDescent="0.3">
      <c r="B232" s="203"/>
      <c r="C232" s="435"/>
      <c r="D232" s="113">
        <v>2</v>
      </c>
      <c r="E232" s="335"/>
      <c r="F232" s="335"/>
      <c r="G232" s="335"/>
      <c r="H232" s="335"/>
      <c r="I232" s="335"/>
      <c r="J232" s="335"/>
      <c r="K232" s="335"/>
      <c r="L232" s="335"/>
      <c r="M232" s="335"/>
      <c r="N232" s="335"/>
      <c r="O232" s="335"/>
      <c r="P232" s="335"/>
      <c r="Q232" s="335"/>
      <c r="R232" s="335"/>
      <c r="S232" s="335"/>
      <c r="T232" s="335"/>
      <c r="U232" s="335"/>
      <c r="V232" s="335"/>
      <c r="W232" s="335"/>
      <c r="X232" s="335"/>
      <c r="Y232" s="335"/>
      <c r="Z232" s="335"/>
      <c r="AA232" s="335"/>
      <c r="AB232" s="335"/>
      <c r="AC232" s="213"/>
      <c r="AD232" s="189"/>
    </row>
    <row r="233" spans="2:30" x14ac:dyDescent="0.3">
      <c r="B233" s="203"/>
      <c r="C233" s="435"/>
      <c r="D233" s="113">
        <v>3</v>
      </c>
      <c r="E233" s="335"/>
      <c r="F233" s="335"/>
      <c r="G233" s="335"/>
      <c r="H233" s="335"/>
      <c r="I233" s="335"/>
      <c r="J233" s="335"/>
      <c r="K233" s="335"/>
      <c r="L233" s="335"/>
      <c r="M233" s="335"/>
      <c r="N233" s="335"/>
      <c r="O233" s="335"/>
      <c r="P233" s="335"/>
      <c r="Q233" s="335"/>
      <c r="R233" s="335"/>
      <c r="S233" s="335"/>
      <c r="T233" s="335"/>
      <c r="U233" s="335"/>
      <c r="V233" s="335"/>
      <c r="W233" s="335"/>
      <c r="X233" s="335"/>
      <c r="Y233" s="335"/>
      <c r="Z233" s="335"/>
      <c r="AA233" s="335"/>
      <c r="AB233" s="335"/>
      <c r="AC233" s="213"/>
      <c r="AD233" s="189"/>
    </row>
    <row r="234" spans="2:30" x14ac:dyDescent="0.3">
      <c r="B234" s="203"/>
      <c r="C234" s="435"/>
      <c r="D234" s="113">
        <v>4</v>
      </c>
      <c r="E234" s="335"/>
      <c r="F234" s="335"/>
      <c r="G234" s="335"/>
      <c r="H234" s="335"/>
      <c r="I234" s="335"/>
      <c r="J234" s="335"/>
      <c r="K234" s="335"/>
      <c r="L234" s="335"/>
      <c r="M234" s="335"/>
      <c r="N234" s="335"/>
      <c r="O234" s="335"/>
      <c r="P234" s="335"/>
      <c r="Q234" s="335"/>
      <c r="R234" s="335"/>
      <c r="S234" s="335"/>
      <c r="T234" s="335"/>
      <c r="U234" s="335"/>
      <c r="V234" s="335"/>
      <c r="W234" s="335"/>
      <c r="X234" s="335"/>
      <c r="Y234" s="335"/>
      <c r="Z234" s="335"/>
      <c r="AA234" s="335"/>
      <c r="AB234" s="335"/>
      <c r="AC234" s="213"/>
      <c r="AD234" s="189"/>
    </row>
    <row r="235" spans="2:30" x14ac:dyDescent="0.3">
      <c r="B235" s="203"/>
      <c r="C235" s="435"/>
      <c r="D235" s="113">
        <v>5</v>
      </c>
      <c r="E235" s="335"/>
      <c r="F235" s="335"/>
      <c r="G235" s="335"/>
      <c r="H235" s="335"/>
      <c r="I235" s="335"/>
      <c r="J235" s="335"/>
      <c r="K235" s="335"/>
      <c r="L235" s="335"/>
      <c r="M235" s="335"/>
      <c r="N235" s="335"/>
      <c r="O235" s="335"/>
      <c r="P235" s="335"/>
      <c r="Q235" s="335"/>
      <c r="R235" s="335"/>
      <c r="S235" s="335"/>
      <c r="T235" s="335"/>
      <c r="U235" s="335"/>
      <c r="V235" s="335"/>
      <c r="W235" s="335"/>
      <c r="X235" s="335"/>
      <c r="Y235" s="335"/>
      <c r="Z235" s="335"/>
      <c r="AA235" s="335"/>
      <c r="AB235" s="335"/>
      <c r="AC235" s="213"/>
      <c r="AD235" s="189"/>
    </row>
    <row r="236" spans="2:30" x14ac:dyDescent="0.3">
      <c r="B236" s="203"/>
      <c r="C236" s="435"/>
      <c r="D236" s="113">
        <v>6</v>
      </c>
      <c r="E236" s="335"/>
      <c r="F236" s="335"/>
      <c r="G236" s="335"/>
      <c r="H236" s="335"/>
      <c r="I236" s="335"/>
      <c r="J236" s="335"/>
      <c r="K236" s="335"/>
      <c r="L236" s="335"/>
      <c r="M236" s="335"/>
      <c r="N236" s="335"/>
      <c r="O236" s="335"/>
      <c r="P236" s="335"/>
      <c r="Q236" s="335"/>
      <c r="R236" s="335"/>
      <c r="S236" s="335"/>
      <c r="T236" s="335"/>
      <c r="U236" s="335"/>
      <c r="V236" s="335"/>
      <c r="W236" s="335"/>
      <c r="X236" s="335"/>
      <c r="Y236" s="335"/>
      <c r="Z236" s="335"/>
      <c r="AA236" s="335"/>
      <c r="AB236" s="335"/>
      <c r="AC236" s="213"/>
      <c r="AD236" s="189"/>
    </row>
    <row r="237" spans="2:30" x14ac:dyDescent="0.3">
      <c r="B237" s="203"/>
      <c r="C237" s="435"/>
      <c r="D237" s="113">
        <v>7</v>
      </c>
      <c r="E237" s="335"/>
      <c r="F237" s="335"/>
      <c r="G237" s="335"/>
      <c r="H237" s="335"/>
      <c r="I237" s="335"/>
      <c r="J237" s="335"/>
      <c r="K237" s="335"/>
      <c r="L237" s="335"/>
      <c r="M237" s="335"/>
      <c r="N237" s="335"/>
      <c r="O237" s="335"/>
      <c r="P237" s="335"/>
      <c r="Q237" s="335"/>
      <c r="R237" s="335"/>
      <c r="S237" s="335"/>
      <c r="T237" s="335"/>
      <c r="U237" s="335"/>
      <c r="V237" s="335"/>
      <c r="W237" s="335"/>
      <c r="X237" s="335"/>
      <c r="Y237" s="335"/>
      <c r="Z237" s="335"/>
      <c r="AA237" s="335"/>
      <c r="AB237" s="335"/>
      <c r="AC237" s="213"/>
      <c r="AD237" s="189"/>
    </row>
    <row r="238" spans="2:30" x14ac:dyDescent="0.3">
      <c r="B238" s="203"/>
      <c r="C238" s="435"/>
      <c r="D238" s="113">
        <v>8</v>
      </c>
      <c r="E238" s="335"/>
      <c r="F238" s="335"/>
      <c r="G238" s="335"/>
      <c r="H238" s="335"/>
      <c r="I238" s="335"/>
      <c r="J238" s="335"/>
      <c r="K238" s="335"/>
      <c r="L238" s="335"/>
      <c r="M238" s="335"/>
      <c r="N238" s="335"/>
      <c r="O238" s="335"/>
      <c r="P238" s="335"/>
      <c r="Q238" s="335"/>
      <c r="R238" s="335"/>
      <c r="S238" s="335"/>
      <c r="T238" s="335"/>
      <c r="U238" s="335"/>
      <c r="V238" s="335"/>
      <c r="W238" s="335"/>
      <c r="X238" s="335"/>
      <c r="Y238" s="335"/>
      <c r="Z238" s="335"/>
      <c r="AA238" s="335"/>
      <c r="AB238" s="335"/>
      <c r="AC238" s="213"/>
      <c r="AD238" s="189"/>
    </row>
    <row r="239" spans="2:30" x14ac:dyDescent="0.3">
      <c r="B239" s="203"/>
      <c r="C239" s="435"/>
      <c r="D239" s="113">
        <v>9</v>
      </c>
      <c r="E239" s="335"/>
      <c r="F239" s="335"/>
      <c r="G239" s="335"/>
      <c r="H239" s="335"/>
      <c r="I239" s="335"/>
      <c r="J239" s="335"/>
      <c r="K239" s="335"/>
      <c r="L239" s="335"/>
      <c r="M239" s="335"/>
      <c r="N239" s="335"/>
      <c r="O239" s="335"/>
      <c r="P239" s="335"/>
      <c r="Q239" s="335"/>
      <c r="R239" s="335"/>
      <c r="S239" s="335"/>
      <c r="T239" s="335"/>
      <c r="U239" s="335"/>
      <c r="V239" s="335"/>
      <c r="W239" s="335"/>
      <c r="X239" s="335"/>
      <c r="Y239" s="335"/>
      <c r="Z239" s="335"/>
      <c r="AA239" s="335"/>
      <c r="AB239" s="335"/>
      <c r="AC239" s="213"/>
      <c r="AD239" s="189"/>
    </row>
    <row r="240" spans="2:30" x14ac:dyDescent="0.3">
      <c r="B240" s="203"/>
      <c r="C240" s="435"/>
      <c r="D240" s="113">
        <v>10</v>
      </c>
      <c r="E240" s="335"/>
      <c r="F240" s="335"/>
      <c r="G240" s="335"/>
      <c r="H240" s="335"/>
      <c r="I240" s="335"/>
      <c r="J240" s="335"/>
      <c r="K240" s="335"/>
      <c r="L240" s="335"/>
      <c r="M240" s="335"/>
      <c r="N240" s="335"/>
      <c r="O240" s="335"/>
      <c r="P240" s="335"/>
      <c r="Q240" s="335"/>
      <c r="R240" s="335"/>
      <c r="S240" s="335"/>
      <c r="T240" s="335"/>
      <c r="U240" s="335"/>
      <c r="V240" s="335"/>
      <c r="W240" s="335"/>
      <c r="X240" s="335"/>
      <c r="Y240" s="335"/>
      <c r="Z240" s="335"/>
      <c r="AA240" s="335"/>
      <c r="AB240" s="335"/>
      <c r="AC240" s="213"/>
      <c r="AD240" s="189"/>
    </row>
    <row r="241" spans="2:30" x14ac:dyDescent="0.3">
      <c r="B241" s="203"/>
      <c r="C241" s="435"/>
      <c r="D241" s="113">
        <v>11</v>
      </c>
      <c r="E241" s="335"/>
      <c r="F241" s="335"/>
      <c r="G241" s="335"/>
      <c r="H241" s="335"/>
      <c r="I241" s="335"/>
      <c r="J241" s="335"/>
      <c r="K241" s="335"/>
      <c r="L241" s="335"/>
      <c r="M241" s="335"/>
      <c r="N241" s="335"/>
      <c r="O241" s="335"/>
      <c r="P241" s="335"/>
      <c r="Q241" s="335"/>
      <c r="R241" s="335"/>
      <c r="S241" s="335"/>
      <c r="T241" s="335"/>
      <c r="U241" s="335"/>
      <c r="V241" s="335"/>
      <c r="W241" s="335"/>
      <c r="X241" s="335"/>
      <c r="Y241" s="335"/>
      <c r="Z241" s="335"/>
      <c r="AA241" s="335"/>
      <c r="AB241" s="335"/>
      <c r="AC241" s="213"/>
      <c r="AD241" s="189"/>
    </row>
    <row r="242" spans="2:30" x14ac:dyDescent="0.3">
      <c r="B242" s="203"/>
      <c r="C242" s="435"/>
      <c r="D242" s="113">
        <v>12</v>
      </c>
      <c r="E242" s="335"/>
      <c r="F242" s="335"/>
      <c r="G242" s="335"/>
      <c r="H242" s="335"/>
      <c r="I242" s="335"/>
      <c r="J242" s="335"/>
      <c r="K242" s="335"/>
      <c r="L242" s="335"/>
      <c r="M242" s="335"/>
      <c r="N242" s="335"/>
      <c r="O242" s="335"/>
      <c r="P242" s="335"/>
      <c r="Q242" s="335"/>
      <c r="R242" s="335"/>
      <c r="S242" s="335"/>
      <c r="T242" s="335"/>
      <c r="U242" s="335"/>
      <c r="V242" s="335"/>
      <c r="W242" s="335"/>
      <c r="X242" s="335"/>
      <c r="Y242" s="335"/>
      <c r="Z242" s="335"/>
      <c r="AA242" s="335"/>
      <c r="AB242" s="335"/>
      <c r="AC242" s="213"/>
      <c r="AD242" s="189"/>
    </row>
    <row r="243" spans="2:30" x14ac:dyDescent="0.3">
      <c r="B243" s="203"/>
      <c r="C243" s="435"/>
      <c r="D243" s="113">
        <v>13</v>
      </c>
      <c r="E243" s="335"/>
      <c r="F243" s="335"/>
      <c r="G243" s="335"/>
      <c r="H243" s="335"/>
      <c r="I243" s="335"/>
      <c r="J243" s="335"/>
      <c r="K243" s="335"/>
      <c r="L243" s="335"/>
      <c r="M243" s="335"/>
      <c r="N243" s="335"/>
      <c r="O243" s="335"/>
      <c r="P243" s="335"/>
      <c r="Q243" s="335"/>
      <c r="R243" s="335"/>
      <c r="S243" s="335"/>
      <c r="T243" s="335"/>
      <c r="U243" s="335"/>
      <c r="V243" s="335"/>
      <c r="W243" s="335"/>
      <c r="X243" s="335"/>
      <c r="Y243" s="335"/>
      <c r="Z243" s="335"/>
      <c r="AA243" s="335"/>
      <c r="AB243" s="335"/>
      <c r="AC243" s="213"/>
      <c r="AD243" s="189"/>
    </row>
    <row r="244" spans="2:30" x14ac:dyDescent="0.3">
      <c r="B244" s="203"/>
      <c r="C244" s="435"/>
      <c r="D244" s="113">
        <v>14</v>
      </c>
      <c r="E244" s="335"/>
      <c r="F244" s="335"/>
      <c r="G244" s="335"/>
      <c r="H244" s="335"/>
      <c r="I244" s="335"/>
      <c r="J244" s="335"/>
      <c r="K244" s="335"/>
      <c r="L244" s="335"/>
      <c r="M244" s="335"/>
      <c r="N244" s="335"/>
      <c r="O244" s="335"/>
      <c r="P244" s="335"/>
      <c r="Q244" s="335"/>
      <c r="R244" s="335"/>
      <c r="S244" s="335"/>
      <c r="T244" s="335"/>
      <c r="U244" s="335"/>
      <c r="V244" s="335"/>
      <c r="W244" s="335"/>
      <c r="X244" s="335"/>
      <c r="Y244" s="335"/>
      <c r="Z244" s="335"/>
      <c r="AA244" s="335"/>
      <c r="AB244" s="335"/>
      <c r="AC244" s="213"/>
      <c r="AD244" s="189"/>
    </row>
    <row r="245" spans="2:30" x14ac:dyDescent="0.3">
      <c r="B245" s="203"/>
      <c r="C245" s="435"/>
      <c r="D245" s="113">
        <v>15</v>
      </c>
      <c r="E245" s="335"/>
      <c r="F245" s="335"/>
      <c r="G245" s="335"/>
      <c r="H245" s="335"/>
      <c r="I245" s="335"/>
      <c r="J245" s="335"/>
      <c r="K245" s="335"/>
      <c r="L245" s="335"/>
      <c r="M245" s="335"/>
      <c r="N245" s="335"/>
      <c r="O245" s="335"/>
      <c r="P245" s="335"/>
      <c r="Q245" s="335"/>
      <c r="R245" s="335"/>
      <c r="S245" s="335"/>
      <c r="T245" s="335"/>
      <c r="U245" s="335"/>
      <c r="V245" s="335"/>
      <c r="W245" s="335"/>
      <c r="X245" s="335"/>
      <c r="Y245" s="335"/>
      <c r="Z245" s="335"/>
      <c r="AA245" s="335"/>
      <c r="AB245" s="335"/>
      <c r="AC245" s="213"/>
      <c r="AD245" s="189"/>
    </row>
    <row r="246" spans="2:30" x14ac:dyDescent="0.3">
      <c r="B246" s="203"/>
      <c r="C246" s="435"/>
      <c r="D246" s="113">
        <v>16</v>
      </c>
      <c r="E246" s="335"/>
      <c r="F246" s="335"/>
      <c r="G246" s="335"/>
      <c r="H246" s="335"/>
      <c r="I246" s="335"/>
      <c r="J246" s="335"/>
      <c r="K246" s="335"/>
      <c r="L246" s="335"/>
      <c r="M246" s="335"/>
      <c r="N246" s="335"/>
      <c r="O246" s="335"/>
      <c r="P246" s="335"/>
      <c r="Q246" s="335"/>
      <c r="R246" s="335"/>
      <c r="S246" s="335"/>
      <c r="T246" s="335"/>
      <c r="U246" s="335"/>
      <c r="V246" s="335"/>
      <c r="W246" s="335"/>
      <c r="X246" s="335"/>
      <c r="Y246" s="335"/>
      <c r="Z246" s="335"/>
      <c r="AA246" s="335"/>
      <c r="AB246" s="335"/>
      <c r="AC246" s="213"/>
      <c r="AD246" s="189"/>
    </row>
    <row r="247" spans="2:30" x14ac:dyDescent="0.3">
      <c r="B247" s="203"/>
      <c r="C247" s="435"/>
      <c r="D247" s="113">
        <v>17</v>
      </c>
      <c r="E247" s="335"/>
      <c r="F247" s="335"/>
      <c r="G247" s="335"/>
      <c r="H247" s="335"/>
      <c r="I247" s="335"/>
      <c r="J247" s="335"/>
      <c r="K247" s="335"/>
      <c r="L247" s="335"/>
      <c r="M247" s="335"/>
      <c r="N247" s="335"/>
      <c r="O247" s="335"/>
      <c r="P247" s="335"/>
      <c r="Q247" s="335"/>
      <c r="R247" s="335"/>
      <c r="S247" s="335"/>
      <c r="T247" s="335"/>
      <c r="U247" s="335"/>
      <c r="V247" s="335"/>
      <c r="W247" s="335"/>
      <c r="X247" s="335"/>
      <c r="Y247" s="335"/>
      <c r="Z247" s="335"/>
      <c r="AA247" s="335"/>
      <c r="AB247" s="335"/>
      <c r="AC247" s="213"/>
      <c r="AD247" s="189"/>
    </row>
    <row r="248" spans="2:30" x14ac:dyDescent="0.3">
      <c r="B248" s="203"/>
      <c r="C248" s="435"/>
      <c r="D248" s="113">
        <v>18</v>
      </c>
      <c r="E248" s="335"/>
      <c r="F248" s="335"/>
      <c r="G248" s="335"/>
      <c r="H248" s="335"/>
      <c r="I248" s="335"/>
      <c r="J248" s="335"/>
      <c r="K248" s="335"/>
      <c r="L248" s="335"/>
      <c r="M248" s="335"/>
      <c r="N248" s="335"/>
      <c r="O248" s="335"/>
      <c r="P248" s="335"/>
      <c r="Q248" s="335"/>
      <c r="R248" s="335"/>
      <c r="S248" s="335"/>
      <c r="T248" s="335"/>
      <c r="U248" s="335"/>
      <c r="V248" s="335"/>
      <c r="W248" s="335"/>
      <c r="X248" s="335"/>
      <c r="Y248" s="335"/>
      <c r="Z248" s="335"/>
      <c r="AA248" s="335"/>
      <c r="AB248" s="335"/>
      <c r="AC248" s="213"/>
      <c r="AD248" s="189"/>
    </row>
    <row r="249" spans="2:30" x14ac:dyDescent="0.3">
      <c r="B249" s="203"/>
      <c r="C249" s="435"/>
      <c r="D249" s="113">
        <v>19</v>
      </c>
      <c r="E249" s="335"/>
      <c r="F249" s="335"/>
      <c r="G249" s="335"/>
      <c r="H249" s="335"/>
      <c r="I249" s="335"/>
      <c r="J249" s="335"/>
      <c r="K249" s="335"/>
      <c r="L249" s="335"/>
      <c r="M249" s="335"/>
      <c r="N249" s="335"/>
      <c r="O249" s="335"/>
      <c r="P249" s="335"/>
      <c r="Q249" s="335"/>
      <c r="R249" s="335"/>
      <c r="S249" s="335"/>
      <c r="T249" s="335"/>
      <c r="U249" s="335"/>
      <c r="V249" s="335"/>
      <c r="W249" s="335"/>
      <c r="X249" s="335"/>
      <c r="Y249" s="335"/>
      <c r="Z249" s="335"/>
      <c r="AA249" s="335"/>
      <c r="AB249" s="335"/>
      <c r="AC249" s="213"/>
      <c r="AD249" s="189"/>
    </row>
    <row r="250" spans="2:30" x14ac:dyDescent="0.3">
      <c r="B250" s="203"/>
      <c r="C250" s="435"/>
      <c r="D250" s="113">
        <v>20</v>
      </c>
      <c r="E250" s="335"/>
      <c r="F250" s="335"/>
      <c r="G250" s="335"/>
      <c r="H250" s="335"/>
      <c r="I250" s="335"/>
      <c r="J250" s="335"/>
      <c r="K250" s="335"/>
      <c r="L250" s="335"/>
      <c r="M250" s="335"/>
      <c r="N250" s="335"/>
      <c r="O250" s="335"/>
      <c r="P250" s="335"/>
      <c r="Q250" s="335"/>
      <c r="R250" s="335"/>
      <c r="S250" s="335"/>
      <c r="T250" s="335"/>
      <c r="U250" s="335"/>
      <c r="V250" s="335"/>
      <c r="W250" s="335"/>
      <c r="X250" s="335"/>
      <c r="Y250" s="335"/>
      <c r="Z250" s="335"/>
      <c r="AA250" s="335"/>
      <c r="AB250" s="335"/>
      <c r="AC250" s="213"/>
      <c r="AD250" s="189"/>
    </row>
    <row r="251" spans="2:30" x14ac:dyDescent="0.3">
      <c r="B251" s="203"/>
      <c r="C251" s="435"/>
      <c r="D251" s="113">
        <v>21</v>
      </c>
      <c r="E251" s="335"/>
      <c r="F251" s="335"/>
      <c r="G251" s="335"/>
      <c r="H251" s="335"/>
      <c r="I251" s="335"/>
      <c r="J251" s="335"/>
      <c r="K251" s="335"/>
      <c r="L251" s="335"/>
      <c r="M251" s="335"/>
      <c r="N251" s="335"/>
      <c r="O251" s="335"/>
      <c r="P251" s="335"/>
      <c r="Q251" s="335"/>
      <c r="R251" s="335"/>
      <c r="S251" s="335"/>
      <c r="T251" s="335"/>
      <c r="U251" s="335"/>
      <c r="V251" s="335"/>
      <c r="W251" s="335"/>
      <c r="X251" s="335"/>
      <c r="Y251" s="335"/>
      <c r="Z251" s="335"/>
      <c r="AA251" s="335"/>
      <c r="AB251" s="335"/>
      <c r="AC251" s="213"/>
      <c r="AD251" s="189"/>
    </row>
    <row r="252" spans="2:30" x14ac:dyDescent="0.3">
      <c r="B252" s="203"/>
      <c r="C252" s="435"/>
      <c r="D252" s="113">
        <v>22</v>
      </c>
      <c r="E252" s="335"/>
      <c r="F252" s="335"/>
      <c r="G252" s="335"/>
      <c r="H252" s="335"/>
      <c r="I252" s="335"/>
      <c r="J252" s="335"/>
      <c r="K252" s="335"/>
      <c r="L252" s="335"/>
      <c r="M252" s="335"/>
      <c r="N252" s="335"/>
      <c r="O252" s="335"/>
      <c r="P252" s="335"/>
      <c r="Q252" s="335"/>
      <c r="R252" s="335"/>
      <c r="S252" s="335"/>
      <c r="T252" s="335"/>
      <c r="U252" s="335"/>
      <c r="V252" s="335"/>
      <c r="W252" s="335"/>
      <c r="X252" s="335"/>
      <c r="Y252" s="335"/>
      <c r="Z252" s="335"/>
      <c r="AA252" s="335"/>
      <c r="AB252" s="335"/>
      <c r="AC252" s="213"/>
      <c r="AD252" s="189"/>
    </row>
    <row r="253" spans="2:30" x14ac:dyDescent="0.3">
      <c r="B253" s="203"/>
      <c r="C253" s="435"/>
      <c r="D253" s="113">
        <v>23</v>
      </c>
      <c r="E253" s="335"/>
      <c r="F253" s="335"/>
      <c r="G253" s="335"/>
      <c r="H253" s="335"/>
      <c r="I253" s="335"/>
      <c r="J253" s="335"/>
      <c r="K253" s="335"/>
      <c r="L253" s="335"/>
      <c r="M253" s="335"/>
      <c r="N253" s="335"/>
      <c r="O253" s="335"/>
      <c r="P253" s="335"/>
      <c r="Q253" s="335"/>
      <c r="R253" s="335"/>
      <c r="S253" s="335"/>
      <c r="T253" s="335"/>
      <c r="U253" s="335"/>
      <c r="V253" s="335"/>
      <c r="W253" s="335"/>
      <c r="X253" s="335"/>
      <c r="Y253" s="335"/>
      <c r="Z253" s="335"/>
      <c r="AA253" s="335"/>
      <c r="AB253" s="335"/>
      <c r="AC253" s="213"/>
      <c r="AD253" s="189"/>
    </row>
    <row r="254" spans="2:30" x14ac:dyDescent="0.3">
      <c r="B254" s="203"/>
      <c r="C254" s="435"/>
      <c r="D254" s="113">
        <v>24</v>
      </c>
      <c r="E254" s="335"/>
      <c r="F254" s="335"/>
      <c r="G254" s="335"/>
      <c r="H254" s="335"/>
      <c r="I254" s="335"/>
      <c r="J254" s="335"/>
      <c r="K254" s="335"/>
      <c r="L254" s="335"/>
      <c r="M254" s="335"/>
      <c r="N254" s="335"/>
      <c r="O254" s="335"/>
      <c r="P254" s="335"/>
      <c r="Q254" s="335"/>
      <c r="R254" s="335"/>
      <c r="S254" s="335"/>
      <c r="T254" s="335"/>
      <c r="U254" s="335"/>
      <c r="V254" s="335"/>
      <c r="W254" s="335"/>
      <c r="X254" s="335"/>
      <c r="Y254" s="335"/>
      <c r="Z254" s="335"/>
      <c r="AA254" s="335"/>
      <c r="AB254" s="335"/>
      <c r="AC254" s="213"/>
      <c r="AD254" s="189"/>
    </row>
    <row r="255" spans="2:30" x14ac:dyDescent="0.3">
      <c r="B255" s="203"/>
      <c r="C255" s="435"/>
      <c r="D255" s="113">
        <v>25</v>
      </c>
      <c r="E255" s="335"/>
      <c r="F255" s="335"/>
      <c r="G255" s="335"/>
      <c r="H255" s="335"/>
      <c r="I255" s="335"/>
      <c r="J255" s="335"/>
      <c r="K255" s="335"/>
      <c r="L255" s="335"/>
      <c r="M255" s="335"/>
      <c r="N255" s="335"/>
      <c r="O255" s="335"/>
      <c r="P255" s="335"/>
      <c r="Q255" s="335"/>
      <c r="R255" s="335"/>
      <c r="S255" s="335"/>
      <c r="T255" s="335"/>
      <c r="U255" s="335"/>
      <c r="V255" s="335"/>
      <c r="W255" s="335"/>
      <c r="X255" s="335"/>
      <c r="Y255" s="335"/>
      <c r="Z255" s="335"/>
      <c r="AA255" s="335"/>
      <c r="AB255" s="335"/>
      <c r="AC255" s="213"/>
      <c r="AD255" s="189"/>
    </row>
    <row r="256" spans="2:30" x14ac:dyDescent="0.3">
      <c r="B256" s="203"/>
      <c r="C256" s="435"/>
      <c r="D256" s="113">
        <v>26</v>
      </c>
      <c r="E256" s="335"/>
      <c r="F256" s="335"/>
      <c r="G256" s="335"/>
      <c r="H256" s="335"/>
      <c r="I256" s="335"/>
      <c r="J256" s="335"/>
      <c r="K256" s="335"/>
      <c r="L256" s="335"/>
      <c r="M256" s="335"/>
      <c r="N256" s="335"/>
      <c r="O256" s="335"/>
      <c r="P256" s="335"/>
      <c r="Q256" s="335"/>
      <c r="R256" s="335"/>
      <c r="S256" s="335"/>
      <c r="T256" s="335"/>
      <c r="U256" s="335"/>
      <c r="V256" s="335"/>
      <c r="W256" s="335"/>
      <c r="X256" s="335"/>
      <c r="Y256" s="335"/>
      <c r="Z256" s="335"/>
      <c r="AA256" s="335"/>
      <c r="AB256" s="335"/>
      <c r="AC256" s="213"/>
      <c r="AD256" s="189"/>
    </row>
    <row r="257" spans="2:30" x14ac:dyDescent="0.3">
      <c r="B257" s="203"/>
      <c r="C257" s="435"/>
      <c r="D257" s="113">
        <v>27</v>
      </c>
      <c r="E257" s="335"/>
      <c r="F257" s="335"/>
      <c r="G257" s="335"/>
      <c r="H257" s="335"/>
      <c r="I257" s="335"/>
      <c r="J257" s="335"/>
      <c r="K257" s="335"/>
      <c r="L257" s="335"/>
      <c r="M257" s="335"/>
      <c r="N257" s="335"/>
      <c r="O257" s="335"/>
      <c r="P257" s="335"/>
      <c r="Q257" s="335"/>
      <c r="R257" s="335"/>
      <c r="S257" s="335"/>
      <c r="T257" s="335"/>
      <c r="U257" s="335"/>
      <c r="V257" s="335"/>
      <c r="W257" s="335"/>
      <c r="X257" s="335"/>
      <c r="Y257" s="335"/>
      <c r="Z257" s="335"/>
      <c r="AA257" s="335"/>
      <c r="AB257" s="335"/>
      <c r="AC257" s="213"/>
      <c r="AD257" s="189"/>
    </row>
    <row r="258" spans="2:30" x14ac:dyDescent="0.3">
      <c r="B258" s="203"/>
      <c r="C258" s="435"/>
      <c r="D258" s="113">
        <v>28</v>
      </c>
      <c r="E258" s="335"/>
      <c r="F258" s="335"/>
      <c r="G258" s="335"/>
      <c r="H258" s="335"/>
      <c r="I258" s="335"/>
      <c r="J258" s="335"/>
      <c r="K258" s="335"/>
      <c r="L258" s="335"/>
      <c r="M258" s="335"/>
      <c r="N258" s="335"/>
      <c r="O258" s="335"/>
      <c r="P258" s="335"/>
      <c r="Q258" s="335"/>
      <c r="R258" s="335"/>
      <c r="S258" s="335"/>
      <c r="T258" s="335"/>
      <c r="U258" s="335"/>
      <c r="V258" s="335"/>
      <c r="W258" s="335"/>
      <c r="X258" s="335"/>
      <c r="Y258" s="335"/>
      <c r="Z258" s="335"/>
      <c r="AA258" s="335"/>
      <c r="AB258" s="335"/>
      <c r="AC258" s="213"/>
      <c r="AD258" s="189"/>
    </row>
    <row r="259" spans="2:30" x14ac:dyDescent="0.3">
      <c r="B259" s="203"/>
      <c r="C259" s="435"/>
      <c r="D259" s="113">
        <v>29</v>
      </c>
      <c r="E259" s="335"/>
      <c r="F259" s="335"/>
      <c r="G259" s="335"/>
      <c r="H259" s="335"/>
      <c r="I259" s="335"/>
      <c r="J259" s="335"/>
      <c r="K259" s="335"/>
      <c r="L259" s="335"/>
      <c r="M259" s="335"/>
      <c r="N259" s="335"/>
      <c r="O259" s="335"/>
      <c r="P259" s="335"/>
      <c r="Q259" s="335"/>
      <c r="R259" s="335"/>
      <c r="S259" s="335"/>
      <c r="T259" s="335"/>
      <c r="U259" s="335"/>
      <c r="V259" s="335"/>
      <c r="W259" s="335"/>
      <c r="X259" s="335"/>
      <c r="Y259" s="335"/>
      <c r="Z259" s="335"/>
      <c r="AA259" s="335"/>
      <c r="AB259" s="335"/>
      <c r="AC259" s="213"/>
      <c r="AD259" s="189"/>
    </row>
    <row r="260" spans="2:30" x14ac:dyDescent="0.3">
      <c r="B260" s="203"/>
      <c r="C260" s="435"/>
      <c r="D260" s="113">
        <v>30</v>
      </c>
      <c r="E260" s="335"/>
      <c r="F260" s="335"/>
      <c r="G260" s="335"/>
      <c r="H260" s="335"/>
      <c r="I260" s="335"/>
      <c r="J260" s="335"/>
      <c r="K260" s="335"/>
      <c r="L260" s="335"/>
      <c r="M260" s="335"/>
      <c r="N260" s="335"/>
      <c r="O260" s="335"/>
      <c r="P260" s="335"/>
      <c r="Q260" s="335"/>
      <c r="R260" s="335"/>
      <c r="S260" s="335"/>
      <c r="T260" s="335"/>
      <c r="U260" s="335"/>
      <c r="V260" s="335"/>
      <c r="W260" s="335"/>
      <c r="X260" s="335"/>
      <c r="Y260" s="335"/>
      <c r="Z260" s="335"/>
      <c r="AA260" s="335"/>
      <c r="AB260" s="335"/>
      <c r="AC260" s="213"/>
      <c r="AD260" s="189"/>
    </row>
    <row r="261" spans="2:30" x14ac:dyDescent="0.3">
      <c r="B261" s="203"/>
      <c r="C261" s="435"/>
      <c r="D261" s="114">
        <v>31</v>
      </c>
      <c r="E261" s="335"/>
      <c r="F261" s="335"/>
      <c r="G261" s="335"/>
      <c r="H261" s="335"/>
      <c r="I261" s="335"/>
      <c r="J261" s="335"/>
      <c r="K261" s="335"/>
      <c r="L261" s="335"/>
      <c r="M261" s="335"/>
      <c r="N261" s="335"/>
      <c r="O261" s="335"/>
      <c r="P261" s="335"/>
      <c r="Q261" s="335"/>
      <c r="R261" s="335"/>
      <c r="S261" s="335"/>
      <c r="T261" s="335"/>
      <c r="U261" s="335"/>
      <c r="V261" s="335"/>
      <c r="W261" s="335"/>
      <c r="X261" s="335"/>
      <c r="Y261" s="335"/>
      <c r="Z261" s="335"/>
      <c r="AA261" s="335"/>
      <c r="AB261" s="335"/>
      <c r="AC261" s="213"/>
      <c r="AD261" s="189"/>
    </row>
    <row r="262" spans="2:30" ht="15" thickBot="1" x14ac:dyDescent="0.35">
      <c r="B262" s="203"/>
      <c r="C262" s="435"/>
      <c r="D262" s="197"/>
      <c r="E262" s="234"/>
      <c r="F262" s="234"/>
      <c r="G262" s="234"/>
      <c r="H262" s="234"/>
      <c r="I262" s="234"/>
      <c r="J262" s="234"/>
      <c r="K262" s="234"/>
      <c r="L262" s="234"/>
      <c r="M262" s="234"/>
      <c r="N262" s="234"/>
      <c r="O262" s="234"/>
      <c r="P262" s="234"/>
      <c r="Q262" s="234"/>
      <c r="R262" s="234"/>
      <c r="S262" s="234"/>
      <c r="T262" s="234"/>
      <c r="U262" s="234"/>
      <c r="V262" s="234"/>
      <c r="W262" s="234"/>
      <c r="X262" s="234"/>
      <c r="Y262" s="234"/>
      <c r="Z262" s="234"/>
      <c r="AA262" s="234"/>
      <c r="AB262" s="235"/>
      <c r="AC262" s="214"/>
      <c r="AD262" s="189"/>
    </row>
    <row r="263" spans="2:30" x14ac:dyDescent="0.3">
      <c r="B263" s="203"/>
      <c r="C263" s="435" t="s">
        <v>141</v>
      </c>
      <c r="D263" s="116">
        <v>1</v>
      </c>
      <c r="E263" s="335"/>
      <c r="F263" s="335"/>
      <c r="G263" s="335"/>
      <c r="H263" s="335"/>
      <c r="I263" s="335"/>
      <c r="J263" s="335"/>
      <c r="K263" s="335"/>
      <c r="L263" s="335"/>
      <c r="M263" s="335"/>
      <c r="N263" s="335"/>
      <c r="O263" s="335"/>
      <c r="P263" s="335"/>
      <c r="Q263" s="335"/>
      <c r="R263" s="335"/>
      <c r="S263" s="335"/>
      <c r="T263" s="335"/>
      <c r="U263" s="335"/>
      <c r="V263" s="335"/>
      <c r="W263" s="335"/>
      <c r="X263" s="335"/>
      <c r="Y263" s="335"/>
      <c r="Z263" s="335"/>
      <c r="AA263" s="335"/>
      <c r="AB263" s="335"/>
      <c r="AC263" s="213"/>
      <c r="AD263" s="189"/>
    </row>
    <row r="264" spans="2:30" x14ac:dyDescent="0.3">
      <c r="B264" s="203"/>
      <c r="C264" s="435"/>
      <c r="D264" s="113">
        <v>2</v>
      </c>
      <c r="E264" s="335"/>
      <c r="F264" s="335"/>
      <c r="G264" s="335"/>
      <c r="H264" s="335"/>
      <c r="I264" s="335"/>
      <c r="J264" s="335"/>
      <c r="K264" s="335"/>
      <c r="L264" s="335"/>
      <c r="M264" s="335"/>
      <c r="N264" s="335"/>
      <c r="O264" s="335"/>
      <c r="P264" s="335"/>
      <c r="Q264" s="335"/>
      <c r="R264" s="335"/>
      <c r="S264" s="335"/>
      <c r="T264" s="335"/>
      <c r="U264" s="335"/>
      <c r="V264" s="335"/>
      <c r="W264" s="335"/>
      <c r="X264" s="335"/>
      <c r="Y264" s="335"/>
      <c r="Z264" s="335"/>
      <c r="AA264" s="335"/>
      <c r="AB264" s="335"/>
      <c r="AC264" s="213"/>
      <c r="AD264" s="189"/>
    </row>
    <row r="265" spans="2:30" x14ac:dyDescent="0.3">
      <c r="B265" s="203"/>
      <c r="C265" s="435"/>
      <c r="D265" s="113">
        <v>3</v>
      </c>
      <c r="E265" s="335"/>
      <c r="F265" s="335"/>
      <c r="G265" s="335"/>
      <c r="H265" s="335"/>
      <c r="I265" s="335"/>
      <c r="J265" s="335"/>
      <c r="K265" s="335"/>
      <c r="L265" s="335"/>
      <c r="M265" s="335"/>
      <c r="N265" s="335"/>
      <c r="O265" s="335"/>
      <c r="P265" s="335"/>
      <c r="Q265" s="335"/>
      <c r="R265" s="335"/>
      <c r="S265" s="335"/>
      <c r="T265" s="335"/>
      <c r="U265" s="335"/>
      <c r="V265" s="335"/>
      <c r="W265" s="335"/>
      <c r="X265" s="335"/>
      <c r="Y265" s="335"/>
      <c r="Z265" s="335"/>
      <c r="AA265" s="335"/>
      <c r="AB265" s="335"/>
      <c r="AC265" s="213"/>
      <c r="AD265" s="189"/>
    </row>
    <row r="266" spans="2:30" x14ac:dyDescent="0.3">
      <c r="B266" s="203"/>
      <c r="C266" s="435"/>
      <c r="D266" s="113">
        <v>4</v>
      </c>
      <c r="E266" s="335"/>
      <c r="F266" s="335"/>
      <c r="G266" s="335"/>
      <c r="H266" s="335"/>
      <c r="I266" s="335"/>
      <c r="J266" s="335"/>
      <c r="K266" s="335"/>
      <c r="L266" s="335"/>
      <c r="M266" s="335"/>
      <c r="N266" s="335"/>
      <c r="O266" s="335"/>
      <c r="P266" s="335"/>
      <c r="Q266" s="335"/>
      <c r="R266" s="335"/>
      <c r="S266" s="335"/>
      <c r="T266" s="335"/>
      <c r="U266" s="335"/>
      <c r="V266" s="335"/>
      <c r="W266" s="335"/>
      <c r="X266" s="335"/>
      <c r="Y266" s="335"/>
      <c r="Z266" s="335"/>
      <c r="AA266" s="335"/>
      <c r="AB266" s="335"/>
      <c r="AC266" s="213"/>
      <c r="AD266" s="189"/>
    </row>
    <row r="267" spans="2:30" x14ac:dyDescent="0.3">
      <c r="B267" s="203"/>
      <c r="C267" s="435"/>
      <c r="D267" s="113">
        <v>5</v>
      </c>
      <c r="E267" s="335"/>
      <c r="F267" s="335"/>
      <c r="G267" s="335"/>
      <c r="H267" s="335"/>
      <c r="I267" s="335"/>
      <c r="J267" s="335"/>
      <c r="K267" s="335"/>
      <c r="L267" s="335"/>
      <c r="M267" s="335"/>
      <c r="N267" s="335"/>
      <c r="O267" s="335"/>
      <c r="P267" s="335"/>
      <c r="Q267" s="335"/>
      <c r="R267" s="335"/>
      <c r="S267" s="335"/>
      <c r="T267" s="335"/>
      <c r="U267" s="335"/>
      <c r="V267" s="335"/>
      <c r="W267" s="335"/>
      <c r="X267" s="335"/>
      <c r="Y267" s="335"/>
      <c r="Z267" s="335"/>
      <c r="AA267" s="335"/>
      <c r="AB267" s="335"/>
      <c r="AC267" s="213"/>
      <c r="AD267" s="189"/>
    </row>
    <row r="268" spans="2:30" x14ac:dyDescent="0.3">
      <c r="B268" s="203"/>
      <c r="C268" s="435"/>
      <c r="D268" s="113">
        <v>6</v>
      </c>
      <c r="E268" s="335"/>
      <c r="F268" s="335"/>
      <c r="G268" s="335"/>
      <c r="H268" s="335"/>
      <c r="I268" s="335"/>
      <c r="J268" s="335"/>
      <c r="K268" s="335"/>
      <c r="L268" s="335"/>
      <c r="M268" s="335"/>
      <c r="N268" s="335"/>
      <c r="O268" s="335"/>
      <c r="P268" s="335"/>
      <c r="Q268" s="335"/>
      <c r="R268" s="335"/>
      <c r="S268" s="335"/>
      <c r="T268" s="335"/>
      <c r="U268" s="335"/>
      <c r="V268" s="335"/>
      <c r="W268" s="335"/>
      <c r="X268" s="335"/>
      <c r="Y268" s="335"/>
      <c r="Z268" s="335"/>
      <c r="AA268" s="335"/>
      <c r="AB268" s="335"/>
      <c r="AC268" s="213"/>
      <c r="AD268" s="189"/>
    </row>
    <row r="269" spans="2:30" x14ac:dyDescent="0.3">
      <c r="B269" s="203"/>
      <c r="C269" s="435"/>
      <c r="D269" s="113">
        <v>7</v>
      </c>
      <c r="E269" s="335"/>
      <c r="F269" s="335"/>
      <c r="G269" s="335"/>
      <c r="H269" s="335"/>
      <c r="I269" s="335"/>
      <c r="J269" s="335"/>
      <c r="K269" s="335"/>
      <c r="L269" s="335"/>
      <c r="M269" s="335"/>
      <c r="N269" s="335"/>
      <c r="O269" s="335"/>
      <c r="P269" s="335"/>
      <c r="Q269" s="335"/>
      <c r="R269" s="335"/>
      <c r="S269" s="335"/>
      <c r="T269" s="335"/>
      <c r="U269" s="335"/>
      <c r="V269" s="335"/>
      <c r="W269" s="335"/>
      <c r="X269" s="335"/>
      <c r="Y269" s="335"/>
      <c r="Z269" s="335"/>
      <c r="AA269" s="335"/>
      <c r="AB269" s="335"/>
      <c r="AC269" s="213"/>
      <c r="AD269" s="189"/>
    </row>
    <row r="270" spans="2:30" x14ac:dyDescent="0.3">
      <c r="B270" s="203"/>
      <c r="C270" s="435"/>
      <c r="D270" s="113">
        <v>8</v>
      </c>
      <c r="E270" s="335"/>
      <c r="F270" s="335"/>
      <c r="G270" s="335"/>
      <c r="H270" s="335"/>
      <c r="I270" s="335"/>
      <c r="J270" s="335"/>
      <c r="K270" s="335"/>
      <c r="L270" s="335"/>
      <c r="M270" s="335"/>
      <c r="N270" s="335"/>
      <c r="O270" s="335"/>
      <c r="P270" s="335"/>
      <c r="Q270" s="335"/>
      <c r="R270" s="335"/>
      <c r="S270" s="335"/>
      <c r="T270" s="335"/>
      <c r="U270" s="335"/>
      <c r="V270" s="335"/>
      <c r="W270" s="335"/>
      <c r="X270" s="335"/>
      <c r="Y270" s="335"/>
      <c r="Z270" s="335"/>
      <c r="AA270" s="335"/>
      <c r="AB270" s="335"/>
      <c r="AC270" s="213"/>
      <c r="AD270" s="189"/>
    </row>
    <row r="271" spans="2:30" x14ac:dyDescent="0.3">
      <c r="B271" s="203"/>
      <c r="C271" s="435"/>
      <c r="D271" s="113">
        <v>9</v>
      </c>
      <c r="E271" s="335"/>
      <c r="F271" s="335"/>
      <c r="G271" s="335"/>
      <c r="H271" s="335"/>
      <c r="I271" s="335"/>
      <c r="J271" s="335"/>
      <c r="K271" s="335"/>
      <c r="L271" s="335"/>
      <c r="M271" s="335"/>
      <c r="N271" s="335"/>
      <c r="O271" s="335"/>
      <c r="P271" s="335"/>
      <c r="Q271" s="335"/>
      <c r="R271" s="335"/>
      <c r="S271" s="335"/>
      <c r="T271" s="335"/>
      <c r="U271" s="335"/>
      <c r="V271" s="335"/>
      <c r="W271" s="335"/>
      <c r="X271" s="335"/>
      <c r="Y271" s="335"/>
      <c r="Z271" s="335"/>
      <c r="AA271" s="335"/>
      <c r="AB271" s="335"/>
      <c r="AC271" s="213"/>
      <c r="AD271" s="189"/>
    </row>
    <row r="272" spans="2:30" x14ac:dyDescent="0.3">
      <c r="B272" s="203"/>
      <c r="C272" s="435"/>
      <c r="D272" s="113">
        <v>10</v>
      </c>
      <c r="E272" s="335"/>
      <c r="F272" s="335"/>
      <c r="G272" s="335"/>
      <c r="H272" s="335"/>
      <c r="I272" s="335"/>
      <c r="J272" s="335"/>
      <c r="K272" s="335"/>
      <c r="L272" s="335"/>
      <c r="M272" s="335"/>
      <c r="N272" s="335"/>
      <c r="O272" s="335"/>
      <c r="P272" s="335"/>
      <c r="Q272" s="335"/>
      <c r="R272" s="335"/>
      <c r="S272" s="335"/>
      <c r="T272" s="335"/>
      <c r="U272" s="335"/>
      <c r="V272" s="335"/>
      <c r="W272" s="335"/>
      <c r="X272" s="335"/>
      <c r="Y272" s="335"/>
      <c r="Z272" s="335"/>
      <c r="AA272" s="335"/>
      <c r="AB272" s="335"/>
      <c r="AC272" s="213"/>
      <c r="AD272" s="189"/>
    </row>
    <row r="273" spans="2:30" x14ac:dyDescent="0.3">
      <c r="B273" s="203"/>
      <c r="C273" s="435"/>
      <c r="D273" s="113">
        <v>11</v>
      </c>
      <c r="E273" s="335"/>
      <c r="F273" s="335"/>
      <c r="G273" s="335"/>
      <c r="H273" s="335"/>
      <c r="I273" s="335"/>
      <c r="J273" s="335"/>
      <c r="K273" s="335"/>
      <c r="L273" s="335"/>
      <c r="M273" s="335"/>
      <c r="N273" s="335"/>
      <c r="O273" s="335"/>
      <c r="P273" s="335"/>
      <c r="Q273" s="335"/>
      <c r="R273" s="335"/>
      <c r="S273" s="335"/>
      <c r="T273" s="335"/>
      <c r="U273" s="335"/>
      <c r="V273" s="335"/>
      <c r="W273" s="335"/>
      <c r="X273" s="335"/>
      <c r="Y273" s="335"/>
      <c r="Z273" s="335"/>
      <c r="AA273" s="335"/>
      <c r="AB273" s="335"/>
      <c r="AC273" s="213"/>
      <c r="AD273" s="189"/>
    </row>
    <row r="274" spans="2:30" x14ac:dyDescent="0.3">
      <c r="B274" s="203"/>
      <c r="C274" s="435"/>
      <c r="D274" s="113">
        <v>12</v>
      </c>
      <c r="E274" s="335"/>
      <c r="F274" s="335"/>
      <c r="G274" s="335"/>
      <c r="H274" s="335"/>
      <c r="I274" s="335"/>
      <c r="J274" s="335"/>
      <c r="K274" s="335"/>
      <c r="L274" s="335"/>
      <c r="M274" s="335"/>
      <c r="N274" s="335"/>
      <c r="O274" s="335"/>
      <c r="P274" s="335"/>
      <c r="Q274" s="335"/>
      <c r="R274" s="335"/>
      <c r="S274" s="335"/>
      <c r="T274" s="335"/>
      <c r="U274" s="335"/>
      <c r="V274" s="335"/>
      <c r="W274" s="335"/>
      <c r="X274" s="335"/>
      <c r="Y274" s="335"/>
      <c r="Z274" s="335"/>
      <c r="AA274" s="335"/>
      <c r="AB274" s="335"/>
      <c r="AC274" s="213"/>
      <c r="AD274" s="189"/>
    </row>
    <row r="275" spans="2:30" x14ac:dyDescent="0.3">
      <c r="B275" s="203"/>
      <c r="C275" s="435"/>
      <c r="D275" s="113">
        <v>13</v>
      </c>
      <c r="E275" s="335"/>
      <c r="F275" s="335"/>
      <c r="G275" s="335"/>
      <c r="H275" s="335"/>
      <c r="I275" s="335"/>
      <c r="J275" s="335"/>
      <c r="K275" s="335"/>
      <c r="L275" s="335"/>
      <c r="M275" s="335"/>
      <c r="N275" s="335"/>
      <c r="O275" s="335"/>
      <c r="P275" s="335"/>
      <c r="Q275" s="335"/>
      <c r="R275" s="335"/>
      <c r="S275" s="335"/>
      <c r="T275" s="335"/>
      <c r="U275" s="335"/>
      <c r="V275" s="335"/>
      <c r="W275" s="335"/>
      <c r="X275" s="335"/>
      <c r="Y275" s="335"/>
      <c r="Z275" s="335"/>
      <c r="AA275" s="335"/>
      <c r="AB275" s="335"/>
      <c r="AC275" s="213"/>
      <c r="AD275" s="189"/>
    </row>
    <row r="276" spans="2:30" x14ac:dyDescent="0.3">
      <c r="B276" s="203"/>
      <c r="C276" s="435"/>
      <c r="D276" s="113">
        <v>14</v>
      </c>
      <c r="E276" s="335"/>
      <c r="F276" s="335"/>
      <c r="G276" s="335"/>
      <c r="H276" s="335"/>
      <c r="I276" s="335"/>
      <c r="J276" s="335"/>
      <c r="K276" s="335"/>
      <c r="L276" s="335"/>
      <c r="M276" s="335"/>
      <c r="N276" s="335"/>
      <c r="O276" s="335"/>
      <c r="P276" s="335"/>
      <c r="Q276" s="335"/>
      <c r="R276" s="335"/>
      <c r="S276" s="335"/>
      <c r="T276" s="335"/>
      <c r="U276" s="335"/>
      <c r="V276" s="335"/>
      <c r="W276" s="335"/>
      <c r="X276" s="335"/>
      <c r="Y276" s="335"/>
      <c r="Z276" s="335"/>
      <c r="AA276" s="335"/>
      <c r="AB276" s="335"/>
      <c r="AC276" s="213"/>
      <c r="AD276" s="189"/>
    </row>
    <row r="277" spans="2:30" x14ac:dyDescent="0.3">
      <c r="B277" s="203"/>
      <c r="C277" s="435"/>
      <c r="D277" s="113">
        <v>15</v>
      </c>
      <c r="E277" s="335"/>
      <c r="F277" s="335"/>
      <c r="G277" s="335"/>
      <c r="H277" s="335"/>
      <c r="I277" s="335"/>
      <c r="J277" s="335"/>
      <c r="K277" s="335"/>
      <c r="L277" s="335"/>
      <c r="M277" s="335"/>
      <c r="N277" s="335"/>
      <c r="O277" s="335"/>
      <c r="P277" s="335"/>
      <c r="Q277" s="335"/>
      <c r="R277" s="335"/>
      <c r="S277" s="335"/>
      <c r="T277" s="335"/>
      <c r="U277" s="335"/>
      <c r="V277" s="335"/>
      <c r="W277" s="335"/>
      <c r="X277" s="335"/>
      <c r="Y277" s="335"/>
      <c r="Z277" s="335"/>
      <c r="AA277" s="335"/>
      <c r="AB277" s="335"/>
      <c r="AC277" s="213"/>
      <c r="AD277" s="189"/>
    </row>
    <row r="278" spans="2:30" x14ac:dyDescent="0.3">
      <c r="B278" s="203"/>
      <c r="C278" s="435"/>
      <c r="D278" s="113">
        <v>16</v>
      </c>
      <c r="E278" s="335"/>
      <c r="F278" s="335"/>
      <c r="G278" s="335"/>
      <c r="H278" s="335"/>
      <c r="I278" s="335"/>
      <c r="J278" s="335"/>
      <c r="K278" s="335"/>
      <c r="L278" s="335"/>
      <c r="M278" s="335"/>
      <c r="N278" s="335"/>
      <c r="O278" s="335"/>
      <c r="P278" s="335"/>
      <c r="Q278" s="335"/>
      <c r="R278" s="335"/>
      <c r="S278" s="335"/>
      <c r="T278" s="335"/>
      <c r="U278" s="335"/>
      <c r="V278" s="335"/>
      <c r="W278" s="335"/>
      <c r="X278" s="335"/>
      <c r="Y278" s="335"/>
      <c r="Z278" s="335"/>
      <c r="AA278" s="335"/>
      <c r="AB278" s="335"/>
      <c r="AC278" s="213"/>
      <c r="AD278" s="189"/>
    </row>
    <row r="279" spans="2:30" x14ac:dyDescent="0.3">
      <c r="B279" s="203"/>
      <c r="C279" s="435"/>
      <c r="D279" s="113">
        <v>17</v>
      </c>
      <c r="E279" s="335"/>
      <c r="F279" s="335"/>
      <c r="G279" s="335"/>
      <c r="H279" s="335"/>
      <c r="I279" s="335"/>
      <c r="J279" s="335"/>
      <c r="K279" s="335"/>
      <c r="L279" s="335"/>
      <c r="M279" s="335"/>
      <c r="N279" s="335"/>
      <c r="O279" s="335"/>
      <c r="P279" s="335"/>
      <c r="Q279" s="335"/>
      <c r="R279" s="335"/>
      <c r="S279" s="335"/>
      <c r="T279" s="335"/>
      <c r="U279" s="335"/>
      <c r="V279" s="335"/>
      <c r="W279" s="335"/>
      <c r="X279" s="335"/>
      <c r="Y279" s="335"/>
      <c r="Z279" s="335"/>
      <c r="AA279" s="335"/>
      <c r="AB279" s="335"/>
      <c r="AC279" s="213"/>
      <c r="AD279" s="189"/>
    </row>
    <row r="280" spans="2:30" x14ac:dyDescent="0.3">
      <c r="B280" s="203"/>
      <c r="C280" s="435"/>
      <c r="D280" s="113">
        <v>18</v>
      </c>
      <c r="E280" s="335"/>
      <c r="F280" s="335"/>
      <c r="G280" s="335"/>
      <c r="H280" s="335"/>
      <c r="I280" s="335"/>
      <c r="J280" s="335"/>
      <c r="K280" s="335"/>
      <c r="L280" s="335"/>
      <c r="M280" s="335"/>
      <c r="N280" s="335"/>
      <c r="O280" s="335"/>
      <c r="P280" s="335"/>
      <c r="Q280" s="335"/>
      <c r="R280" s="335"/>
      <c r="S280" s="335"/>
      <c r="T280" s="335"/>
      <c r="U280" s="335"/>
      <c r="V280" s="335"/>
      <c r="W280" s="335"/>
      <c r="X280" s="335"/>
      <c r="Y280" s="335"/>
      <c r="Z280" s="335"/>
      <c r="AA280" s="335"/>
      <c r="AB280" s="335"/>
      <c r="AC280" s="213"/>
      <c r="AD280" s="189"/>
    </row>
    <row r="281" spans="2:30" x14ac:dyDescent="0.3">
      <c r="B281" s="203"/>
      <c r="C281" s="435"/>
      <c r="D281" s="113">
        <v>19</v>
      </c>
      <c r="E281" s="335"/>
      <c r="F281" s="335"/>
      <c r="G281" s="335"/>
      <c r="H281" s="335"/>
      <c r="I281" s="335"/>
      <c r="J281" s="335"/>
      <c r="K281" s="335"/>
      <c r="L281" s="335"/>
      <c r="M281" s="335"/>
      <c r="N281" s="335"/>
      <c r="O281" s="335"/>
      <c r="P281" s="335"/>
      <c r="Q281" s="335"/>
      <c r="R281" s="335"/>
      <c r="S281" s="335"/>
      <c r="T281" s="335"/>
      <c r="U281" s="335"/>
      <c r="V281" s="335"/>
      <c r="W281" s="335"/>
      <c r="X281" s="335"/>
      <c r="Y281" s="335"/>
      <c r="Z281" s="335"/>
      <c r="AA281" s="335"/>
      <c r="AB281" s="335"/>
      <c r="AC281" s="213"/>
      <c r="AD281" s="189"/>
    </row>
    <row r="282" spans="2:30" x14ac:dyDescent="0.3">
      <c r="B282" s="203"/>
      <c r="C282" s="435"/>
      <c r="D282" s="113">
        <v>20</v>
      </c>
      <c r="E282" s="335"/>
      <c r="F282" s="335"/>
      <c r="G282" s="335"/>
      <c r="H282" s="335"/>
      <c r="I282" s="335"/>
      <c r="J282" s="335"/>
      <c r="K282" s="335"/>
      <c r="L282" s="335"/>
      <c r="M282" s="335"/>
      <c r="N282" s="335"/>
      <c r="O282" s="335"/>
      <c r="P282" s="335"/>
      <c r="Q282" s="335"/>
      <c r="R282" s="335"/>
      <c r="S282" s="335"/>
      <c r="T282" s="335"/>
      <c r="U282" s="335"/>
      <c r="V282" s="335"/>
      <c r="W282" s="335"/>
      <c r="X282" s="335"/>
      <c r="Y282" s="335"/>
      <c r="Z282" s="335"/>
      <c r="AA282" s="335"/>
      <c r="AB282" s="335"/>
      <c r="AC282" s="213"/>
      <c r="AD282" s="189"/>
    </row>
    <row r="283" spans="2:30" x14ac:dyDescent="0.3">
      <c r="B283" s="203"/>
      <c r="C283" s="435"/>
      <c r="D283" s="113">
        <v>21</v>
      </c>
      <c r="E283" s="335"/>
      <c r="F283" s="335"/>
      <c r="G283" s="335"/>
      <c r="H283" s="335"/>
      <c r="I283" s="335"/>
      <c r="J283" s="335"/>
      <c r="K283" s="335"/>
      <c r="L283" s="335"/>
      <c r="M283" s="335"/>
      <c r="N283" s="335"/>
      <c r="O283" s="335"/>
      <c r="P283" s="335"/>
      <c r="Q283" s="335"/>
      <c r="R283" s="335"/>
      <c r="S283" s="335"/>
      <c r="T283" s="335"/>
      <c r="U283" s="335"/>
      <c r="V283" s="335"/>
      <c r="W283" s="335"/>
      <c r="X283" s="335"/>
      <c r="Y283" s="335"/>
      <c r="Z283" s="335"/>
      <c r="AA283" s="335"/>
      <c r="AB283" s="335"/>
      <c r="AC283" s="213"/>
      <c r="AD283" s="189"/>
    </row>
    <row r="284" spans="2:30" x14ac:dyDescent="0.3">
      <c r="B284" s="203"/>
      <c r="C284" s="435"/>
      <c r="D284" s="113">
        <v>22</v>
      </c>
      <c r="E284" s="335"/>
      <c r="F284" s="335"/>
      <c r="G284" s="335"/>
      <c r="H284" s="335"/>
      <c r="I284" s="335"/>
      <c r="J284" s="335"/>
      <c r="K284" s="335"/>
      <c r="L284" s="335"/>
      <c r="M284" s="335"/>
      <c r="N284" s="335"/>
      <c r="O284" s="335"/>
      <c r="P284" s="335"/>
      <c r="Q284" s="335"/>
      <c r="R284" s="335"/>
      <c r="S284" s="335"/>
      <c r="T284" s="335"/>
      <c r="U284" s="335"/>
      <c r="V284" s="335"/>
      <c r="W284" s="335"/>
      <c r="X284" s="335"/>
      <c r="Y284" s="335"/>
      <c r="Z284" s="335"/>
      <c r="AA284" s="335"/>
      <c r="AB284" s="335"/>
      <c r="AC284" s="213"/>
      <c r="AD284" s="189"/>
    </row>
    <row r="285" spans="2:30" x14ac:dyDescent="0.3">
      <c r="B285" s="203"/>
      <c r="C285" s="435"/>
      <c r="D285" s="113">
        <v>23</v>
      </c>
      <c r="E285" s="335"/>
      <c r="F285" s="335"/>
      <c r="G285" s="335"/>
      <c r="H285" s="335"/>
      <c r="I285" s="335"/>
      <c r="J285" s="335"/>
      <c r="K285" s="335"/>
      <c r="L285" s="335"/>
      <c r="M285" s="335"/>
      <c r="N285" s="335"/>
      <c r="O285" s="335"/>
      <c r="P285" s="335"/>
      <c r="Q285" s="335"/>
      <c r="R285" s="335"/>
      <c r="S285" s="335"/>
      <c r="T285" s="335"/>
      <c r="U285" s="335"/>
      <c r="V285" s="335"/>
      <c r="W285" s="335"/>
      <c r="X285" s="335"/>
      <c r="Y285" s="335"/>
      <c r="Z285" s="335"/>
      <c r="AA285" s="335"/>
      <c r="AB285" s="335"/>
      <c r="AC285" s="213"/>
      <c r="AD285" s="189"/>
    </row>
    <row r="286" spans="2:30" x14ac:dyDescent="0.3">
      <c r="B286" s="203"/>
      <c r="C286" s="435"/>
      <c r="D286" s="113">
        <v>24</v>
      </c>
      <c r="E286" s="335"/>
      <c r="F286" s="335"/>
      <c r="G286" s="335"/>
      <c r="H286" s="335"/>
      <c r="I286" s="335"/>
      <c r="J286" s="335"/>
      <c r="K286" s="335"/>
      <c r="L286" s="335"/>
      <c r="M286" s="335"/>
      <c r="N286" s="335"/>
      <c r="O286" s="335"/>
      <c r="P286" s="335"/>
      <c r="Q286" s="335"/>
      <c r="R286" s="335"/>
      <c r="S286" s="335"/>
      <c r="T286" s="335"/>
      <c r="U286" s="335"/>
      <c r="V286" s="335"/>
      <c r="W286" s="335"/>
      <c r="X286" s="335"/>
      <c r="Y286" s="335"/>
      <c r="Z286" s="335"/>
      <c r="AA286" s="335"/>
      <c r="AB286" s="335"/>
      <c r="AC286" s="213"/>
      <c r="AD286" s="189"/>
    </row>
    <row r="287" spans="2:30" x14ac:dyDescent="0.3">
      <c r="B287" s="203"/>
      <c r="C287" s="435"/>
      <c r="D287" s="113">
        <v>25</v>
      </c>
      <c r="E287" s="335"/>
      <c r="F287" s="335"/>
      <c r="G287" s="335"/>
      <c r="H287" s="335"/>
      <c r="I287" s="335"/>
      <c r="J287" s="335"/>
      <c r="K287" s="335"/>
      <c r="L287" s="335"/>
      <c r="M287" s="335"/>
      <c r="N287" s="335"/>
      <c r="O287" s="335"/>
      <c r="P287" s="335"/>
      <c r="Q287" s="335"/>
      <c r="R287" s="335"/>
      <c r="S287" s="335"/>
      <c r="T287" s="335"/>
      <c r="U287" s="335"/>
      <c r="V287" s="335"/>
      <c r="W287" s="335"/>
      <c r="X287" s="335"/>
      <c r="Y287" s="335"/>
      <c r="Z287" s="335"/>
      <c r="AA287" s="335"/>
      <c r="AB287" s="335"/>
      <c r="AC287" s="213"/>
      <c r="AD287" s="189"/>
    </row>
    <row r="288" spans="2:30" x14ac:dyDescent="0.3">
      <c r="B288" s="203"/>
      <c r="C288" s="435"/>
      <c r="D288" s="113">
        <v>26</v>
      </c>
      <c r="E288" s="335"/>
      <c r="F288" s="335"/>
      <c r="G288" s="335"/>
      <c r="H288" s="335"/>
      <c r="I288" s="335"/>
      <c r="J288" s="335"/>
      <c r="K288" s="335"/>
      <c r="L288" s="335"/>
      <c r="M288" s="335"/>
      <c r="N288" s="335"/>
      <c r="O288" s="335"/>
      <c r="P288" s="335"/>
      <c r="Q288" s="335"/>
      <c r="R288" s="335"/>
      <c r="S288" s="335"/>
      <c r="T288" s="335"/>
      <c r="U288" s="335"/>
      <c r="V288" s="335"/>
      <c r="W288" s="335"/>
      <c r="X288" s="335"/>
      <c r="Y288" s="335"/>
      <c r="Z288" s="335"/>
      <c r="AA288" s="335"/>
      <c r="AB288" s="335"/>
      <c r="AC288" s="213"/>
      <c r="AD288" s="189"/>
    </row>
    <row r="289" spans="2:30" x14ac:dyDescent="0.3">
      <c r="B289" s="203"/>
      <c r="C289" s="435"/>
      <c r="D289" s="113">
        <v>27</v>
      </c>
      <c r="E289" s="335"/>
      <c r="F289" s="335"/>
      <c r="G289" s="335"/>
      <c r="H289" s="335"/>
      <c r="I289" s="335"/>
      <c r="J289" s="335"/>
      <c r="K289" s="335"/>
      <c r="L289" s="335"/>
      <c r="M289" s="335"/>
      <c r="N289" s="335"/>
      <c r="O289" s="335"/>
      <c r="P289" s="335"/>
      <c r="Q289" s="335"/>
      <c r="R289" s="335"/>
      <c r="S289" s="335"/>
      <c r="T289" s="335"/>
      <c r="U289" s="335"/>
      <c r="V289" s="335"/>
      <c r="W289" s="335"/>
      <c r="X289" s="335"/>
      <c r="Y289" s="335"/>
      <c r="Z289" s="335"/>
      <c r="AA289" s="335"/>
      <c r="AB289" s="335"/>
      <c r="AC289" s="213"/>
      <c r="AD289" s="189"/>
    </row>
    <row r="290" spans="2:30" x14ac:dyDescent="0.3">
      <c r="B290" s="203"/>
      <c r="C290" s="435"/>
      <c r="D290" s="113">
        <v>28</v>
      </c>
      <c r="E290" s="335"/>
      <c r="F290" s="335"/>
      <c r="G290" s="335"/>
      <c r="H290" s="335"/>
      <c r="I290" s="335"/>
      <c r="J290" s="335"/>
      <c r="K290" s="335"/>
      <c r="L290" s="335"/>
      <c r="M290" s="335"/>
      <c r="N290" s="335"/>
      <c r="O290" s="335"/>
      <c r="P290" s="335"/>
      <c r="Q290" s="335"/>
      <c r="R290" s="335"/>
      <c r="S290" s="335"/>
      <c r="T290" s="335"/>
      <c r="U290" s="335"/>
      <c r="V290" s="335"/>
      <c r="W290" s="335"/>
      <c r="X290" s="335"/>
      <c r="Y290" s="335"/>
      <c r="Z290" s="335"/>
      <c r="AA290" s="335"/>
      <c r="AB290" s="335"/>
      <c r="AC290" s="213"/>
      <c r="AD290" s="189"/>
    </row>
    <row r="291" spans="2:30" x14ac:dyDescent="0.3">
      <c r="B291" s="203"/>
      <c r="C291" s="435"/>
      <c r="D291" s="113">
        <v>29</v>
      </c>
      <c r="E291" s="335"/>
      <c r="F291" s="335"/>
      <c r="G291" s="335"/>
      <c r="H291" s="335"/>
      <c r="I291" s="335"/>
      <c r="J291" s="335"/>
      <c r="K291" s="335"/>
      <c r="L291" s="335"/>
      <c r="M291" s="335"/>
      <c r="N291" s="335"/>
      <c r="O291" s="335"/>
      <c r="P291" s="335"/>
      <c r="Q291" s="335"/>
      <c r="R291" s="335"/>
      <c r="S291" s="335"/>
      <c r="T291" s="335"/>
      <c r="U291" s="335"/>
      <c r="V291" s="335"/>
      <c r="W291" s="335"/>
      <c r="X291" s="335"/>
      <c r="Y291" s="335"/>
      <c r="Z291" s="335"/>
      <c r="AA291" s="335"/>
      <c r="AB291" s="335"/>
      <c r="AC291" s="213"/>
      <c r="AD291" s="189"/>
    </row>
    <row r="292" spans="2:30" x14ac:dyDescent="0.3">
      <c r="B292" s="203"/>
      <c r="C292" s="435"/>
      <c r="D292" s="114">
        <v>30</v>
      </c>
      <c r="E292" s="335"/>
      <c r="F292" s="335"/>
      <c r="G292" s="335"/>
      <c r="H292" s="335"/>
      <c r="I292" s="335"/>
      <c r="J292" s="335"/>
      <c r="K292" s="335"/>
      <c r="L292" s="335"/>
      <c r="M292" s="335"/>
      <c r="N292" s="335"/>
      <c r="O292" s="335"/>
      <c r="P292" s="335"/>
      <c r="Q292" s="335"/>
      <c r="R292" s="335"/>
      <c r="S292" s="335"/>
      <c r="T292" s="335"/>
      <c r="U292" s="335"/>
      <c r="V292" s="335"/>
      <c r="W292" s="335"/>
      <c r="X292" s="335"/>
      <c r="Y292" s="335"/>
      <c r="Z292" s="335"/>
      <c r="AA292" s="335"/>
      <c r="AB292" s="335"/>
      <c r="AC292" s="213"/>
      <c r="AD292" s="189"/>
    </row>
    <row r="293" spans="2:30" ht="15" thickBot="1" x14ac:dyDescent="0.35">
      <c r="B293" s="203"/>
      <c r="C293" s="435"/>
      <c r="D293" s="197"/>
      <c r="E293" s="234"/>
      <c r="F293" s="234"/>
      <c r="G293" s="234"/>
      <c r="H293" s="234"/>
      <c r="I293" s="234"/>
      <c r="J293" s="234"/>
      <c r="K293" s="234"/>
      <c r="L293" s="234"/>
      <c r="M293" s="234"/>
      <c r="N293" s="234"/>
      <c r="O293" s="234"/>
      <c r="P293" s="234"/>
      <c r="Q293" s="234"/>
      <c r="R293" s="234"/>
      <c r="S293" s="234"/>
      <c r="T293" s="234"/>
      <c r="U293" s="234"/>
      <c r="V293" s="234"/>
      <c r="W293" s="234"/>
      <c r="X293" s="234"/>
      <c r="Y293" s="234"/>
      <c r="Z293" s="234"/>
      <c r="AA293" s="234"/>
      <c r="AB293" s="235"/>
      <c r="AC293" s="214"/>
      <c r="AD293" s="189"/>
    </row>
    <row r="294" spans="2:30" x14ac:dyDescent="0.3">
      <c r="B294" s="203"/>
      <c r="C294" s="435" t="s">
        <v>142</v>
      </c>
      <c r="D294" s="116">
        <v>1</v>
      </c>
      <c r="E294" s="335"/>
      <c r="F294" s="335"/>
      <c r="G294" s="335"/>
      <c r="H294" s="335"/>
      <c r="I294" s="335"/>
      <c r="J294" s="335"/>
      <c r="K294" s="335"/>
      <c r="L294" s="335"/>
      <c r="M294" s="335"/>
      <c r="N294" s="335"/>
      <c r="O294" s="335"/>
      <c r="P294" s="335"/>
      <c r="Q294" s="335"/>
      <c r="R294" s="335"/>
      <c r="S294" s="335"/>
      <c r="T294" s="335"/>
      <c r="U294" s="335"/>
      <c r="V294" s="335"/>
      <c r="W294" s="335"/>
      <c r="X294" s="335"/>
      <c r="Y294" s="335"/>
      <c r="Z294" s="335"/>
      <c r="AA294" s="335"/>
      <c r="AB294" s="335"/>
      <c r="AC294" s="213"/>
      <c r="AD294" s="189"/>
    </row>
    <row r="295" spans="2:30" x14ac:dyDescent="0.3">
      <c r="B295" s="203"/>
      <c r="C295" s="435"/>
      <c r="D295" s="113">
        <v>2</v>
      </c>
      <c r="E295" s="335"/>
      <c r="F295" s="335"/>
      <c r="G295" s="335"/>
      <c r="H295" s="335"/>
      <c r="I295" s="335"/>
      <c r="J295" s="335"/>
      <c r="K295" s="335"/>
      <c r="L295" s="335"/>
      <c r="M295" s="335"/>
      <c r="N295" s="335"/>
      <c r="O295" s="335"/>
      <c r="P295" s="335"/>
      <c r="Q295" s="335"/>
      <c r="R295" s="335"/>
      <c r="S295" s="335"/>
      <c r="T295" s="335"/>
      <c r="U295" s="335"/>
      <c r="V295" s="335"/>
      <c r="W295" s="335"/>
      <c r="X295" s="335"/>
      <c r="Y295" s="335"/>
      <c r="Z295" s="335"/>
      <c r="AA295" s="335"/>
      <c r="AB295" s="335"/>
      <c r="AC295" s="213"/>
      <c r="AD295" s="189"/>
    </row>
    <row r="296" spans="2:30" x14ac:dyDescent="0.3">
      <c r="B296" s="203"/>
      <c r="C296" s="435"/>
      <c r="D296" s="113">
        <v>3</v>
      </c>
      <c r="E296" s="335"/>
      <c r="F296" s="335"/>
      <c r="G296" s="335"/>
      <c r="H296" s="335"/>
      <c r="I296" s="335"/>
      <c r="J296" s="335"/>
      <c r="K296" s="335"/>
      <c r="L296" s="335"/>
      <c r="M296" s="335"/>
      <c r="N296" s="335"/>
      <c r="O296" s="335"/>
      <c r="P296" s="335"/>
      <c r="Q296" s="335"/>
      <c r="R296" s="335"/>
      <c r="S296" s="335"/>
      <c r="T296" s="335"/>
      <c r="U296" s="335"/>
      <c r="V296" s="335"/>
      <c r="W296" s="335"/>
      <c r="X296" s="335"/>
      <c r="Y296" s="335"/>
      <c r="Z296" s="335"/>
      <c r="AA296" s="335"/>
      <c r="AB296" s="335"/>
      <c r="AC296" s="213"/>
      <c r="AD296" s="189"/>
    </row>
    <row r="297" spans="2:30" x14ac:dyDescent="0.3">
      <c r="B297" s="203"/>
      <c r="C297" s="435"/>
      <c r="D297" s="113">
        <v>4</v>
      </c>
      <c r="E297" s="335"/>
      <c r="F297" s="335"/>
      <c r="G297" s="335"/>
      <c r="H297" s="335"/>
      <c r="I297" s="335"/>
      <c r="J297" s="335"/>
      <c r="K297" s="335"/>
      <c r="L297" s="335"/>
      <c r="M297" s="335"/>
      <c r="N297" s="335"/>
      <c r="O297" s="335"/>
      <c r="P297" s="335"/>
      <c r="Q297" s="335"/>
      <c r="R297" s="335"/>
      <c r="S297" s="335"/>
      <c r="T297" s="335"/>
      <c r="U297" s="335"/>
      <c r="V297" s="335"/>
      <c r="W297" s="335"/>
      <c r="X297" s="335"/>
      <c r="Y297" s="335"/>
      <c r="Z297" s="335"/>
      <c r="AA297" s="335"/>
      <c r="AB297" s="335"/>
      <c r="AC297" s="213"/>
      <c r="AD297" s="189"/>
    </row>
    <row r="298" spans="2:30" x14ac:dyDescent="0.3">
      <c r="B298" s="203"/>
      <c r="C298" s="435"/>
      <c r="D298" s="113">
        <v>5</v>
      </c>
      <c r="E298" s="335"/>
      <c r="F298" s="335"/>
      <c r="G298" s="335"/>
      <c r="H298" s="335"/>
      <c r="I298" s="335"/>
      <c r="J298" s="335"/>
      <c r="K298" s="335"/>
      <c r="L298" s="335"/>
      <c r="M298" s="335"/>
      <c r="N298" s="335"/>
      <c r="O298" s="335"/>
      <c r="P298" s="335"/>
      <c r="Q298" s="335"/>
      <c r="R298" s="335"/>
      <c r="S298" s="335"/>
      <c r="T298" s="335"/>
      <c r="U298" s="335"/>
      <c r="V298" s="335"/>
      <c r="W298" s="335"/>
      <c r="X298" s="335"/>
      <c r="Y298" s="335"/>
      <c r="Z298" s="335"/>
      <c r="AA298" s="335"/>
      <c r="AB298" s="335"/>
      <c r="AC298" s="213"/>
      <c r="AD298" s="189"/>
    </row>
    <row r="299" spans="2:30" x14ac:dyDescent="0.3">
      <c r="B299" s="203"/>
      <c r="C299" s="435"/>
      <c r="D299" s="113">
        <v>6</v>
      </c>
      <c r="E299" s="335"/>
      <c r="F299" s="335"/>
      <c r="G299" s="335"/>
      <c r="H299" s="335"/>
      <c r="I299" s="335"/>
      <c r="J299" s="335"/>
      <c r="K299" s="335"/>
      <c r="L299" s="335"/>
      <c r="M299" s="335"/>
      <c r="N299" s="335"/>
      <c r="O299" s="335"/>
      <c r="P299" s="335"/>
      <c r="Q299" s="335"/>
      <c r="R299" s="335"/>
      <c r="S299" s="335"/>
      <c r="T299" s="335"/>
      <c r="U299" s="335"/>
      <c r="V299" s="335"/>
      <c r="W299" s="335"/>
      <c r="X299" s="335"/>
      <c r="Y299" s="335"/>
      <c r="Z299" s="335"/>
      <c r="AA299" s="335"/>
      <c r="AB299" s="335"/>
      <c r="AC299" s="213"/>
      <c r="AD299" s="189"/>
    </row>
    <row r="300" spans="2:30" x14ac:dyDescent="0.3">
      <c r="B300" s="203"/>
      <c r="C300" s="435"/>
      <c r="D300" s="113">
        <v>7</v>
      </c>
      <c r="E300" s="335"/>
      <c r="F300" s="335"/>
      <c r="G300" s="335"/>
      <c r="H300" s="335"/>
      <c r="I300" s="335"/>
      <c r="J300" s="335"/>
      <c r="K300" s="335"/>
      <c r="L300" s="335"/>
      <c r="M300" s="335"/>
      <c r="N300" s="335"/>
      <c r="O300" s="335"/>
      <c r="P300" s="335"/>
      <c r="Q300" s="335"/>
      <c r="R300" s="335"/>
      <c r="S300" s="335"/>
      <c r="T300" s="335"/>
      <c r="U300" s="335"/>
      <c r="V300" s="335"/>
      <c r="W300" s="335"/>
      <c r="X300" s="335"/>
      <c r="Y300" s="335"/>
      <c r="Z300" s="335"/>
      <c r="AA300" s="335"/>
      <c r="AB300" s="335"/>
      <c r="AC300" s="213"/>
      <c r="AD300" s="189"/>
    </row>
    <row r="301" spans="2:30" x14ac:dyDescent="0.3">
      <c r="B301" s="203"/>
      <c r="C301" s="435"/>
      <c r="D301" s="113">
        <v>8</v>
      </c>
      <c r="E301" s="335"/>
      <c r="F301" s="335"/>
      <c r="G301" s="335"/>
      <c r="H301" s="335"/>
      <c r="I301" s="335"/>
      <c r="J301" s="335"/>
      <c r="K301" s="335"/>
      <c r="L301" s="335"/>
      <c r="M301" s="335"/>
      <c r="N301" s="335"/>
      <c r="O301" s="335"/>
      <c r="P301" s="335"/>
      <c r="Q301" s="335"/>
      <c r="R301" s="335"/>
      <c r="S301" s="335"/>
      <c r="T301" s="335"/>
      <c r="U301" s="335"/>
      <c r="V301" s="335"/>
      <c r="W301" s="335"/>
      <c r="X301" s="335"/>
      <c r="Y301" s="335"/>
      <c r="Z301" s="335"/>
      <c r="AA301" s="335"/>
      <c r="AB301" s="335"/>
      <c r="AC301" s="213"/>
      <c r="AD301" s="189"/>
    </row>
    <row r="302" spans="2:30" x14ac:dyDescent="0.3">
      <c r="B302" s="203"/>
      <c r="C302" s="435"/>
      <c r="D302" s="113">
        <v>9</v>
      </c>
      <c r="E302" s="335"/>
      <c r="F302" s="335"/>
      <c r="G302" s="335"/>
      <c r="H302" s="335"/>
      <c r="I302" s="335"/>
      <c r="J302" s="335"/>
      <c r="K302" s="335"/>
      <c r="L302" s="335"/>
      <c r="M302" s="335"/>
      <c r="N302" s="335"/>
      <c r="O302" s="335"/>
      <c r="P302" s="335"/>
      <c r="Q302" s="335"/>
      <c r="R302" s="335"/>
      <c r="S302" s="335"/>
      <c r="T302" s="335"/>
      <c r="U302" s="335"/>
      <c r="V302" s="335"/>
      <c r="W302" s="335"/>
      <c r="X302" s="335"/>
      <c r="Y302" s="335"/>
      <c r="Z302" s="335"/>
      <c r="AA302" s="335"/>
      <c r="AB302" s="335"/>
      <c r="AC302" s="213"/>
      <c r="AD302" s="189"/>
    </row>
    <row r="303" spans="2:30" x14ac:dyDescent="0.3">
      <c r="B303" s="203"/>
      <c r="C303" s="435"/>
      <c r="D303" s="113">
        <v>10</v>
      </c>
      <c r="E303" s="335"/>
      <c r="F303" s="335"/>
      <c r="G303" s="335"/>
      <c r="H303" s="335"/>
      <c r="I303" s="335"/>
      <c r="J303" s="335"/>
      <c r="K303" s="335"/>
      <c r="L303" s="335"/>
      <c r="M303" s="335"/>
      <c r="N303" s="335"/>
      <c r="O303" s="335"/>
      <c r="P303" s="335"/>
      <c r="Q303" s="335"/>
      <c r="R303" s="335"/>
      <c r="S303" s="335"/>
      <c r="T303" s="335"/>
      <c r="U303" s="335"/>
      <c r="V303" s="335"/>
      <c r="W303" s="335"/>
      <c r="X303" s="335"/>
      <c r="Y303" s="335"/>
      <c r="Z303" s="335"/>
      <c r="AA303" s="335"/>
      <c r="AB303" s="335"/>
      <c r="AC303" s="213"/>
      <c r="AD303" s="189"/>
    </row>
    <row r="304" spans="2:30" x14ac:dyDescent="0.3">
      <c r="B304" s="203"/>
      <c r="C304" s="435"/>
      <c r="D304" s="113">
        <v>11</v>
      </c>
      <c r="E304" s="335"/>
      <c r="F304" s="335"/>
      <c r="G304" s="335"/>
      <c r="H304" s="335"/>
      <c r="I304" s="335"/>
      <c r="J304" s="335"/>
      <c r="K304" s="335"/>
      <c r="L304" s="335"/>
      <c r="M304" s="335"/>
      <c r="N304" s="335"/>
      <c r="O304" s="335"/>
      <c r="P304" s="335"/>
      <c r="Q304" s="335"/>
      <c r="R304" s="335"/>
      <c r="S304" s="335"/>
      <c r="T304" s="335"/>
      <c r="U304" s="335"/>
      <c r="V304" s="335"/>
      <c r="W304" s="335"/>
      <c r="X304" s="335"/>
      <c r="Y304" s="335"/>
      <c r="Z304" s="335"/>
      <c r="AA304" s="335"/>
      <c r="AB304" s="335"/>
      <c r="AC304" s="213"/>
      <c r="AD304" s="189"/>
    </row>
    <row r="305" spans="2:30" x14ac:dyDescent="0.3">
      <c r="B305" s="203"/>
      <c r="C305" s="435"/>
      <c r="D305" s="113">
        <v>12</v>
      </c>
      <c r="E305" s="335"/>
      <c r="F305" s="335"/>
      <c r="G305" s="335"/>
      <c r="H305" s="335"/>
      <c r="I305" s="335"/>
      <c r="J305" s="335"/>
      <c r="K305" s="335"/>
      <c r="L305" s="335"/>
      <c r="M305" s="335"/>
      <c r="N305" s="335"/>
      <c r="O305" s="335"/>
      <c r="P305" s="335"/>
      <c r="Q305" s="335"/>
      <c r="R305" s="335"/>
      <c r="S305" s="335"/>
      <c r="T305" s="335"/>
      <c r="U305" s="335"/>
      <c r="V305" s="335"/>
      <c r="W305" s="335"/>
      <c r="X305" s="335"/>
      <c r="Y305" s="335"/>
      <c r="Z305" s="335"/>
      <c r="AA305" s="335"/>
      <c r="AB305" s="335"/>
      <c r="AC305" s="213"/>
      <c r="AD305" s="189"/>
    </row>
    <row r="306" spans="2:30" x14ac:dyDescent="0.3">
      <c r="B306" s="203"/>
      <c r="C306" s="435"/>
      <c r="D306" s="113">
        <v>13</v>
      </c>
      <c r="E306" s="335"/>
      <c r="F306" s="335"/>
      <c r="G306" s="335"/>
      <c r="H306" s="335"/>
      <c r="I306" s="335"/>
      <c r="J306" s="335"/>
      <c r="K306" s="335"/>
      <c r="L306" s="335"/>
      <c r="M306" s="335"/>
      <c r="N306" s="335"/>
      <c r="O306" s="335"/>
      <c r="P306" s="335"/>
      <c r="Q306" s="335"/>
      <c r="R306" s="335"/>
      <c r="S306" s="335"/>
      <c r="T306" s="335"/>
      <c r="U306" s="335"/>
      <c r="V306" s="335"/>
      <c r="W306" s="335"/>
      <c r="X306" s="335"/>
      <c r="Y306" s="335"/>
      <c r="Z306" s="335"/>
      <c r="AA306" s="335"/>
      <c r="AB306" s="335"/>
      <c r="AC306" s="213"/>
      <c r="AD306" s="189"/>
    </row>
    <row r="307" spans="2:30" x14ac:dyDescent="0.3">
      <c r="B307" s="203"/>
      <c r="C307" s="435"/>
      <c r="D307" s="113">
        <v>14</v>
      </c>
      <c r="E307" s="335"/>
      <c r="F307" s="335"/>
      <c r="G307" s="335"/>
      <c r="H307" s="335"/>
      <c r="I307" s="335"/>
      <c r="J307" s="335"/>
      <c r="K307" s="335"/>
      <c r="L307" s="335"/>
      <c r="M307" s="335"/>
      <c r="N307" s="335"/>
      <c r="O307" s="335"/>
      <c r="P307" s="335"/>
      <c r="Q307" s="335"/>
      <c r="R307" s="335"/>
      <c r="S307" s="335"/>
      <c r="T307" s="335"/>
      <c r="U307" s="335"/>
      <c r="V307" s="335"/>
      <c r="W307" s="335"/>
      <c r="X307" s="335"/>
      <c r="Y307" s="335"/>
      <c r="Z307" s="335"/>
      <c r="AA307" s="335"/>
      <c r="AB307" s="335"/>
      <c r="AC307" s="213"/>
      <c r="AD307" s="189"/>
    </row>
    <row r="308" spans="2:30" x14ac:dyDescent="0.3">
      <c r="B308" s="203"/>
      <c r="C308" s="435"/>
      <c r="D308" s="113">
        <v>15</v>
      </c>
      <c r="E308" s="335"/>
      <c r="F308" s="335"/>
      <c r="G308" s="335"/>
      <c r="H308" s="335"/>
      <c r="I308" s="335"/>
      <c r="J308" s="335"/>
      <c r="K308" s="335"/>
      <c r="L308" s="335"/>
      <c r="M308" s="335"/>
      <c r="N308" s="335"/>
      <c r="O308" s="335"/>
      <c r="P308" s="335"/>
      <c r="Q308" s="335"/>
      <c r="R308" s="335"/>
      <c r="S308" s="335"/>
      <c r="T308" s="335"/>
      <c r="U308" s="335"/>
      <c r="V308" s="335"/>
      <c r="W308" s="335"/>
      <c r="X308" s="335"/>
      <c r="Y308" s="335"/>
      <c r="Z308" s="335"/>
      <c r="AA308" s="335"/>
      <c r="AB308" s="335"/>
      <c r="AC308" s="213"/>
      <c r="AD308" s="189"/>
    </row>
    <row r="309" spans="2:30" x14ac:dyDescent="0.3">
      <c r="B309" s="203"/>
      <c r="C309" s="435"/>
      <c r="D309" s="113">
        <v>16</v>
      </c>
      <c r="E309" s="335"/>
      <c r="F309" s="335"/>
      <c r="G309" s="335"/>
      <c r="H309" s="335"/>
      <c r="I309" s="335"/>
      <c r="J309" s="335"/>
      <c r="K309" s="335"/>
      <c r="L309" s="335"/>
      <c r="M309" s="335"/>
      <c r="N309" s="335"/>
      <c r="O309" s="335"/>
      <c r="P309" s="335"/>
      <c r="Q309" s="335"/>
      <c r="R309" s="335"/>
      <c r="S309" s="335"/>
      <c r="T309" s="335"/>
      <c r="U309" s="335"/>
      <c r="V309" s="335"/>
      <c r="W309" s="335"/>
      <c r="X309" s="335"/>
      <c r="Y309" s="335"/>
      <c r="Z309" s="335"/>
      <c r="AA309" s="335"/>
      <c r="AB309" s="335"/>
      <c r="AC309" s="213"/>
      <c r="AD309" s="189"/>
    </row>
    <row r="310" spans="2:30" x14ac:dyDescent="0.3">
      <c r="B310" s="203"/>
      <c r="C310" s="435"/>
      <c r="D310" s="113">
        <v>17</v>
      </c>
      <c r="E310" s="335"/>
      <c r="F310" s="335"/>
      <c r="G310" s="335"/>
      <c r="H310" s="335"/>
      <c r="I310" s="335"/>
      <c r="J310" s="335"/>
      <c r="K310" s="335"/>
      <c r="L310" s="335"/>
      <c r="M310" s="335"/>
      <c r="N310" s="335"/>
      <c r="O310" s="335"/>
      <c r="P310" s="335"/>
      <c r="Q310" s="335"/>
      <c r="R310" s="335"/>
      <c r="S310" s="335"/>
      <c r="T310" s="335"/>
      <c r="U310" s="335"/>
      <c r="V310" s="335"/>
      <c r="W310" s="335"/>
      <c r="X310" s="335"/>
      <c r="Y310" s="335"/>
      <c r="Z310" s="335"/>
      <c r="AA310" s="335"/>
      <c r="AB310" s="335"/>
      <c r="AC310" s="213"/>
      <c r="AD310" s="189"/>
    </row>
    <row r="311" spans="2:30" x14ac:dyDescent="0.3">
      <c r="B311" s="203"/>
      <c r="C311" s="435"/>
      <c r="D311" s="113">
        <v>18</v>
      </c>
      <c r="E311" s="335"/>
      <c r="F311" s="335"/>
      <c r="G311" s="335"/>
      <c r="H311" s="335"/>
      <c r="I311" s="335"/>
      <c r="J311" s="335"/>
      <c r="K311" s="335"/>
      <c r="L311" s="335"/>
      <c r="M311" s="335"/>
      <c r="N311" s="335"/>
      <c r="O311" s="335"/>
      <c r="P311" s="335"/>
      <c r="Q311" s="335"/>
      <c r="R311" s="335"/>
      <c r="S311" s="335"/>
      <c r="T311" s="335"/>
      <c r="U311" s="335"/>
      <c r="V311" s="335"/>
      <c r="W311" s="335"/>
      <c r="X311" s="335"/>
      <c r="Y311" s="335"/>
      <c r="Z311" s="335"/>
      <c r="AA311" s="335"/>
      <c r="AB311" s="335"/>
      <c r="AC311" s="213"/>
      <c r="AD311" s="189"/>
    </row>
    <row r="312" spans="2:30" x14ac:dyDescent="0.3">
      <c r="B312" s="203"/>
      <c r="C312" s="435"/>
      <c r="D312" s="113">
        <v>19</v>
      </c>
      <c r="E312" s="335"/>
      <c r="F312" s="335"/>
      <c r="G312" s="335"/>
      <c r="H312" s="335"/>
      <c r="I312" s="335"/>
      <c r="J312" s="335"/>
      <c r="K312" s="335"/>
      <c r="L312" s="335"/>
      <c r="M312" s="335"/>
      <c r="N312" s="335"/>
      <c r="O312" s="335"/>
      <c r="P312" s="335"/>
      <c r="Q312" s="335"/>
      <c r="R312" s="335"/>
      <c r="S312" s="335"/>
      <c r="T312" s="335"/>
      <c r="U312" s="335"/>
      <c r="V312" s="335"/>
      <c r="W312" s="335"/>
      <c r="X312" s="335"/>
      <c r="Y312" s="335"/>
      <c r="Z312" s="335"/>
      <c r="AA312" s="335"/>
      <c r="AB312" s="335"/>
      <c r="AC312" s="213"/>
      <c r="AD312" s="189"/>
    </row>
    <row r="313" spans="2:30" x14ac:dyDescent="0.3">
      <c r="B313" s="203"/>
      <c r="C313" s="435"/>
      <c r="D313" s="113">
        <v>20</v>
      </c>
      <c r="E313" s="335"/>
      <c r="F313" s="335"/>
      <c r="G313" s="335"/>
      <c r="H313" s="335"/>
      <c r="I313" s="335"/>
      <c r="J313" s="335"/>
      <c r="K313" s="335"/>
      <c r="L313" s="335"/>
      <c r="M313" s="335"/>
      <c r="N313" s="335"/>
      <c r="O313" s="335"/>
      <c r="P313" s="335"/>
      <c r="Q313" s="335"/>
      <c r="R313" s="335"/>
      <c r="S313" s="335"/>
      <c r="T313" s="335"/>
      <c r="U313" s="335"/>
      <c r="V313" s="335"/>
      <c r="W313" s="335"/>
      <c r="X313" s="335"/>
      <c r="Y313" s="335"/>
      <c r="Z313" s="335"/>
      <c r="AA313" s="335"/>
      <c r="AB313" s="335"/>
      <c r="AC313" s="213"/>
      <c r="AD313" s="189"/>
    </row>
    <row r="314" spans="2:30" x14ac:dyDescent="0.3">
      <c r="B314" s="203"/>
      <c r="C314" s="435"/>
      <c r="D314" s="113">
        <v>21</v>
      </c>
      <c r="E314" s="335"/>
      <c r="F314" s="335"/>
      <c r="G314" s="335"/>
      <c r="H314" s="335"/>
      <c r="I314" s="335"/>
      <c r="J314" s="335"/>
      <c r="K314" s="335"/>
      <c r="L314" s="335"/>
      <c r="M314" s="335"/>
      <c r="N314" s="335"/>
      <c r="O314" s="335"/>
      <c r="P314" s="335"/>
      <c r="Q314" s="335"/>
      <c r="R314" s="335"/>
      <c r="S314" s="335"/>
      <c r="T314" s="335"/>
      <c r="U314" s="335"/>
      <c r="V314" s="335"/>
      <c r="W314" s="335"/>
      <c r="X314" s="335"/>
      <c r="Y314" s="335"/>
      <c r="Z314" s="335"/>
      <c r="AA314" s="335"/>
      <c r="AB314" s="335"/>
      <c r="AC314" s="213"/>
      <c r="AD314" s="189"/>
    </row>
    <row r="315" spans="2:30" x14ac:dyDescent="0.3">
      <c r="B315" s="203"/>
      <c r="C315" s="435"/>
      <c r="D315" s="113">
        <v>22</v>
      </c>
      <c r="E315" s="335"/>
      <c r="F315" s="335"/>
      <c r="G315" s="335"/>
      <c r="H315" s="335"/>
      <c r="I315" s="335"/>
      <c r="J315" s="335"/>
      <c r="K315" s="335"/>
      <c r="L315" s="335"/>
      <c r="M315" s="335"/>
      <c r="N315" s="335"/>
      <c r="O315" s="335"/>
      <c r="P315" s="335"/>
      <c r="Q315" s="335"/>
      <c r="R315" s="335"/>
      <c r="S315" s="335"/>
      <c r="T315" s="335"/>
      <c r="U315" s="335"/>
      <c r="V315" s="335"/>
      <c r="W315" s="335"/>
      <c r="X315" s="335"/>
      <c r="Y315" s="335"/>
      <c r="Z315" s="335"/>
      <c r="AA315" s="335"/>
      <c r="AB315" s="335"/>
      <c r="AC315" s="213"/>
      <c r="AD315" s="189"/>
    </row>
    <row r="316" spans="2:30" x14ac:dyDescent="0.3">
      <c r="B316" s="203"/>
      <c r="C316" s="435"/>
      <c r="D316" s="113">
        <v>23</v>
      </c>
      <c r="E316" s="335"/>
      <c r="F316" s="335"/>
      <c r="G316" s="335"/>
      <c r="H316" s="335"/>
      <c r="I316" s="335"/>
      <c r="J316" s="335"/>
      <c r="K316" s="335"/>
      <c r="L316" s="335"/>
      <c r="M316" s="335"/>
      <c r="N316" s="335"/>
      <c r="O316" s="335"/>
      <c r="P316" s="335"/>
      <c r="Q316" s="335"/>
      <c r="R316" s="335"/>
      <c r="S316" s="335"/>
      <c r="T316" s="335"/>
      <c r="U316" s="335"/>
      <c r="V316" s="335"/>
      <c r="W316" s="335"/>
      <c r="X316" s="335"/>
      <c r="Y316" s="335"/>
      <c r="Z316" s="335"/>
      <c r="AA316" s="335"/>
      <c r="AB316" s="335"/>
      <c r="AC316" s="213"/>
      <c r="AD316" s="189"/>
    </row>
    <row r="317" spans="2:30" x14ac:dyDescent="0.3">
      <c r="B317" s="203"/>
      <c r="C317" s="435"/>
      <c r="D317" s="113">
        <v>24</v>
      </c>
      <c r="E317" s="335"/>
      <c r="F317" s="335"/>
      <c r="G317" s="335"/>
      <c r="H317" s="335"/>
      <c r="I317" s="335"/>
      <c r="J317" s="335"/>
      <c r="K317" s="335"/>
      <c r="L317" s="335"/>
      <c r="M317" s="335"/>
      <c r="N317" s="335"/>
      <c r="O317" s="335"/>
      <c r="P317" s="335"/>
      <c r="Q317" s="335"/>
      <c r="R317" s="335"/>
      <c r="S317" s="335"/>
      <c r="T317" s="335"/>
      <c r="U317" s="335"/>
      <c r="V317" s="335"/>
      <c r="W317" s="335"/>
      <c r="X317" s="335"/>
      <c r="Y317" s="335"/>
      <c r="Z317" s="335"/>
      <c r="AA317" s="335"/>
      <c r="AB317" s="335"/>
      <c r="AC317" s="213"/>
      <c r="AD317" s="189"/>
    </row>
    <row r="318" spans="2:30" x14ac:dyDescent="0.3">
      <c r="B318" s="203"/>
      <c r="C318" s="435"/>
      <c r="D318" s="113">
        <v>25</v>
      </c>
      <c r="E318" s="335"/>
      <c r="F318" s="335"/>
      <c r="G318" s="335"/>
      <c r="H318" s="335"/>
      <c r="I318" s="335"/>
      <c r="J318" s="335"/>
      <c r="K318" s="335"/>
      <c r="L318" s="335"/>
      <c r="M318" s="335"/>
      <c r="N318" s="335"/>
      <c r="O318" s="335"/>
      <c r="P318" s="335"/>
      <c r="Q318" s="335"/>
      <c r="R318" s="335"/>
      <c r="S318" s="335"/>
      <c r="T318" s="335"/>
      <c r="U318" s="335"/>
      <c r="V318" s="335"/>
      <c r="W318" s="335"/>
      <c r="X318" s="335"/>
      <c r="Y318" s="335"/>
      <c r="Z318" s="335"/>
      <c r="AA318" s="335"/>
      <c r="AB318" s="335"/>
      <c r="AC318" s="213"/>
      <c r="AD318" s="189"/>
    </row>
    <row r="319" spans="2:30" x14ac:dyDescent="0.3">
      <c r="B319" s="203"/>
      <c r="C319" s="435"/>
      <c r="D319" s="113">
        <v>26</v>
      </c>
      <c r="E319" s="335"/>
      <c r="F319" s="335"/>
      <c r="G319" s="335"/>
      <c r="H319" s="335"/>
      <c r="I319" s="335"/>
      <c r="J319" s="335"/>
      <c r="K319" s="335"/>
      <c r="L319" s="335"/>
      <c r="M319" s="335"/>
      <c r="N319" s="335"/>
      <c r="O319" s="335"/>
      <c r="P319" s="335"/>
      <c r="Q319" s="335"/>
      <c r="R319" s="335"/>
      <c r="S319" s="335"/>
      <c r="T319" s="335"/>
      <c r="U319" s="335"/>
      <c r="V319" s="335"/>
      <c r="W319" s="335"/>
      <c r="X319" s="335"/>
      <c r="Y319" s="335"/>
      <c r="Z319" s="335"/>
      <c r="AA319" s="335"/>
      <c r="AB319" s="335"/>
      <c r="AC319" s="213"/>
      <c r="AD319" s="189"/>
    </row>
    <row r="320" spans="2:30" x14ac:dyDescent="0.3">
      <c r="B320" s="203"/>
      <c r="C320" s="435"/>
      <c r="D320" s="113">
        <v>27</v>
      </c>
      <c r="E320" s="335"/>
      <c r="F320" s="335"/>
      <c r="G320" s="335"/>
      <c r="H320" s="335"/>
      <c r="I320" s="335"/>
      <c r="J320" s="335"/>
      <c r="K320" s="335"/>
      <c r="L320" s="335"/>
      <c r="M320" s="335"/>
      <c r="N320" s="335"/>
      <c r="O320" s="335"/>
      <c r="P320" s="335"/>
      <c r="Q320" s="335"/>
      <c r="R320" s="335"/>
      <c r="S320" s="335"/>
      <c r="T320" s="335"/>
      <c r="U320" s="335"/>
      <c r="V320" s="335"/>
      <c r="W320" s="335"/>
      <c r="X320" s="335"/>
      <c r="Y320" s="335"/>
      <c r="Z320" s="335"/>
      <c r="AA320" s="335"/>
      <c r="AB320" s="335"/>
      <c r="AC320" s="213"/>
      <c r="AD320" s="189"/>
    </row>
    <row r="321" spans="2:30" x14ac:dyDescent="0.3">
      <c r="B321" s="203"/>
      <c r="C321" s="435"/>
      <c r="D321" s="113">
        <v>28</v>
      </c>
      <c r="E321" s="335"/>
      <c r="F321" s="335"/>
      <c r="G321" s="335"/>
      <c r="H321" s="335"/>
      <c r="I321" s="335"/>
      <c r="J321" s="335"/>
      <c r="K321" s="335"/>
      <c r="L321" s="335"/>
      <c r="M321" s="335"/>
      <c r="N321" s="335"/>
      <c r="O321" s="335"/>
      <c r="P321" s="335"/>
      <c r="Q321" s="335"/>
      <c r="R321" s="335"/>
      <c r="S321" s="335"/>
      <c r="T321" s="335"/>
      <c r="U321" s="335"/>
      <c r="V321" s="335"/>
      <c r="W321" s="335"/>
      <c r="X321" s="335"/>
      <c r="Y321" s="335"/>
      <c r="Z321" s="335"/>
      <c r="AA321" s="335"/>
      <c r="AB321" s="335"/>
      <c r="AC321" s="213"/>
      <c r="AD321" s="189"/>
    </row>
    <row r="322" spans="2:30" x14ac:dyDescent="0.3">
      <c r="B322" s="203"/>
      <c r="C322" s="435"/>
      <c r="D322" s="113">
        <v>29</v>
      </c>
      <c r="E322" s="335"/>
      <c r="F322" s="335"/>
      <c r="G322" s="335"/>
      <c r="H322" s="335"/>
      <c r="I322" s="335"/>
      <c r="J322" s="335"/>
      <c r="K322" s="335"/>
      <c r="L322" s="335"/>
      <c r="M322" s="335"/>
      <c r="N322" s="335"/>
      <c r="O322" s="335"/>
      <c r="P322" s="335"/>
      <c r="Q322" s="335"/>
      <c r="R322" s="335"/>
      <c r="S322" s="335"/>
      <c r="T322" s="335"/>
      <c r="U322" s="335"/>
      <c r="V322" s="335"/>
      <c r="W322" s="335"/>
      <c r="X322" s="335"/>
      <c r="Y322" s="335"/>
      <c r="Z322" s="335"/>
      <c r="AA322" s="335"/>
      <c r="AB322" s="335"/>
      <c r="AC322" s="213"/>
      <c r="AD322" s="189"/>
    </row>
    <row r="323" spans="2:30" x14ac:dyDescent="0.3">
      <c r="B323" s="203"/>
      <c r="C323" s="435"/>
      <c r="D323" s="113">
        <v>30</v>
      </c>
      <c r="E323" s="335"/>
      <c r="F323" s="335"/>
      <c r="G323" s="335"/>
      <c r="H323" s="335"/>
      <c r="I323" s="335"/>
      <c r="J323" s="335"/>
      <c r="K323" s="335"/>
      <c r="L323" s="335"/>
      <c r="M323" s="335"/>
      <c r="N323" s="335"/>
      <c r="O323" s="335"/>
      <c r="P323" s="335"/>
      <c r="Q323" s="335"/>
      <c r="R323" s="335"/>
      <c r="S323" s="335"/>
      <c r="T323" s="335"/>
      <c r="U323" s="335"/>
      <c r="V323" s="335"/>
      <c r="W323" s="335"/>
      <c r="X323" s="335"/>
      <c r="Y323" s="335"/>
      <c r="Z323" s="335"/>
      <c r="AA323" s="335"/>
      <c r="AB323" s="335"/>
      <c r="AC323" s="213"/>
      <c r="AD323" s="189"/>
    </row>
    <row r="324" spans="2:30" x14ac:dyDescent="0.3">
      <c r="B324" s="203"/>
      <c r="C324" s="435"/>
      <c r="D324" s="114">
        <v>31</v>
      </c>
      <c r="E324" s="335"/>
      <c r="F324" s="335"/>
      <c r="G324" s="335"/>
      <c r="H324" s="335"/>
      <c r="I324" s="335"/>
      <c r="J324" s="335"/>
      <c r="K324" s="335"/>
      <c r="L324" s="335"/>
      <c r="M324" s="335"/>
      <c r="N324" s="335"/>
      <c r="O324" s="335"/>
      <c r="P324" s="335"/>
      <c r="Q324" s="335"/>
      <c r="R324" s="335"/>
      <c r="S324" s="335"/>
      <c r="T324" s="335"/>
      <c r="U324" s="335"/>
      <c r="V324" s="335"/>
      <c r="W324" s="335"/>
      <c r="X324" s="335"/>
      <c r="Y324" s="335"/>
      <c r="Z324" s="335"/>
      <c r="AA324" s="335"/>
      <c r="AB324" s="335"/>
      <c r="AC324" s="213"/>
      <c r="AD324" s="189"/>
    </row>
    <row r="325" spans="2:30" ht="15" thickBot="1" x14ac:dyDescent="0.35">
      <c r="B325" s="203"/>
      <c r="C325" s="435"/>
      <c r="D325" s="197"/>
      <c r="E325" s="234"/>
      <c r="F325" s="234"/>
      <c r="G325" s="234"/>
      <c r="H325" s="234"/>
      <c r="I325" s="234"/>
      <c r="J325" s="234"/>
      <c r="K325" s="234"/>
      <c r="L325" s="234"/>
      <c r="M325" s="234"/>
      <c r="N325" s="234"/>
      <c r="O325" s="234"/>
      <c r="P325" s="234"/>
      <c r="Q325" s="234"/>
      <c r="R325" s="234"/>
      <c r="S325" s="234"/>
      <c r="T325" s="234"/>
      <c r="U325" s="234"/>
      <c r="V325" s="234"/>
      <c r="W325" s="234"/>
      <c r="X325" s="234"/>
      <c r="Y325" s="234"/>
      <c r="Z325" s="234"/>
      <c r="AA325" s="234"/>
      <c r="AB325" s="235"/>
      <c r="AC325" s="214"/>
      <c r="AD325" s="189"/>
    </row>
    <row r="326" spans="2:30" x14ac:dyDescent="0.3">
      <c r="B326" s="203"/>
      <c r="C326" s="435" t="s">
        <v>143</v>
      </c>
      <c r="D326" s="116">
        <v>1</v>
      </c>
      <c r="E326" s="335"/>
      <c r="F326" s="335"/>
      <c r="G326" s="335"/>
      <c r="H326" s="335"/>
      <c r="I326" s="335"/>
      <c r="J326" s="335"/>
      <c r="K326" s="335"/>
      <c r="L326" s="335"/>
      <c r="M326" s="335"/>
      <c r="N326" s="335"/>
      <c r="O326" s="335"/>
      <c r="P326" s="335"/>
      <c r="Q326" s="335"/>
      <c r="R326" s="335"/>
      <c r="S326" s="335"/>
      <c r="T326" s="335"/>
      <c r="U326" s="335"/>
      <c r="V326" s="335"/>
      <c r="W326" s="335"/>
      <c r="X326" s="335"/>
      <c r="Y326" s="335"/>
      <c r="Z326" s="335"/>
      <c r="AA326" s="335"/>
      <c r="AB326" s="335"/>
      <c r="AC326" s="213"/>
      <c r="AD326" s="189"/>
    </row>
    <row r="327" spans="2:30" x14ac:dyDescent="0.3">
      <c r="B327" s="203"/>
      <c r="C327" s="435"/>
      <c r="D327" s="113">
        <v>2</v>
      </c>
      <c r="E327" s="335"/>
      <c r="F327" s="335"/>
      <c r="G327" s="335"/>
      <c r="H327" s="335"/>
      <c r="I327" s="335"/>
      <c r="J327" s="335"/>
      <c r="K327" s="335"/>
      <c r="L327" s="335"/>
      <c r="M327" s="335"/>
      <c r="N327" s="335"/>
      <c r="O327" s="335"/>
      <c r="P327" s="335"/>
      <c r="Q327" s="335"/>
      <c r="R327" s="335"/>
      <c r="S327" s="335"/>
      <c r="T327" s="335"/>
      <c r="U327" s="335"/>
      <c r="V327" s="335"/>
      <c r="W327" s="335"/>
      <c r="X327" s="335"/>
      <c r="Y327" s="335"/>
      <c r="Z327" s="335"/>
      <c r="AA327" s="335"/>
      <c r="AB327" s="335"/>
      <c r="AC327" s="213"/>
      <c r="AD327" s="189"/>
    </row>
    <row r="328" spans="2:30" x14ac:dyDescent="0.3">
      <c r="B328" s="203"/>
      <c r="C328" s="435"/>
      <c r="D328" s="113">
        <v>3</v>
      </c>
      <c r="E328" s="335"/>
      <c r="F328" s="335"/>
      <c r="G328" s="335"/>
      <c r="H328" s="335"/>
      <c r="I328" s="335"/>
      <c r="J328" s="335"/>
      <c r="K328" s="335"/>
      <c r="L328" s="335"/>
      <c r="M328" s="335"/>
      <c r="N328" s="335"/>
      <c r="O328" s="335"/>
      <c r="P328" s="335"/>
      <c r="Q328" s="335"/>
      <c r="R328" s="335"/>
      <c r="S328" s="335"/>
      <c r="T328" s="335"/>
      <c r="U328" s="335"/>
      <c r="V328" s="335"/>
      <c r="W328" s="335"/>
      <c r="X328" s="335"/>
      <c r="Y328" s="335"/>
      <c r="Z328" s="335"/>
      <c r="AA328" s="335"/>
      <c r="AB328" s="335"/>
      <c r="AC328" s="213"/>
      <c r="AD328" s="189"/>
    </row>
    <row r="329" spans="2:30" x14ac:dyDescent="0.3">
      <c r="B329" s="203"/>
      <c r="C329" s="435"/>
      <c r="D329" s="113">
        <v>4</v>
      </c>
      <c r="E329" s="335"/>
      <c r="F329" s="335"/>
      <c r="G329" s="335"/>
      <c r="H329" s="335"/>
      <c r="I329" s="335"/>
      <c r="J329" s="335"/>
      <c r="K329" s="335"/>
      <c r="L329" s="335"/>
      <c r="M329" s="335"/>
      <c r="N329" s="335"/>
      <c r="O329" s="335"/>
      <c r="P329" s="335"/>
      <c r="Q329" s="335"/>
      <c r="R329" s="335"/>
      <c r="S329" s="335"/>
      <c r="T329" s="335"/>
      <c r="U329" s="335"/>
      <c r="V329" s="335"/>
      <c r="W329" s="335"/>
      <c r="X329" s="335"/>
      <c r="Y329" s="335"/>
      <c r="Z329" s="335"/>
      <c r="AA329" s="335"/>
      <c r="AB329" s="335"/>
      <c r="AC329" s="213"/>
      <c r="AD329" s="189"/>
    </row>
    <row r="330" spans="2:30" x14ac:dyDescent="0.3">
      <c r="B330" s="203"/>
      <c r="C330" s="435"/>
      <c r="D330" s="113">
        <v>5</v>
      </c>
      <c r="E330" s="335"/>
      <c r="F330" s="335"/>
      <c r="G330" s="335"/>
      <c r="H330" s="335"/>
      <c r="I330" s="335"/>
      <c r="J330" s="335"/>
      <c r="K330" s="335"/>
      <c r="L330" s="335"/>
      <c r="M330" s="335"/>
      <c r="N330" s="335"/>
      <c r="O330" s="335"/>
      <c r="P330" s="335"/>
      <c r="Q330" s="335"/>
      <c r="R330" s="335"/>
      <c r="S330" s="335"/>
      <c r="T330" s="335"/>
      <c r="U330" s="335"/>
      <c r="V330" s="335"/>
      <c r="W330" s="335"/>
      <c r="X330" s="335"/>
      <c r="Y330" s="335"/>
      <c r="Z330" s="335"/>
      <c r="AA330" s="335"/>
      <c r="AB330" s="335"/>
      <c r="AC330" s="213"/>
      <c r="AD330" s="189"/>
    </row>
    <row r="331" spans="2:30" x14ac:dyDescent="0.3">
      <c r="B331" s="203"/>
      <c r="C331" s="435"/>
      <c r="D331" s="113">
        <v>6</v>
      </c>
      <c r="E331" s="335"/>
      <c r="F331" s="335"/>
      <c r="G331" s="335"/>
      <c r="H331" s="335"/>
      <c r="I331" s="335"/>
      <c r="J331" s="335"/>
      <c r="K331" s="335"/>
      <c r="L331" s="335"/>
      <c r="M331" s="335"/>
      <c r="N331" s="335"/>
      <c r="O331" s="335"/>
      <c r="P331" s="335"/>
      <c r="Q331" s="335"/>
      <c r="R331" s="335"/>
      <c r="S331" s="335"/>
      <c r="T331" s="335"/>
      <c r="U331" s="335"/>
      <c r="V331" s="335"/>
      <c r="W331" s="335"/>
      <c r="X331" s="335"/>
      <c r="Y331" s="335"/>
      <c r="Z331" s="335"/>
      <c r="AA331" s="335"/>
      <c r="AB331" s="335"/>
      <c r="AC331" s="213"/>
      <c r="AD331" s="189"/>
    </row>
    <row r="332" spans="2:30" x14ac:dyDescent="0.3">
      <c r="B332" s="203"/>
      <c r="C332" s="435"/>
      <c r="D332" s="113">
        <v>7</v>
      </c>
      <c r="E332" s="335"/>
      <c r="F332" s="335"/>
      <c r="G332" s="335"/>
      <c r="H332" s="335"/>
      <c r="I332" s="335"/>
      <c r="J332" s="335"/>
      <c r="K332" s="335"/>
      <c r="L332" s="335"/>
      <c r="M332" s="335"/>
      <c r="N332" s="335"/>
      <c r="O332" s="335"/>
      <c r="P332" s="335"/>
      <c r="Q332" s="335"/>
      <c r="R332" s="335"/>
      <c r="S332" s="335"/>
      <c r="T332" s="335"/>
      <c r="U332" s="335"/>
      <c r="V332" s="335"/>
      <c r="W332" s="335"/>
      <c r="X332" s="335"/>
      <c r="Y332" s="335"/>
      <c r="Z332" s="335"/>
      <c r="AA332" s="335"/>
      <c r="AB332" s="335"/>
      <c r="AC332" s="213"/>
      <c r="AD332" s="189"/>
    </row>
    <row r="333" spans="2:30" x14ac:dyDescent="0.3">
      <c r="B333" s="203"/>
      <c r="C333" s="435"/>
      <c r="D333" s="113">
        <v>8</v>
      </c>
      <c r="E333" s="335"/>
      <c r="F333" s="335"/>
      <c r="G333" s="335"/>
      <c r="H333" s="335"/>
      <c r="I333" s="335"/>
      <c r="J333" s="335"/>
      <c r="K333" s="335"/>
      <c r="L333" s="335"/>
      <c r="M333" s="335"/>
      <c r="N333" s="335"/>
      <c r="O333" s="335"/>
      <c r="P333" s="335"/>
      <c r="Q333" s="335"/>
      <c r="R333" s="335"/>
      <c r="S333" s="335"/>
      <c r="T333" s="335"/>
      <c r="U333" s="335"/>
      <c r="V333" s="335"/>
      <c r="W333" s="335"/>
      <c r="X333" s="335"/>
      <c r="Y333" s="335"/>
      <c r="Z333" s="335"/>
      <c r="AA333" s="335"/>
      <c r="AB333" s="335"/>
      <c r="AC333" s="213"/>
      <c r="AD333" s="189"/>
    </row>
    <row r="334" spans="2:30" x14ac:dyDescent="0.3">
      <c r="B334" s="203"/>
      <c r="C334" s="435"/>
      <c r="D334" s="113">
        <v>9</v>
      </c>
      <c r="E334" s="335"/>
      <c r="F334" s="335"/>
      <c r="G334" s="335"/>
      <c r="H334" s="335"/>
      <c r="I334" s="335"/>
      <c r="J334" s="335"/>
      <c r="K334" s="335"/>
      <c r="L334" s="335"/>
      <c r="M334" s="335"/>
      <c r="N334" s="335"/>
      <c r="O334" s="335"/>
      <c r="P334" s="335"/>
      <c r="Q334" s="335"/>
      <c r="R334" s="335"/>
      <c r="S334" s="335"/>
      <c r="T334" s="335"/>
      <c r="U334" s="335"/>
      <c r="V334" s="335"/>
      <c r="W334" s="335"/>
      <c r="X334" s="335"/>
      <c r="Y334" s="335"/>
      <c r="Z334" s="335"/>
      <c r="AA334" s="335"/>
      <c r="AB334" s="335"/>
      <c r="AC334" s="213"/>
      <c r="AD334" s="189"/>
    </row>
    <row r="335" spans="2:30" x14ac:dyDescent="0.3">
      <c r="B335" s="203"/>
      <c r="C335" s="435"/>
      <c r="D335" s="113">
        <v>10</v>
      </c>
      <c r="E335" s="335"/>
      <c r="F335" s="335"/>
      <c r="G335" s="335"/>
      <c r="H335" s="335"/>
      <c r="I335" s="335"/>
      <c r="J335" s="335"/>
      <c r="K335" s="335"/>
      <c r="L335" s="335"/>
      <c r="M335" s="335"/>
      <c r="N335" s="335"/>
      <c r="O335" s="335"/>
      <c r="P335" s="335"/>
      <c r="Q335" s="335"/>
      <c r="R335" s="335"/>
      <c r="S335" s="335"/>
      <c r="T335" s="335"/>
      <c r="U335" s="335"/>
      <c r="V335" s="335"/>
      <c r="W335" s="335"/>
      <c r="X335" s="335"/>
      <c r="Y335" s="335"/>
      <c r="Z335" s="335"/>
      <c r="AA335" s="335"/>
      <c r="AB335" s="335"/>
      <c r="AC335" s="213"/>
      <c r="AD335" s="189"/>
    </row>
    <row r="336" spans="2:30" x14ac:dyDescent="0.3">
      <c r="B336" s="203"/>
      <c r="C336" s="435"/>
      <c r="D336" s="113">
        <v>11</v>
      </c>
      <c r="E336" s="335"/>
      <c r="F336" s="335"/>
      <c r="G336" s="335"/>
      <c r="H336" s="335"/>
      <c r="I336" s="335"/>
      <c r="J336" s="335"/>
      <c r="K336" s="335"/>
      <c r="L336" s="335"/>
      <c r="M336" s="335"/>
      <c r="N336" s="335"/>
      <c r="O336" s="335"/>
      <c r="P336" s="335"/>
      <c r="Q336" s="335"/>
      <c r="R336" s="335"/>
      <c r="S336" s="335"/>
      <c r="T336" s="335"/>
      <c r="U336" s="335"/>
      <c r="V336" s="335"/>
      <c r="W336" s="335"/>
      <c r="X336" s="335"/>
      <c r="Y336" s="335"/>
      <c r="Z336" s="335"/>
      <c r="AA336" s="335"/>
      <c r="AB336" s="335"/>
      <c r="AC336" s="213"/>
      <c r="AD336" s="189"/>
    </row>
    <row r="337" spans="2:30" x14ac:dyDescent="0.3">
      <c r="B337" s="203"/>
      <c r="C337" s="435"/>
      <c r="D337" s="113">
        <v>12</v>
      </c>
      <c r="E337" s="335"/>
      <c r="F337" s="335"/>
      <c r="G337" s="335"/>
      <c r="H337" s="335"/>
      <c r="I337" s="335"/>
      <c r="J337" s="335"/>
      <c r="K337" s="335"/>
      <c r="L337" s="335"/>
      <c r="M337" s="335"/>
      <c r="N337" s="335"/>
      <c r="O337" s="335"/>
      <c r="P337" s="335"/>
      <c r="Q337" s="335"/>
      <c r="R337" s="335"/>
      <c r="S337" s="335"/>
      <c r="T337" s="335"/>
      <c r="U337" s="335"/>
      <c r="V337" s="335"/>
      <c r="W337" s="335"/>
      <c r="X337" s="335"/>
      <c r="Y337" s="335"/>
      <c r="Z337" s="335"/>
      <c r="AA337" s="335"/>
      <c r="AB337" s="335"/>
      <c r="AC337" s="213"/>
      <c r="AD337" s="189"/>
    </row>
    <row r="338" spans="2:30" x14ac:dyDescent="0.3">
      <c r="B338" s="203"/>
      <c r="C338" s="435"/>
      <c r="D338" s="113">
        <v>13</v>
      </c>
      <c r="E338" s="335"/>
      <c r="F338" s="335"/>
      <c r="G338" s="335"/>
      <c r="H338" s="335"/>
      <c r="I338" s="335"/>
      <c r="J338" s="335"/>
      <c r="K338" s="335"/>
      <c r="L338" s="335"/>
      <c r="M338" s="335"/>
      <c r="N338" s="335"/>
      <c r="O338" s="335"/>
      <c r="P338" s="335"/>
      <c r="Q338" s="335"/>
      <c r="R338" s="335"/>
      <c r="S338" s="335"/>
      <c r="T338" s="335"/>
      <c r="U338" s="335"/>
      <c r="V338" s="335"/>
      <c r="W338" s="335"/>
      <c r="X338" s="335"/>
      <c r="Y338" s="335"/>
      <c r="Z338" s="335"/>
      <c r="AA338" s="335"/>
      <c r="AB338" s="335"/>
      <c r="AC338" s="213"/>
      <c r="AD338" s="189"/>
    </row>
    <row r="339" spans="2:30" x14ac:dyDescent="0.3">
      <c r="B339" s="203"/>
      <c r="C339" s="435"/>
      <c r="D339" s="113">
        <v>14</v>
      </c>
      <c r="E339" s="335"/>
      <c r="F339" s="335"/>
      <c r="G339" s="335"/>
      <c r="H339" s="335"/>
      <c r="I339" s="335"/>
      <c r="J339" s="335"/>
      <c r="K339" s="335"/>
      <c r="L339" s="335"/>
      <c r="M339" s="335"/>
      <c r="N339" s="335"/>
      <c r="O339" s="335"/>
      <c r="P339" s="335"/>
      <c r="Q339" s="335"/>
      <c r="R339" s="335"/>
      <c r="S339" s="335"/>
      <c r="T339" s="335"/>
      <c r="U339" s="335"/>
      <c r="V339" s="335"/>
      <c r="W339" s="335"/>
      <c r="X339" s="335"/>
      <c r="Y339" s="335"/>
      <c r="Z339" s="335"/>
      <c r="AA339" s="335"/>
      <c r="AB339" s="335"/>
      <c r="AC339" s="213"/>
      <c r="AD339" s="189"/>
    </row>
    <row r="340" spans="2:30" x14ac:dyDescent="0.3">
      <c r="B340" s="203"/>
      <c r="C340" s="435"/>
      <c r="D340" s="113">
        <v>15</v>
      </c>
      <c r="E340" s="335"/>
      <c r="F340" s="335"/>
      <c r="G340" s="335"/>
      <c r="H340" s="335"/>
      <c r="I340" s="335"/>
      <c r="J340" s="335"/>
      <c r="K340" s="335"/>
      <c r="L340" s="335"/>
      <c r="M340" s="335"/>
      <c r="N340" s="335"/>
      <c r="O340" s="335"/>
      <c r="P340" s="335"/>
      <c r="Q340" s="335"/>
      <c r="R340" s="335"/>
      <c r="S340" s="335"/>
      <c r="T340" s="335"/>
      <c r="U340" s="335"/>
      <c r="V340" s="335"/>
      <c r="W340" s="335"/>
      <c r="X340" s="335"/>
      <c r="Y340" s="335"/>
      <c r="Z340" s="335"/>
      <c r="AA340" s="335"/>
      <c r="AB340" s="335"/>
      <c r="AC340" s="213"/>
      <c r="AD340" s="189"/>
    </row>
    <row r="341" spans="2:30" x14ac:dyDescent="0.3">
      <c r="B341" s="203"/>
      <c r="C341" s="435"/>
      <c r="D341" s="113">
        <v>16</v>
      </c>
      <c r="E341" s="335"/>
      <c r="F341" s="335"/>
      <c r="G341" s="335"/>
      <c r="H341" s="335"/>
      <c r="I341" s="335"/>
      <c r="J341" s="335"/>
      <c r="K341" s="335"/>
      <c r="L341" s="335"/>
      <c r="M341" s="335"/>
      <c r="N341" s="335"/>
      <c r="O341" s="335"/>
      <c r="P341" s="335"/>
      <c r="Q341" s="335"/>
      <c r="R341" s="335"/>
      <c r="S341" s="335"/>
      <c r="T341" s="335"/>
      <c r="U341" s="335"/>
      <c r="V341" s="335"/>
      <c r="W341" s="335"/>
      <c r="X341" s="335"/>
      <c r="Y341" s="335"/>
      <c r="Z341" s="335"/>
      <c r="AA341" s="335"/>
      <c r="AB341" s="335"/>
      <c r="AC341" s="213"/>
      <c r="AD341" s="189"/>
    </row>
    <row r="342" spans="2:30" x14ac:dyDescent="0.3">
      <c r="B342" s="203"/>
      <c r="C342" s="435"/>
      <c r="D342" s="113">
        <v>17</v>
      </c>
      <c r="E342" s="335"/>
      <c r="F342" s="335"/>
      <c r="G342" s="335"/>
      <c r="H342" s="335"/>
      <c r="I342" s="335"/>
      <c r="J342" s="335"/>
      <c r="K342" s="335"/>
      <c r="L342" s="335"/>
      <c r="M342" s="335"/>
      <c r="N342" s="335"/>
      <c r="O342" s="335"/>
      <c r="P342" s="335"/>
      <c r="Q342" s="335"/>
      <c r="R342" s="335"/>
      <c r="S342" s="335"/>
      <c r="T342" s="335"/>
      <c r="U342" s="335"/>
      <c r="V342" s="335"/>
      <c r="W342" s="335"/>
      <c r="X342" s="335"/>
      <c r="Y342" s="335"/>
      <c r="Z342" s="335"/>
      <c r="AA342" s="335"/>
      <c r="AB342" s="335"/>
      <c r="AC342" s="213"/>
      <c r="AD342" s="189"/>
    </row>
    <row r="343" spans="2:30" x14ac:dyDescent="0.3">
      <c r="B343" s="203"/>
      <c r="C343" s="435"/>
      <c r="D343" s="113">
        <v>18</v>
      </c>
      <c r="E343" s="335"/>
      <c r="F343" s="335"/>
      <c r="G343" s="335"/>
      <c r="H343" s="335"/>
      <c r="I343" s="335"/>
      <c r="J343" s="335"/>
      <c r="K343" s="335"/>
      <c r="L343" s="335"/>
      <c r="M343" s="335"/>
      <c r="N343" s="335"/>
      <c r="O343" s="335"/>
      <c r="P343" s="335"/>
      <c r="Q343" s="335"/>
      <c r="R343" s="335"/>
      <c r="S343" s="335"/>
      <c r="T343" s="335"/>
      <c r="U343" s="335"/>
      <c r="V343" s="335"/>
      <c r="W343" s="335"/>
      <c r="X343" s="335"/>
      <c r="Y343" s="335"/>
      <c r="Z343" s="335"/>
      <c r="AA343" s="335"/>
      <c r="AB343" s="335"/>
      <c r="AC343" s="213"/>
      <c r="AD343" s="189"/>
    </row>
    <row r="344" spans="2:30" x14ac:dyDescent="0.3">
      <c r="B344" s="203"/>
      <c r="C344" s="435"/>
      <c r="D344" s="113">
        <v>19</v>
      </c>
      <c r="E344" s="335"/>
      <c r="F344" s="335"/>
      <c r="G344" s="335"/>
      <c r="H344" s="335"/>
      <c r="I344" s="335"/>
      <c r="J344" s="335"/>
      <c r="K344" s="335"/>
      <c r="L344" s="335"/>
      <c r="M344" s="335"/>
      <c r="N344" s="335"/>
      <c r="O344" s="335"/>
      <c r="P344" s="335"/>
      <c r="Q344" s="335"/>
      <c r="R344" s="335"/>
      <c r="S344" s="335"/>
      <c r="T344" s="335"/>
      <c r="U344" s="335"/>
      <c r="V344" s="335"/>
      <c r="W344" s="335"/>
      <c r="X344" s="335"/>
      <c r="Y344" s="335"/>
      <c r="Z344" s="335"/>
      <c r="AA344" s="335"/>
      <c r="AB344" s="335"/>
      <c r="AC344" s="213"/>
      <c r="AD344" s="189"/>
    </row>
    <row r="345" spans="2:30" x14ac:dyDescent="0.3">
      <c r="B345" s="203"/>
      <c r="C345" s="435"/>
      <c r="D345" s="113">
        <v>20</v>
      </c>
      <c r="E345" s="335"/>
      <c r="F345" s="335"/>
      <c r="G345" s="335"/>
      <c r="H345" s="335"/>
      <c r="I345" s="335"/>
      <c r="J345" s="335"/>
      <c r="K345" s="335"/>
      <c r="L345" s="335"/>
      <c r="M345" s="335"/>
      <c r="N345" s="335"/>
      <c r="O345" s="335"/>
      <c r="P345" s="335"/>
      <c r="Q345" s="335"/>
      <c r="R345" s="335"/>
      <c r="S345" s="335"/>
      <c r="T345" s="335"/>
      <c r="U345" s="335"/>
      <c r="V345" s="335"/>
      <c r="W345" s="335"/>
      <c r="X345" s="335"/>
      <c r="Y345" s="335"/>
      <c r="Z345" s="335"/>
      <c r="AA345" s="335"/>
      <c r="AB345" s="335"/>
      <c r="AC345" s="213"/>
      <c r="AD345" s="189"/>
    </row>
    <row r="346" spans="2:30" x14ac:dyDescent="0.3">
      <c r="B346" s="203"/>
      <c r="C346" s="435"/>
      <c r="D346" s="113">
        <v>21</v>
      </c>
      <c r="E346" s="335"/>
      <c r="F346" s="335"/>
      <c r="G346" s="335"/>
      <c r="H346" s="335"/>
      <c r="I346" s="335"/>
      <c r="J346" s="335"/>
      <c r="K346" s="335"/>
      <c r="L346" s="335"/>
      <c r="M346" s="335"/>
      <c r="N346" s="335"/>
      <c r="O346" s="335"/>
      <c r="P346" s="335"/>
      <c r="Q346" s="335"/>
      <c r="R346" s="335"/>
      <c r="S346" s="335"/>
      <c r="T346" s="335"/>
      <c r="U346" s="335"/>
      <c r="V346" s="335"/>
      <c r="W346" s="335"/>
      <c r="X346" s="335"/>
      <c r="Y346" s="335"/>
      <c r="Z346" s="335"/>
      <c r="AA346" s="335"/>
      <c r="AB346" s="335"/>
      <c r="AC346" s="213"/>
      <c r="AD346" s="189"/>
    </row>
    <row r="347" spans="2:30" x14ac:dyDescent="0.3">
      <c r="B347" s="203"/>
      <c r="C347" s="435"/>
      <c r="D347" s="113">
        <v>22</v>
      </c>
      <c r="E347" s="335"/>
      <c r="F347" s="335"/>
      <c r="G347" s="335"/>
      <c r="H347" s="335"/>
      <c r="I347" s="335"/>
      <c r="J347" s="335"/>
      <c r="K347" s="335"/>
      <c r="L347" s="335"/>
      <c r="M347" s="335"/>
      <c r="N347" s="335"/>
      <c r="O347" s="335"/>
      <c r="P347" s="335"/>
      <c r="Q347" s="335"/>
      <c r="R347" s="335"/>
      <c r="S347" s="335"/>
      <c r="T347" s="335"/>
      <c r="U347" s="335"/>
      <c r="V347" s="335"/>
      <c r="W347" s="335"/>
      <c r="X347" s="335"/>
      <c r="Y347" s="335"/>
      <c r="Z347" s="335"/>
      <c r="AA347" s="335"/>
      <c r="AB347" s="335"/>
      <c r="AC347" s="213"/>
      <c r="AD347" s="189"/>
    </row>
    <row r="348" spans="2:30" x14ac:dyDescent="0.3">
      <c r="B348" s="203"/>
      <c r="C348" s="435"/>
      <c r="D348" s="113">
        <v>23</v>
      </c>
      <c r="E348" s="335"/>
      <c r="F348" s="335"/>
      <c r="G348" s="335"/>
      <c r="H348" s="335"/>
      <c r="I348" s="335"/>
      <c r="J348" s="335"/>
      <c r="K348" s="335"/>
      <c r="L348" s="335"/>
      <c r="M348" s="335"/>
      <c r="N348" s="335"/>
      <c r="O348" s="335"/>
      <c r="P348" s="335"/>
      <c r="Q348" s="335"/>
      <c r="R348" s="335"/>
      <c r="S348" s="335"/>
      <c r="T348" s="335"/>
      <c r="U348" s="335"/>
      <c r="V348" s="335"/>
      <c r="W348" s="335"/>
      <c r="X348" s="335"/>
      <c r="Y348" s="335"/>
      <c r="Z348" s="335"/>
      <c r="AA348" s="335"/>
      <c r="AB348" s="335"/>
      <c r="AC348" s="213"/>
      <c r="AD348" s="189"/>
    </row>
    <row r="349" spans="2:30" x14ac:dyDescent="0.3">
      <c r="B349" s="203"/>
      <c r="C349" s="435"/>
      <c r="D349" s="113">
        <v>24</v>
      </c>
      <c r="E349" s="335"/>
      <c r="F349" s="335"/>
      <c r="G349" s="335"/>
      <c r="H349" s="335"/>
      <c r="I349" s="335"/>
      <c r="J349" s="335"/>
      <c r="K349" s="335"/>
      <c r="L349" s="335"/>
      <c r="M349" s="335"/>
      <c r="N349" s="335"/>
      <c r="O349" s="335"/>
      <c r="P349" s="335"/>
      <c r="Q349" s="335"/>
      <c r="R349" s="335"/>
      <c r="S349" s="335"/>
      <c r="T349" s="335"/>
      <c r="U349" s="335"/>
      <c r="V349" s="335"/>
      <c r="W349" s="335"/>
      <c r="X349" s="335"/>
      <c r="Y349" s="335"/>
      <c r="Z349" s="335"/>
      <c r="AA349" s="335"/>
      <c r="AB349" s="335"/>
      <c r="AC349" s="213"/>
      <c r="AD349" s="189"/>
    </row>
    <row r="350" spans="2:30" x14ac:dyDescent="0.3">
      <c r="B350" s="203"/>
      <c r="C350" s="435"/>
      <c r="D350" s="113">
        <v>25</v>
      </c>
      <c r="E350" s="335"/>
      <c r="F350" s="335"/>
      <c r="G350" s="335"/>
      <c r="H350" s="335"/>
      <c r="I350" s="335"/>
      <c r="J350" s="335"/>
      <c r="K350" s="335"/>
      <c r="L350" s="335"/>
      <c r="M350" s="335"/>
      <c r="N350" s="335"/>
      <c r="O350" s="335"/>
      <c r="P350" s="335"/>
      <c r="Q350" s="335"/>
      <c r="R350" s="335"/>
      <c r="S350" s="335"/>
      <c r="T350" s="335"/>
      <c r="U350" s="335"/>
      <c r="V350" s="335"/>
      <c r="W350" s="335"/>
      <c r="X350" s="335"/>
      <c r="Y350" s="335"/>
      <c r="Z350" s="335"/>
      <c r="AA350" s="335"/>
      <c r="AB350" s="335"/>
      <c r="AC350" s="213"/>
      <c r="AD350" s="189"/>
    </row>
    <row r="351" spans="2:30" x14ac:dyDescent="0.3">
      <c r="B351" s="203"/>
      <c r="C351" s="435"/>
      <c r="D351" s="113">
        <v>26</v>
      </c>
      <c r="E351" s="335"/>
      <c r="F351" s="335"/>
      <c r="G351" s="335"/>
      <c r="H351" s="335"/>
      <c r="I351" s="335"/>
      <c r="J351" s="335"/>
      <c r="K351" s="335"/>
      <c r="L351" s="335"/>
      <c r="M351" s="335"/>
      <c r="N351" s="335"/>
      <c r="O351" s="335"/>
      <c r="P351" s="335"/>
      <c r="Q351" s="335"/>
      <c r="R351" s="335"/>
      <c r="S351" s="335"/>
      <c r="T351" s="335"/>
      <c r="U351" s="335"/>
      <c r="V351" s="335"/>
      <c r="W351" s="335"/>
      <c r="X351" s="335"/>
      <c r="Y351" s="335"/>
      <c r="Z351" s="335"/>
      <c r="AA351" s="335"/>
      <c r="AB351" s="335"/>
      <c r="AC351" s="213"/>
      <c r="AD351" s="189"/>
    </row>
    <row r="352" spans="2:30" x14ac:dyDescent="0.3">
      <c r="B352" s="203"/>
      <c r="C352" s="435"/>
      <c r="D352" s="113">
        <v>27</v>
      </c>
      <c r="E352" s="335"/>
      <c r="F352" s="335"/>
      <c r="G352" s="335"/>
      <c r="H352" s="335"/>
      <c r="I352" s="335"/>
      <c r="J352" s="335"/>
      <c r="K352" s="335"/>
      <c r="L352" s="335"/>
      <c r="M352" s="335"/>
      <c r="N352" s="335"/>
      <c r="O352" s="335"/>
      <c r="P352" s="335"/>
      <c r="Q352" s="335"/>
      <c r="R352" s="335"/>
      <c r="S352" s="335"/>
      <c r="T352" s="335"/>
      <c r="U352" s="335"/>
      <c r="V352" s="335"/>
      <c r="W352" s="335"/>
      <c r="X352" s="335"/>
      <c r="Y352" s="335"/>
      <c r="Z352" s="335"/>
      <c r="AA352" s="335"/>
      <c r="AB352" s="335"/>
      <c r="AC352" s="213"/>
      <c r="AD352" s="189"/>
    </row>
    <row r="353" spans="2:30" x14ac:dyDescent="0.3">
      <c r="B353" s="203"/>
      <c r="C353" s="435"/>
      <c r="D353" s="113">
        <v>28</v>
      </c>
      <c r="E353" s="335"/>
      <c r="F353" s="335"/>
      <c r="G353" s="335"/>
      <c r="H353" s="335"/>
      <c r="I353" s="335"/>
      <c r="J353" s="335"/>
      <c r="K353" s="335"/>
      <c r="L353" s="335"/>
      <c r="M353" s="335"/>
      <c r="N353" s="335"/>
      <c r="O353" s="335"/>
      <c r="P353" s="335"/>
      <c r="Q353" s="335"/>
      <c r="R353" s="335"/>
      <c r="S353" s="335"/>
      <c r="T353" s="335"/>
      <c r="U353" s="335"/>
      <c r="V353" s="335"/>
      <c r="W353" s="335"/>
      <c r="X353" s="335"/>
      <c r="Y353" s="335"/>
      <c r="Z353" s="335"/>
      <c r="AA353" s="335"/>
      <c r="AB353" s="335"/>
      <c r="AC353" s="213"/>
      <c r="AD353" s="189"/>
    </row>
    <row r="354" spans="2:30" x14ac:dyDescent="0.3">
      <c r="B354" s="203"/>
      <c r="C354" s="435"/>
      <c r="D354" s="113">
        <v>29</v>
      </c>
      <c r="E354" s="335"/>
      <c r="F354" s="335"/>
      <c r="G354" s="335"/>
      <c r="H354" s="335"/>
      <c r="I354" s="335"/>
      <c r="J354" s="335"/>
      <c r="K354" s="335"/>
      <c r="L354" s="335"/>
      <c r="M354" s="335"/>
      <c r="N354" s="335"/>
      <c r="O354" s="335"/>
      <c r="P354" s="335"/>
      <c r="Q354" s="335"/>
      <c r="R354" s="335"/>
      <c r="S354" s="335"/>
      <c r="T354" s="335"/>
      <c r="U354" s="335"/>
      <c r="V354" s="335"/>
      <c r="W354" s="335"/>
      <c r="X354" s="335"/>
      <c r="Y354" s="335"/>
      <c r="Z354" s="335"/>
      <c r="AA354" s="335"/>
      <c r="AB354" s="335"/>
      <c r="AC354" s="213"/>
      <c r="AD354" s="189"/>
    </row>
    <row r="355" spans="2:30" x14ac:dyDescent="0.3">
      <c r="B355" s="203"/>
      <c r="C355" s="435"/>
      <c r="D355" s="114">
        <v>30</v>
      </c>
      <c r="E355" s="335"/>
      <c r="F355" s="335"/>
      <c r="G355" s="335"/>
      <c r="H355" s="335"/>
      <c r="I355" s="335"/>
      <c r="J355" s="335"/>
      <c r="K355" s="335"/>
      <c r="L355" s="335"/>
      <c r="M355" s="335"/>
      <c r="N355" s="335"/>
      <c r="O355" s="335"/>
      <c r="P355" s="335"/>
      <c r="Q355" s="335"/>
      <c r="R355" s="335"/>
      <c r="S355" s="335"/>
      <c r="T355" s="335"/>
      <c r="U355" s="335"/>
      <c r="V355" s="335"/>
      <c r="W355" s="335"/>
      <c r="X355" s="335"/>
      <c r="Y355" s="335"/>
      <c r="Z355" s="335"/>
      <c r="AA355" s="335"/>
      <c r="AB355" s="335"/>
      <c r="AC355" s="213"/>
      <c r="AD355" s="189"/>
    </row>
    <row r="356" spans="2:30" ht="15" thickBot="1" x14ac:dyDescent="0.35">
      <c r="B356" s="203"/>
      <c r="C356" s="435"/>
      <c r="D356" s="197"/>
      <c r="E356" s="234"/>
      <c r="F356" s="234"/>
      <c r="G356" s="234"/>
      <c r="H356" s="234"/>
      <c r="I356" s="234"/>
      <c r="J356" s="234"/>
      <c r="K356" s="234"/>
      <c r="L356" s="234"/>
      <c r="M356" s="234"/>
      <c r="N356" s="234"/>
      <c r="O356" s="234"/>
      <c r="P356" s="234"/>
      <c r="Q356" s="234"/>
      <c r="R356" s="234"/>
      <c r="S356" s="234"/>
      <c r="T356" s="234"/>
      <c r="U356" s="234"/>
      <c r="V356" s="234"/>
      <c r="W356" s="234"/>
      <c r="X356" s="234"/>
      <c r="Y356" s="234"/>
      <c r="Z356" s="234"/>
      <c r="AA356" s="234"/>
      <c r="AB356" s="235"/>
      <c r="AC356" s="214"/>
      <c r="AD356" s="189"/>
    </row>
    <row r="357" spans="2:30" x14ac:dyDescent="0.3">
      <c r="B357" s="203"/>
      <c r="C357" s="433" t="s">
        <v>144</v>
      </c>
      <c r="D357" s="116">
        <v>1</v>
      </c>
      <c r="E357" s="335"/>
      <c r="F357" s="335"/>
      <c r="G357" s="335"/>
      <c r="H357" s="335"/>
      <c r="I357" s="335"/>
      <c r="J357" s="335"/>
      <c r="K357" s="335"/>
      <c r="L357" s="335"/>
      <c r="M357" s="335"/>
      <c r="N357" s="335"/>
      <c r="O357" s="335"/>
      <c r="P357" s="335"/>
      <c r="Q357" s="335"/>
      <c r="R357" s="335"/>
      <c r="S357" s="335"/>
      <c r="T357" s="335"/>
      <c r="U357" s="335"/>
      <c r="V357" s="335"/>
      <c r="W357" s="335"/>
      <c r="X357" s="335"/>
      <c r="Y357" s="335"/>
      <c r="Z357" s="335"/>
      <c r="AA357" s="335"/>
      <c r="AB357" s="335"/>
      <c r="AC357" s="213"/>
      <c r="AD357" s="189"/>
    </row>
    <row r="358" spans="2:30" x14ac:dyDescent="0.3">
      <c r="B358" s="203"/>
      <c r="C358" s="433"/>
      <c r="D358" s="113">
        <v>2</v>
      </c>
      <c r="E358" s="335"/>
      <c r="F358" s="335"/>
      <c r="G358" s="335"/>
      <c r="H358" s="335"/>
      <c r="I358" s="335"/>
      <c r="J358" s="335"/>
      <c r="K358" s="335"/>
      <c r="L358" s="335"/>
      <c r="M358" s="335"/>
      <c r="N358" s="335"/>
      <c r="O358" s="335"/>
      <c r="P358" s="335"/>
      <c r="Q358" s="335"/>
      <c r="R358" s="335"/>
      <c r="S358" s="335"/>
      <c r="T358" s="335"/>
      <c r="U358" s="335"/>
      <c r="V358" s="335"/>
      <c r="W358" s="335"/>
      <c r="X358" s="335"/>
      <c r="Y358" s="335"/>
      <c r="Z358" s="335"/>
      <c r="AA358" s="335"/>
      <c r="AB358" s="335"/>
      <c r="AC358" s="213"/>
      <c r="AD358" s="189"/>
    </row>
    <row r="359" spans="2:30" x14ac:dyDescent="0.3">
      <c r="B359" s="203"/>
      <c r="C359" s="433"/>
      <c r="D359" s="113">
        <v>3</v>
      </c>
      <c r="E359" s="335"/>
      <c r="F359" s="335"/>
      <c r="G359" s="335"/>
      <c r="H359" s="335"/>
      <c r="I359" s="335"/>
      <c r="J359" s="335"/>
      <c r="K359" s="335"/>
      <c r="L359" s="335"/>
      <c r="M359" s="335"/>
      <c r="N359" s="335"/>
      <c r="O359" s="335"/>
      <c r="P359" s="335"/>
      <c r="Q359" s="335"/>
      <c r="R359" s="335"/>
      <c r="S359" s="335"/>
      <c r="T359" s="335"/>
      <c r="U359" s="335"/>
      <c r="V359" s="335"/>
      <c r="W359" s="335"/>
      <c r="X359" s="335"/>
      <c r="Y359" s="335"/>
      <c r="Z359" s="335"/>
      <c r="AA359" s="335"/>
      <c r="AB359" s="335"/>
      <c r="AC359" s="213"/>
      <c r="AD359" s="189"/>
    </row>
    <row r="360" spans="2:30" x14ac:dyDescent="0.3">
      <c r="B360" s="203"/>
      <c r="C360" s="433"/>
      <c r="D360" s="113">
        <v>4</v>
      </c>
      <c r="E360" s="335"/>
      <c r="F360" s="335"/>
      <c r="G360" s="335"/>
      <c r="H360" s="335"/>
      <c r="I360" s="335"/>
      <c r="J360" s="335"/>
      <c r="K360" s="335"/>
      <c r="L360" s="335"/>
      <c r="M360" s="335"/>
      <c r="N360" s="335"/>
      <c r="O360" s="335"/>
      <c r="P360" s="335"/>
      <c r="Q360" s="335"/>
      <c r="R360" s="335"/>
      <c r="S360" s="335"/>
      <c r="T360" s="335"/>
      <c r="U360" s="335"/>
      <c r="V360" s="335"/>
      <c r="W360" s="335"/>
      <c r="X360" s="335"/>
      <c r="Y360" s="335"/>
      <c r="Z360" s="335"/>
      <c r="AA360" s="335"/>
      <c r="AB360" s="335"/>
      <c r="AC360" s="213"/>
      <c r="AD360" s="189"/>
    </row>
    <row r="361" spans="2:30" x14ac:dyDescent="0.3">
      <c r="B361" s="203"/>
      <c r="C361" s="433"/>
      <c r="D361" s="113">
        <v>5</v>
      </c>
      <c r="E361" s="335"/>
      <c r="F361" s="335"/>
      <c r="G361" s="335"/>
      <c r="H361" s="335"/>
      <c r="I361" s="335"/>
      <c r="J361" s="335"/>
      <c r="K361" s="335"/>
      <c r="L361" s="335"/>
      <c r="M361" s="335"/>
      <c r="N361" s="335"/>
      <c r="O361" s="335"/>
      <c r="P361" s="335"/>
      <c r="Q361" s="335"/>
      <c r="R361" s="335"/>
      <c r="S361" s="335"/>
      <c r="T361" s="335"/>
      <c r="U361" s="335"/>
      <c r="V361" s="335"/>
      <c r="W361" s="335"/>
      <c r="X361" s="335"/>
      <c r="Y361" s="335"/>
      <c r="Z361" s="335"/>
      <c r="AA361" s="335"/>
      <c r="AB361" s="335"/>
      <c r="AC361" s="213"/>
      <c r="AD361" s="189"/>
    </row>
    <row r="362" spans="2:30" x14ac:dyDescent="0.3">
      <c r="B362" s="203"/>
      <c r="C362" s="433"/>
      <c r="D362" s="113">
        <v>6</v>
      </c>
      <c r="E362" s="335"/>
      <c r="F362" s="335"/>
      <c r="G362" s="335"/>
      <c r="H362" s="335"/>
      <c r="I362" s="335"/>
      <c r="J362" s="335"/>
      <c r="K362" s="335"/>
      <c r="L362" s="335"/>
      <c r="M362" s="335"/>
      <c r="N362" s="335"/>
      <c r="O362" s="335"/>
      <c r="P362" s="335"/>
      <c r="Q362" s="335"/>
      <c r="R362" s="335"/>
      <c r="S362" s="335"/>
      <c r="T362" s="335"/>
      <c r="U362" s="335"/>
      <c r="V362" s="335"/>
      <c r="W362" s="335"/>
      <c r="X362" s="335"/>
      <c r="Y362" s="335"/>
      <c r="Z362" s="335"/>
      <c r="AA362" s="335"/>
      <c r="AB362" s="335"/>
      <c r="AC362" s="213"/>
      <c r="AD362" s="189"/>
    </row>
    <row r="363" spans="2:30" x14ac:dyDescent="0.3">
      <c r="B363" s="203"/>
      <c r="C363" s="433"/>
      <c r="D363" s="113">
        <v>7</v>
      </c>
      <c r="E363" s="335"/>
      <c r="F363" s="335"/>
      <c r="G363" s="335"/>
      <c r="H363" s="335"/>
      <c r="I363" s="335"/>
      <c r="J363" s="335"/>
      <c r="K363" s="335"/>
      <c r="L363" s="335"/>
      <c r="M363" s="335"/>
      <c r="N363" s="335"/>
      <c r="O363" s="335"/>
      <c r="P363" s="335"/>
      <c r="Q363" s="335"/>
      <c r="R363" s="335"/>
      <c r="S363" s="335"/>
      <c r="T363" s="335"/>
      <c r="U363" s="335"/>
      <c r="V363" s="335"/>
      <c r="W363" s="335"/>
      <c r="X363" s="335"/>
      <c r="Y363" s="335"/>
      <c r="Z363" s="335"/>
      <c r="AA363" s="335"/>
      <c r="AB363" s="335"/>
      <c r="AC363" s="213"/>
      <c r="AD363" s="189"/>
    </row>
    <row r="364" spans="2:30" x14ac:dyDescent="0.3">
      <c r="B364" s="203"/>
      <c r="C364" s="433"/>
      <c r="D364" s="113">
        <v>8</v>
      </c>
      <c r="E364" s="335"/>
      <c r="F364" s="335"/>
      <c r="G364" s="335"/>
      <c r="H364" s="335"/>
      <c r="I364" s="335"/>
      <c r="J364" s="335"/>
      <c r="K364" s="335"/>
      <c r="L364" s="335"/>
      <c r="M364" s="335"/>
      <c r="N364" s="335"/>
      <c r="O364" s="335"/>
      <c r="P364" s="335"/>
      <c r="Q364" s="335"/>
      <c r="R364" s="335"/>
      <c r="S364" s="335"/>
      <c r="T364" s="335"/>
      <c r="U364" s="335"/>
      <c r="V364" s="335"/>
      <c r="W364" s="335"/>
      <c r="X364" s="335"/>
      <c r="Y364" s="335"/>
      <c r="Z364" s="335"/>
      <c r="AA364" s="335"/>
      <c r="AB364" s="335"/>
      <c r="AC364" s="213"/>
      <c r="AD364" s="189"/>
    </row>
    <row r="365" spans="2:30" x14ac:dyDescent="0.3">
      <c r="B365" s="203"/>
      <c r="C365" s="433"/>
      <c r="D365" s="113">
        <v>9</v>
      </c>
      <c r="E365" s="335"/>
      <c r="F365" s="335"/>
      <c r="G365" s="335"/>
      <c r="H365" s="335"/>
      <c r="I365" s="335"/>
      <c r="J365" s="335"/>
      <c r="K365" s="335"/>
      <c r="L365" s="335"/>
      <c r="M365" s="335"/>
      <c r="N365" s="335"/>
      <c r="O365" s="335"/>
      <c r="P365" s="335"/>
      <c r="Q365" s="335"/>
      <c r="R365" s="335"/>
      <c r="S365" s="335"/>
      <c r="T365" s="335"/>
      <c r="U365" s="335"/>
      <c r="V365" s="335"/>
      <c r="W365" s="335"/>
      <c r="X365" s="335"/>
      <c r="Y365" s="335"/>
      <c r="Z365" s="335"/>
      <c r="AA365" s="335"/>
      <c r="AB365" s="335"/>
      <c r="AC365" s="213"/>
      <c r="AD365" s="189"/>
    </row>
    <row r="366" spans="2:30" x14ac:dyDescent="0.3">
      <c r="B366" s="203"/>
      <c r="C366" s="433"/>
      <c r="D366" s="113">
        <v>10</v>
      </c>
      <c r="E366" s="335"/>
      <c r="F366" s="335"/>
      <c r="G366" s="335"/>
      <c r="H366" s="335"/>
      <c r="I366" s="335"/>
      <c r="J366" s="335"/>
      <c r="K366" s="335"/>
      <c r="L366" s="335"/>
      <c r="M366" s="335"/>
      <c r="N366" s="335"/>
      <c r="O366" s="335"/>
      <c r="P366" s="335"/>
      <c r="Q366" s="335"/>
      <c r="R366" s="335"/>
      <c r="S366" s="335"/>
      <c r="T366" s="335"/>
      <c r="U366" s="335"/>
      <c r="V366" s="335"/>
      <c r="W366" s="335"/>
      <c r="X366" s="335"/>
      <c r="Y366" s="335"/>
      <c r="Z366" s="335"/>
      <c r="AA366" s="335"/>
      <c r="AB366" s="335"/>
      <c r="AC366" s="213"/>
      <c r="AD366" s="189"/>
    </row>
    <row r="367" spans="2:30" x14ac:dyDescent="0.3">
      <c r="B367" s="203"/>
      <c r="C367" s="433"/>
      <c r="D367" s="113">
        <v>11</v>
      </c>
      <c r="E367" s="335"/>
      <c r="F367" s="335"/>
      <c r="G367" s="335"/>
      <c r="H367" s="335"/>
      <c r="I367" s="335"/>
      <c r="J367" s="335"/>
      <c r="K367" s="335"/>
      <c r="L367" s="335"/>
      <c r="M367" s="335"/>
      <c r="N367" s="335"/>
      <c r="O367" s="335"/>
      <c r="P367" s="335"/>
      <c r="Q367" s="335"/>
      <c r="R367" s="335"/>
      <c r="S367" s="335"/>
      <c r="T367" s="335"/>
      <c r="U367" s="335"/>
      <c r="V367" s="335"/>
      <c r="W367" s="335"/>
      <c r="X367" s="335"/>
      <c r="Y367" s="335"/>
      <c r="Z367" s="335"/>
      <c r="AA367" s="335"/>
      <c r="AB367" s="335"/>
      <c r="AC367" s="213"/>
      <c r="AD367" s="189"/>
    </row>
    <row r="368" spans="2:30" x14ac:dyDescent="0.3">
      <c r="B368" s="203"/>
      <c r="C368" s="433"/>
      <c r="D368" s="113">
        <v>12</v>
      </c>
      <c r="E368" s="335"/>
      <c r="F368" s="335"/>
      <c r="G368" s="335"/>
      <c r="H368" s="335"/>
      <c r="I368" s="335"/>
      <c r="J368" s="335"/>
      <c r="K368" s="335"/>
      <c r="L368" s="335"/>
      <c r="M368" s="335"/>
      <c r="N368" s="335"/>
      <c r="O368" s="335"/>
      <c r="P368" s="335"/>
      <c r="Q368" s="335"/>
      <c r="R368" s="335"/>
      <c r="S368" s="335"/>
      <c r="T368" s="335"/>
      <c r="U368" s="335"/>
      <c r="V368" s="335"/>
      <c r="W368" s="335"/>
      <c r="X368" s="335"/>
      <c r="Y368" s="335"/>
      <c r="Z368" s="335"/>
      <c r="AA368" s="335"/>
      <c r="AB368" s="335"/>
      <c r="AC368" s="213"/>
      <c r="AD368" s="189"/>
    </row>
    <row r="369" spans="2:30" x14ac:dyDescent="0.3">
      <c r="B369" s="203"/>
      <c r="C369" s="433"/>
      <c r="D369" s="113">
        <v>13</v>
      </c>
      <c r="E369" s="335"/>
      <c r="F369" s="335"/>
      <c r="G369" s="335"/>
      <c r="H369" s="335"/>
      <c r="I369" s="335"/>
      <c r="J369" s="335"/>
      <c r="K369" s="335"/>
      <c r="L369" s="335"/>
      <c r="M369" s="335"/>
      <c r="N369" s="335"/>
      <c r="O369" s="335"/>
      <c r="P369" s="335"/>
      <c r="Q369" s="335"/>
      <c r="R369" s="335"/>
      <c r="S369" s="335"/>
      <c r="T369" s="335"/>
      <c r="U369" s="335"/>
      <c r="V369" s="335"/>
      <c r="W369" s="335"/>
      <c r="X369" s="335"/>
      <c r="Y369" s="335"/>
      <c r="Z369" s="335"/>
      <c r="AA369" s="335"/>
      <c r="AB369" s="335"/>
      <c r="AC369" s="213"/>
      <c r="AD369" s="189"/>
    </row>
    <row r="370" spans="2:30" x14ac:dyDescent="0.3">
      <c r="B370" s="203"/>
      <c r="C370" s="433"/>
      <c r="D370" s="113">
        <v>14</v>
      </c>
      <c r="E370" s="335"/>
      <c r="F370" s="335"/>
      <c r="G370" s="335"/>
      <c r="H370" s="335"/>
      <c r="I370" s="335"/>
      <c r="J370" s="335"/>
      <c r="K370" s="335"/>
      <c r="L370" s="335"/>
      <c r="M370" s="335"/>
      <c r="N370" s="335"/>
      <c r="O370" s="335"/>
      <c r="P370" s="335"/>
      <c r="Q370" s="335"/>
      <c r="R370" s="335"/>
      <c r="S370" s="335"/>
      <c r="T370" s="335"/>
      <c r="U370" s="335"/>
      <c r="V370" s="335"/>
      <c r="W370" s="335"/>
      <c r="X370" s="335"/>
      <c r="Y370" s="335"/>
      <c r="Z370" s="335"/>
      <c r="AA370" s="335"/>
      <c r="AB370" s="335"/>
      <c r="AC370" s="213"/>
      <c r="AD370" s="189"/>
    </row>
    <row r="371" spans="2:30" x14ac:dyDescent="0.3">
      <c r="B371" s="203"/>
      <c r="C371" s="433"/>
      <c r="D371" s="113">
        <v>15</v>
      </c>
      <c r="E371" s="335"/>
      <c r="F371" s="335"/>
      <c r="G371" s="335"/>
      <c r="H371" s="335"/>
      <c r="I371" s="335"/>
      <c r="J371" s="335"/>
      <c r="K371" s="335"/>
      <c r="L371" s="335"/>
      <c r="M371" s="335"/>
      <c r="N371" s="335"/>
      <c r="O371" s="335"/>
      <c r="P371" s="335"/>
      <c r="Q371" s="335"/>
      <c r="R371" s="335"/>
      <c r="S371" s="335"/>
      <c r="T371" s="335"/>
      <c r="U371" s="335"/>
      <c r="V371" s="335"/>
      <c r="W371" s="335"/>
      <c r="X371" s="335"/>
      <c r="Y371" s="335"/>
      <c r="Z371" s="335"/>
      <c r="AA371" s="335"/>
      <c r="AB371" s="335"/>
      <c r="AC371" s="213"/>
      <c r="AD371" s="189"/>
    </row>
    <row r="372" spans="2:30" x14ac:dyDescent="0.3">
      <c r="B372" s="203"/>
      <c r="C372" s="433"/>
      <c r="D372" s="113">
        <v>16</v>
      </c>
      <c r="E372" s="335"/>
      <c r="F372" s="335"/>
      <c r="G372" s="335"/>
      <c r="H372" s="335"/>
      <c r="I372" s="335"/>
      <c r="J372" s="335"/>
      <c r="K372" s="335"/>
      <c r="L372" s="335"/>
      <c r="M372" s="335"/>
      <c r="N372" s="335"/>
      <c r="O372" s="335"/>
      <c r="P372" s="335"/>
      <c r="Q372" s="335"/>
      <c r="R372" s="335"/>
      <c r="S372" s="335"/>
      <c r="T372" s="335"/>
      <c r="U372" s="335"/>
      <c r="V372" s="335"/>
      <c r="W372" s="335"/>
      <c r="X372" s="335"/>
      <c r="Y372" s="335"/>
      <c r="Z372" s="335"/>
      <c r="AA372" s="335"/>
      <c r="AB372" s="335"/>
      <c r="AC372" s="213"/>
      <c r="AD372" s="189"/>
    </row>
    <row r="373" spans="2:30" x14ac:dyDescent="0.3">
      <c r="B373" s="203"/>
      <c r="C373" s="433"/>
      <c r="D373" s="113">
        <v>17</v>
      </c>
      <c r="E373" s="335"/>
      <c r="F373" s="335"/>
      <c r="G373" s="335"/>
      <c r="H373" s="335"/>
      <c r="I373" s="335"/>
      <c r="J373" s="335"/>
      <c r="K373" s="335"/>
      <c r="L373" s="335"/>
      <c r="M373" s="335"/>
      <c r="N373" s="335"/>
      <c r="O373" s="335"/>
      <c r="P373" s="335"/>
      <c r="Q373" s="335"/>
      <c r="R373" s="335"/>
      <c r="S373" s="335"/>
      <c r="T373" s="335"/>
      <c r="U373" s="335"/>
      <c r="V373" s="335"/>
      <c r="W373" s="335"/>
      <c r="X373" s="335"/>
      <c r="Y373" s="335"/>
      <c r="Z373" s="335"/>
      <c r="AA373" s="335"/>
      <c r="AB373" s="335"/>
      <c r="AC373" s="213"/>
      <c r="AD373" s="189"/>
    </row>
    <row r="374" spans="2:30" x14ac:dyDescent="0.3">
      <c r="B374" s="203"/>
      <c r="C374" s="433"/>
      <c r="D374" s="113">
        <v>18</v>
      </c>
      <c r="E374" s="335"/>
      <c r="F374" s="335"/>
      <c r="G374" s="335"/>
      <c r="H374" s="335"/>
      <c r="I374" s="335"/>
      <c r="J374" s="335"/>
      <c r="K374" s="335"/>
      <c r="L374" s="335"/>
      <c r="M374" s="335"/>
      <c r="N374" s="335"/>
      <c r="O374" s="335"/>
      <c r="P374" s="335"/>
      <c r="Q374" s="335"/>
      <c r="R374" s="335"/>
      <c r="S374" s="335"/>
      <c r="T374" s="335"/>
      <c r="U374" s="335"/>
      <c r="V374" s="335"/>
      <c r="W374" s="335"/>
      <c r="X374" s="335"/>
      <c r="Y374" s="335"/>
      <c r="Z374" s="335"/>
      <c r="AA374" s="335"/>
      <c r="AB374" s="335"/>
      <c r="AC374" s="213"/>
      <c r="AD374" s="189"/>
    </row>
    <row r="375" spans="2:30" x14ac:dyDescent="0.3">
      <c r="B375" s="203"/>
      <c r="C375" s="433"/>
      <c r="D375" s="113">
        <v>19</v>
      </c>
      <c r="E375" s="335"/>
      <c r="F375" s="335"/>
      <c r="G375" s="335"/>
      <c r="H375" s="335"/>
      <c r="I375" s="335"/>
      <c r="J375" s="335"/>
      <c r="K375" s="335"/>
      <c r="L375" s="335"/>
      <c r="M375" s="335"/>
      <c r="N375" s="335"/>
      <c r="O375" s="335"/>
      <c r="P375" s="335"/>
      <c r="Q375" s="335"/>
      <c r="R375" s="335"/>
      <c r="S375" s="335"/>
      <c r="T375" s="335"/>
      <c r="U375" s="335"/>
      <c r="V375" s="335"/>
      <c r="W375" s="335"/>
      <c r="X375" s="335"/>
      <c r="Y375" s="335"/>
      <c r="Z375" s="335"/>
      <c r="AA375" s="335"/>
      <c r="AB375" s="335"/>
      <c r="AC375" s="213"/>
      <c r="AD375" s="189"/>
    </row>
    <row r="376" spans="2:30" x14ac:dyDescent="0.3">
      <c r="B376" s="203"/>
      <c r="C376" s="433"/>
      <c r="D376" s="113">
        <v>20</v>
      </c>
      <c r="E376" s="335"/>
      <c r="F376" s="335"/>
      <c r="G376" s="335"/>
      <c r="H376" s="335"/>
      <c r="I376" s="335"/>
      <c r="J376" s="335"/>
      <c r="K376" s="335"/>
      <c r="L376" s="335"/>
      <c r="M376" s="335"/>
      <c r="N376" s="335"/>
      <c r="O376" s="335"/>
      <c r="P376" s="335"/>
      <c r="Q376" s="335"/>
      <c r="R376" s="335"/>
      <c r="S376" s="335"/>
      <c r="T376" s="335"/>
      <c r="U376" s="335"/>
      <c r="V376" s="335"/>
      <c r="W376" s="335"/>
      <c r="X376" s="335"/>
      <c r="Y376" s="335"/>
      <c r="Z376" s="335"/>
      <c r="AA376" s="335"/>
      <c r="AB376" s="335"/>
      <c r="AC376" s="213"/>
      <c r="AD376" s="189"/>
    </row>
    <row r="377" spans="2:30" x14ac:dyDescent="0.3">
      <c r="B377" s="203"/>
      <c r="C377" s="433"/>
      <c r="D377" s="113">
        <v>21</v>
      </c>
      <c r="E377" s="335"/>
      <c r="F377" s="335"/>
      <c r="G377" s="335"/>
      <c r="H377" s="335"/>
      <c r="I377" s="335"/>
      <c r="J377" s="335"/>
      <c r="K377" s="335"/>
      <c r="L377" s="335"/>
      <c r="M377" s="335"/>
      <c r="N377" s="335"/>
      <c r="O377" s="335"/>
      <c r="P377" s="335"/>
      <c r="Q377" s="335"/>
      <c r="R377" s="335"/>
      <c r="S377" s="335"/>
      <c r="T377" s="335"/>
      <c r="U377" s="335"/>
      <c r="V377" s="335"/>
      <c r="W377" s="335"/>
      <c r="X377" s="335"/>
      <c r="Y377" s="335"/>
      <c r="Z377" s="335"/>
      <c r="AA377" s="335"/>
      <c r="AB377" s="335"/>
      <c r="AC377" s="213"/>
      <c r="AD377" s="189"/>
    </row>
    <row r="378" spans="2:30" x14ac:dyDescent="0.3">
      <c r="B378" s="203"/>
      <c r="C378" s="433"/>
      <c r="D378" s="113">
        <v>22</v>
      </c>
      <c r="E378" s="335"/>
      <c r="F378" s="335"/>
      <c r="G378" s="335"/>
      <c r="H378" s="335"/>
      <c r="I378" s="335"/>
      <c r="J378" s="335"/>
      <c r="K378" s="335"/>
      <c r="L378" s="335"/>
      <c r="M378" s="335"/>
      <c r="N378" s="335"/>
      <c r="O378" s="335"/>
      <c r="P378" s="335"/>
      <c r="Q378" s="335"/>
      <c r="R378" s="335"/>
      <c r="S378" s="335"/>
      <c r="T378" s="335"/>
      <c r="U378" s="335"/>
      <c r="V378" s="335"/>
      <c r="W378" s="335"/>
      <c r="X378" s="335"/>
      <c r="Y378" s="335"/>
      <c r="Z378" s="335"/>
      <c r="AA378" s="335"/>
      <c r="AB378" s="335"/>
      <c r="AC378" s="213"/>
      <c r="AD378" s="189"/>
    </row>
    <row r="379" spans="2:30" x14ac:dyDescent="0.3">
      <c r="B379" s="203"/>
      <c r="C379" s="433"/>
      <c r="D379" s="113">
        <v>23</v>
      </c>
      <c r="E379" s="335"/>
      <c r="F379" s="335"/>
      <c r="G379" s="335"/>
      <c r="H379" s="335"/>
      <c r="I379" s="335"/>
      <c r="J379" s="335"/>
      <c r="K379" s="335"/>
      <c r="L379" s="335"/>
      <c r="M379" s="335"/>
      <c r="N379" s="335"/>
      <c r="O379" s="335"/>
      <c r="P379" s="335"/>
      <c r="Q379" s="335"/>
      <c r="R379" s="335"/>
      <c r="S379" s="335"/>
      <c r="T379" s="335"/>
      <c r="U379" s="335"/>
      <c r="V379" s="335"/>
      <c r="W379" s="335"/>
      <c r="X379" s="335"/>
      <c r="Y379" s="335"/>
      <c r="Z379" s="335"/>
      <c r="AA379" s="335"/>
      <c r="AB379" s="335"/>
      <c r="AC379" s="213"/>
      <c r="AD379" s="189"/>
    </row>
    <row r="380" spans="2:30" x14ac:dyDescent="0.3">
      <c r="B380" s="203"/>
      <c r="C380" s="433"/>
      <c r="D380" s="113">
        <v>24</v>
      </c>
      <c r="E380" s="335"/>
      <c r="F380" s="335"/>
      <c r="G380" s="335"/>
      <c r="H380" s="335"/>
      <c r="I380" s="335"/>
      <c r="J380" s="335"/>
      <c r="K380" s="335"/>
      <c r="L380" s="335"/>
      <c r="M380" s="335"/>
      <c r="N380" s="335"/>
      <c r="O380" s="335"/>
      <c r="P380" s="335"/>
      <c r="Q380" s="335"/>
      <c r="R380" s="335"/>
      <c r="S380" s="335"/>
      <c r="T380" s="335"/>
      <c r="U380" s="335"/>
      <c r="V380" s="335"/>
      <c r="W380" s="335"/>
      <c r="X380" s="335"/>
      <c r="Y380" s="335"/>
      <c r="Z380" s="335"/>
      <c r="AA380" s="335"/>
      <c r="AB380" s="335"/>
      <c r="AC380" s="213"/>
      <c r="AD380" s="189"/>
    </row>
    <row r="381" spans="2:30" x14ac:dyDescent="0.3">
      <c r="B381" s="203"/>
      <c r="C381" s="433"/>
      <c r="D381" s="113">
        <v>25</v>
      </c>
      <c r="E381" s="335"/>
      <c r="F381" s="335"/>
      <c r="G381" s="335"/>
      <c r="H381" s="335"/>
      <c r="I381" s="335"/>
      <c r="J381" s="335"/>
      <c r="K381" s="335"/>
      <c r="L381" s="335"/>
      <c r="M381" s="335"/>
      <c r="N381" s="335"/>
      <c r="O381" s="335"/>
      <c r="P381" s="335"/>
      <c r="Q381" s="335"/>
      <c r="R381" s="335"/>
      <c r="S381" s="335"/>
      <c r="T381" s="335"/>
      <c r="U381" s="335"/>
      <c r="V381" s="335"/>
      <c r="W381" s="335"/>
      <c r="X381" s="335"/>
      <c r="Y381" s="335"/>
      <c r="Z381" s="335"/>
      <c r="AA381" s="335"/>
      <c r="AB381" s="335"/>
      <c r="AC381" s="213"/>
      <c r="AD381" s="189"/>
    </row>
    <row r="382" spans="2:30" x14ac:dyDescent="0.3">
      <c r="B382" s="203"/>
      <c r="C382" s="433"/>
      <c r="D382" s="113">
        <v>26</v>
      </c>
      <c r="E382" s="335"/>
      <c r="F382" s="335"/>
      <c r="G382" s="335"/>
      <c r="H382" s="335"/>
      <c r="I382" s="335"/>
      <c r="J382" s="335"/>
      <c r="K382" s="335"/>
      <c r="L382" s="335"/>
      <c r="M382" s="335"/>
      <c r="N382" s="335"/>
      <c r="O382" s="335"/>
      <c r="P382" s="335"/>
      <c r="Q382" s="335"/>
      <c r="R382" s="335"/>
      <c r="S382" s="335"/>
      <c r="T382" s="335"/>
      <c r="U382" s="335"/>
      <c r="V382" s="335"/>
      <c r="W382" s="335"/>
      <c r="X382" s="335"/>
      <c r="Y382" s="335"/>
      <c r="Z382" s="335"/>
      <c r="AA382" s="335"/>
      <c r="AB382" s="335"/>
      <c r="AC382" s="213"/>
      <c r="AD382" s="189"/>
    </row>
    <row r="383" spans="2:30" x14ac:dyDescent="0.3">
      <c r="B383" s="203"/>
      <c r="C383" s="433"/>
      <c r="D383" s="113">
        <v>27</v>
      </c>
      <c r="E383" s="335"/>
      <c r="F383" s="335"/>
      <c r="G383" s="335"/>
      <c r="H383" s="335"/>
      <c r="I383" s="335"/>
      <c r="J383" s="335"/>
      <c r="K383" s="335"/>
      <c r="L383" s="335"/>
      <c r="M383" s="335"/>
      <c r="N383" s="335"/>
      <c r="O383" s="335"/>
      <c r="P383" s="335"/>
      <c r="Q383" s="335"/>
      <c r="R383" s="335"/>
      <c r="S383" s="335"/>
      <c r="T383" s="335"/>
      <c r="U383" s="335"/>
      <c r="V383" s="335"/>
      <c r="W383" s="335"/>
      <c r="X383" s="335"/>
      <c r="Y383" s="335"/>
      <c r="Z383" s="335"/>
      <c r="AA383" s="335"/>
      <c r="AB383" s="335"/>
      <c r="AC383" s="213"/>
      <c r="AD383" s="189"/>
    </row>
    <row r="384" spans="2:30" x14ac:dyDescent="0.3">
      <c r="B384" s="203"/>
      <c r="C384" s="433"/>
      <c r="D384" s="113">
        <v>28</v>
      </c>
      <c r="E384" s="335"/>
      <c r="F384" s="335"/>
      <c r="G384" s="335"/>
      <c r="H384" s="335"/>
      <c r="I384" s="335"/>
      <c r="J384" s="335"/>
      <c r="K384" s="335"/>
      <c r="L384" s="335"/>
      <c r="M384" s="335"/>
      <c r="N384" s="335"/>
      <c r="O384" s="335"/>
      <c r="P384" s="335"/>
      <c r="Q384" s="335"/>
      <c r="R384" s="335"/>
      <c r="S384" s="335"/>
      <c r="T384" s="335"/>
      <c r="U384" s="335"/>
      <c r="V384" s="335"/>
      <c r="W384" s="335"/>
      <c r="X384" s="335"/>
      <c r="Y384" s="335"/>
      <c r="Z384" s="335"/>
      <c r="AA384" s="335"/>
      <c r="AB384" s="335"/>
      <c r="AC384" s="213"/>
      <c r="AD384" s="189"/>
    </row>
    <row r="385" spans="2:30" x14ac:dyDescent="0.3">
      <c r="B385" s="203"/>
      <c r="C385" s="433"/>
      <c r="D385" s="113">
        <v>29</v>
      </c>
      <c r="E385" s="335"/>
      <c r="F385" s="335"/>
      <c r="G385" s="335"/>
      <c r="H385" s="335"/>
      <c r="I385" s="335"/>
      <c r="J385" s="335"/>
      <c r="K385" s="335"/>
      <c r="L385" s="335"/>
      <c r="M385" s="335"/>
      <c r="N385" s="335"/>
      <c r="O385" s="335"/>
      <c r="P385" s="335"/>
      <c r="Q385" s="335"/>
      <c r="R385" s="335"/>
      <c r="S385" s="335"/>
      <c r="T385" s="335"/>
      <c r="U385" s="335"/>
      <c r="V385" s="335"/>
      <c r="W385" s="335"/>
      <c r="X385" s="335"/>
      <c r="Y385" s="335"/>
      <c r="Z385" s="335"/>
      <c r="AA385" s="335"/>
      <c r="AB385" s="335"/>
      <c r="AC385" s="213"/>
      <c r="AD385" s="189"/>
    </row>
    <row r="386" spans="2:30" x14ac:dyDescent="0.3">
      <c r="B386" s="203"/>
      <c r="C386" s="433"/>
      <c r="D386" s="113">
        <v>30</v>
      </c>
      <c r="E386" s="335"/>
      <c r="F386" s="335"/>
      <c r="G386" s="335"/>
      <c r="H386" s="335"/>
      <c r="I386" s="335"/>
      <c r="J386" s="335"/>
      <c r="K386" s="335"/>
      <c r="L386" s="335"/>
      <c r="M386" s="335"/>
      <c r="N386" s="335"/>
      <c r="O386" s="335"/>
      <c r="P386" s="335"/>
      <c r="Q386" s="335"/>
      <c r="R386" s="335"/>
      <c r="S386" s="335"/>
      <c r="T386" s="335"/>
      <c r="U386" s="335"/>
      <c r="V386" s="335"/>
      <c r="W386" s="335"/>
      <c r="X386" s="335"/>
      <c r="Y386" s="335"/>
      <c r="Z386" s="335"/>
      <c r="AA386" s="335"/>
      <c r="AB386" s="335"/>
      <c r="AC386" s="213"/>
      <c r="AD386" s="189"/>
    </row>
    <row r="387" spans="2:30" x14ac:dyDescent="0.3">
      <c r="B387" s="203"/>
      <c r="C387" s="433"/>
      <c r="D387" s="114">
        <v>31</v>
      </c>
      <c r="E387" s="335"/>
      <c r="F387" s="335"/>
      <c r="G387" s="335"/>
      <c r="H387" s="335"/>
      <c r="I387" s="335"/>
      <c r="J387" s="335"/>
      <c r="K387" s="335"/>
      <c r="L387" s="335"/>
      <c r="M387" s="335"/>
      <c r="N387" s="335"/>
      <c r="O387" s="335"/>
      <c r="P387" s="335"/>
      <c r="Q387" s="335"/>
      <c r="R387" s="335"/>
      <c r="S387" s="335"/>
      <c r="T387" s="335"/>
      <c r="U387" s="335"/>
      <c r="V387" s="335"/>
      <c r="W387" s="335"/>
      <c r="X387" s="335"/>
      <c r="Y387" s="335"/>
      <c r="Z387" s="335"/>
      <c r="AA387" s="335"/>
      <c r="AB387" s="335"/>
      <c r="AC387" s="213"/>
      <c r="AD387" s="189"/>
    </row>
    <row r="388" spans="2:30" ht="15" thickBot="1" x14ac:dyDescent="0.35">
      <c r="B388" s="203"/>
      <c r="C388" s="434"/>
      <c r="D388" s="197"/>
      <c r="E388" s="236"/>
      <c r="F388" s="236"/>
      <c r="G388" s="236"/>
      <c r="H388" s="236"/>
      <c r="I388" s="236"/>
      <c r="J388" s="236"/>
      <c r="K388" s="236"/>
      <c r="L388" s="236"/>
      <c r="M388" s="236"/>
      <c r="N388" s="236"/>
      <c r="O388" s="236"/>
      <c r="P388" s="236"/>
      <c r="Q388" s="236"/>
      <c r="R388" s="236"/>
      <c r="S388" s="236"/>
      <c r="T388" s="236"/>
      <c r="U388" s="236"/>
      <c r="V388" s="236"/>
      <c r="W388" s="236"/>
      <c r="X388" s="236"/>
      <c r="Y388" s="236"/>
      <c r="Z388" s="236"/>
      <c r="AA388" s="236"/>
      <c r="AB388" s="237"/>
      <c r="AC388" s="214"/>
      <c r="AD388" s="209"/>
    </row>
    <row r="389" spans="2:30" x14ac:dyDescent="0.3">
      <c r="B389" s="203"/>
      <c r="C389" s="106"/>
      <c r="D389" s="106"/>
      <c r="E389" s="238"/>
      <c r="F389" s="238"/>
      <c r="G389" s="238"/>
      <c r="H389" s="238"/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60"/>
      <c r="AD389" s="189"/>
    </row>
    <row r="390" spans="2:30" x14ac:dyDescent="0.3">
      <c r="B390" s="194"/>
      <c r="AD390" s="189"/>
    </row>
    <row r="391" spans="2:30" ht="15" thickBot="1" x14ac:dyDescent="0.35">
      <c r="B391" s="195"/>
      <c r="C391" s="196"/>
      <c r="D391" s="196"/>
      <c r="E391" s="240"/>
      <c r="F391" s="240"/>
      <c r="G391" s="240"/>
      <c r="H391" s="240"/>
      <c r="I391" s="240"/>
      <c r="J391" s="240"/>
      <c r="K391" s="240"/>
      <c r="L391" s="240"/>
      <c r="M391" s="240"/>
      <c r="N391" s="240"/>
      <c r="O391" s="240"/>
      <c r="P391" s="240"/>
      <c r="Q391" s="240"/>
      <c r="R391" s="240"/>
      <c r="S391" s="240"/>
      <c r="T391" s="240"/>
      <c r="U391" s="240"/>
      <c r="V391" s="240"/>
      <c r="W391" s="240"/>
      <c r="X391" s="240"/>
      <c r="Y391" s="240"/>
      <c r="Z391" s="240"/>
      <c r="AA391" s="240"/>
      <c r="AB391" s="240"/>
      <c r="AC391" s="196"/>
      <c r="AD391" s="198"/>
    </row>
  </sheetData>
  <sheetProtection selectLockedCells="1"/>
  <mergeCells count="16">
    <mergeCell ref="B2:AD2"/>
    <mergeCell ref="C357:C388"/>
    <mergeCell ref="C326:C356"/>
    <mergeCell ref="C294:C325"/>
    <mergeCell ref="C263:C293"/>
    <mergeCell ref="C231:C262"/>
    <mergeCell ref="C11:C41"/>
    <mergeCell ref="C43:C72"/>
    <mergeCell ref="F4:N4"/>
    <mergeCell ref="F6:N6"/>
    <mergeCell ref="E8:AB8"/>
    <mergeCell ref="C199:C230"/>
    <mergeCell ref="C168:C198"/>
    <mergeCell ref="C136:C167"/>
    <mergeCell ref="C105:C135"/>
    <mergeCell ref="C73:C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70C0"/>
    <pageSetUpPr fitToPage="1"/>
  </sheetPr>
  <dimension ref="B1:Z58"/>
  <sheetViews>
    <sheetView showGridLines="0" topLeftCell="N1" zoomScale="60" zoomScaleNormal="60" zoomScaleSheetLayoutView="100" workbookViewId="0">
      <selection activeCell="C12" sqref="C12"/>
    </sheetView>
  </sheetViews>
  <sheetFormatPr defaultColWidth="9" defaultRowHeight="14.4" x14ac:dyDescent="0.3"/>
  <cols>
    <col min="1" max="1" width="3.44140625" style="23" customWidth="1"/>
    <col min="2" max="2" width="6.33203125" style="23" customWidth="1"/>
    <col min="3" max="4" width="29.44140625" style="23" customWidth="1"/>
    <col min="5" max="5" width="10.109375" style="103" bestFit="1" customWidth="1"/>
    <col min="6" max="6" width="24" style="23" bestFit="1" customWidth="1"/>
    <col min="7" max="7" width="24" style="23" customWidth="1"/>
    <col min="8" max="8" width="16.88671875" style="23" bestFit="1" customWidth="1"/>
    <col min="9" max="9" width="15.6640625" style="23" bestFit="1" customWidth="1"/>
    <col min="10" max="10" width="15.6640625" style="23" customWidth="1"/>
    <col min="11" max="11" width="19.44140625" style="23" customWidth="1"/>
    <col min="12" max="12" width="22.5546875" style="23" bestFit="1" customWidth="1"/>
    <col min="13" max="13" width="14.44140625" style="23" bestFit="1" customWidth="1"/>
    <col min="14" max="14" width="17.6640625" style="23" bestFit="1" customWidth="1"/>
    <col min="15" max="15" width="17.109375" style="23" bestFit="1" customWidth="1"/>
    <col min="16" max="16" width="23.5546875" style="23" bestFit="1" customWidth="1"/>
    <col min="17" max="17" width="50.5546875" style="23" bestFit="1" customWidth="1"/>
    <col min="18" max="18" width="24.33203125" bestFit="1" customWidth="1"/>
    <col min="19" max="19" width="30" bestFit="1" customWidth="1"/>
    <col min="20" max="20" width="33" style="23" bestFit="1" customWidth="1"/>
    <col min="21" max="21" width="31.6640625" style="23" bestFit="1" customWidth="1"/>
    <col min="22" max="22" width="17.88671875" style="23" bestFit="1" customWidth="1"/>
    <col min="23" max="23" width="28.33203125" style="23" bestFit="1" customWidth="1"/>
    <col min="24" max="24" width="57.6640625" style="23" bestFit="1" customWidth="1"/>
    <col min="25" max="25" width="0.88671875" style="23" customWidth="1"/>
    <col min="26" max="26" width="8" style="23" customWidth="1"/>
    <col min="27" max="16384" width="9" style="23"/>
  </cols>
  <sheetData>
    <row r="1" spans="2:26" ht="15" thickBot="1" x14ac:dyDescent="0.35"/>
    <row r="2" spans="2:26" ht="18" x14ac:dyDescent="0.3">
      <c r="B2" s="426" t="s">
        <v>145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8"/>
    </row>
    <row r="3" spans="2:26" ht="15" thickBot="1" x14ac:dyDescent="0.35">
      <c r="B3" s="57"/>
      <c r="Z3" s="58"/>
    </row>
    <row r="4" spans="2:26" ht="15" thickBot="1" x14ac:dyDescent="0.35">
      <c r="B4" s="104" t="s">
        <v>146</v>
      </c>
      <c r="C4" s="456" t="s">
        <v>17</v>
      </c>
      <c r="D4" s="457"/>
      <c r="E4" s="418" t="str">
        <f>IF('1_Aspectos_Geográficos'!D4&lt;&gt;0,('1_Aspectos_Geográficos'!D4),"")</f>
        <v/>
      </c>
      <c r="F4" s="419"/>
      <c r="G4" s="419"/>
      <c r="H4" s="419"/>
      <c r="I4" s="419"/>
      <c r="J4" s="419"/>
      <c r="K4" s="419"/>
      <c r="L4" s="420"/>
      <c r="M4" s="11"/>
      <c r="N4" s="54"/>
      <c r="O4" s="54"/>
      <c r="P4" s="210"/>
      <c r="Z4" s="58"/>
    </row>
    <row r="5" spans="2:26" ht="15" thickBot="1" x14ac:dyDescent="0.35">
      <c r="B5" s="104"/>
      <c r="C5" s="54"/>
      <c r="D5" s="54"/>
      <c r="E5" s="49"/>
      <c r="F5" s="9"/>
      <c r="G5" s="9"/>
      <c r="H5" s="9"/>
      <c r="I5" s="9"/>
      <c r="J5" s="9"/>
      <c r="K5" s="9"/>
      <c r="L5" s="9"/>
      <c r="M5" s="9"/>
      <c r="Z5" s="58"/>
    </row>
    <row r="6" spans="2:26" ht="15" thickBot="1" x14ac:dyDescent="0.35">
      <c r="B6" s="104" t="s">
        <v>147</v>
      </c>
      <c r="C6" s="456" t="s">
        <v>43</v>
      </c>
      <c r="D6" s="457"/>
      <c r="E6" s="418" t="str">
        <f>IF('1_Aspectos_Geográficos'!D6&lt;&gt;0,('1_Aspectos_Geográficos'!D6),"")</f>
        <v/>
      </c>
      <c r="F6" s="419"/>
      <c r="G6" s="419"/>
      <c r="H6" s="419"/>
      <c r="I6" s="419"/>
      <c r="J6" s="419"/>
      <c r="K6" s="419"/>
      <c r="L6" s="420"/>
      <c r="M6" s="11"/>
      <c r="N6" s="54"/>
      <c r="O6" s="54"/>
      <c r="P6" s="200"/>
      <c r="Z6" s="58"/>
    </row>
    <row r="7" spans="2:26" x14ac:dyDescent="0.3">
      <c r="B7" s="57"/>
      <c r="O7" s="184"/>
      <c r="P7" s="184"/>
      <c r="Q7" s="184"/>
      <c r="Z7" s="58"/>
    </row>
    <row r="8" spans="2:26" ht="15" thickBot="1" x14ac:dyDescent="0.35">
      <c r="B8" s="57"/>
      <c r="C8" s="96"/>
      <c r="D8" s="96"/>
      <c r="E8" s="118"/>
      <c r="F8" s="96"/>
      <c r="G8" s="96"/>
      <c r="H8" s="96"/>
      <c r="I8" s="96"/>
      <c r="J8" s="96"/>
      <c r="K8" s="96"/>
      <c r="L8" s="96"/>
      <c r="M8" s="96"/>
      <c r="N8" s="96"/>
      <c r="O8" s="185"/>
      <c r="P8" s="185"/>
      <c r="Q8" s="184"/>
      <c r="Z8" s="58"/>
    </row>
    <row r="9" spans="2:26" ht="15" thickBot="1" x14ac:dyDescent="0.35">
      <c r="B9" s="57"/>
      <c r="C9" s="447" t="s">
        <v>145</v>
      </c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9"/>
      <c r="R9" s="450" t="s">
        <v>148</v>
      </c>
      <c r="S9" s="451"/>
      <c r="T9" s="452"/>
      <c r="U9" s="453" t="s">
        <v>149</v>
      </c>
      <c r="V9" s="454"/>
      <c r="W9" s="454"/>
      <c r="X9" s="455"/>
      <c r="Y9" s="44"/>
      <c r="Z9" s="58"/>
    </row>
    <row r="10" spans="2:26" x14ac:dyDescent="0.3">
      <c r="B10" s="57"/>
      <c r="C10" s="444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6"/>
      <c r="Y10" s="44"/>
      <c r="Z10" s="58"/>
    </row>
    <row r="11" spans="2:26" ht="70.5" customHeight="1" x14ac:dyDescent="0.3">
      <c r="B11" s="119" t="s">
        <v>150</v>
      </c>
      <c r="C11" s="120" t="s">
        <v>151</v>
      </c>
      <c r="D11" s="121" t="s">
        <v>152</v>
      </c>
      <c r="E11" s="121" t="s">
        <v>153</v>
      </c>
      <c r="F11" s="121" t="s">
        <v>154</v>
      </c>
      <c r="G11" s="121" t="s">
        <v>155</v>
      </c>
      <c r="H11" s="121" t="s">
        <v>156</v>
      </c>
      <c r="I11" s="121" t="s">
        <v>157</v>
      </c>
      <c r="J11" s="121" t="s">
        <v>158</v>
      </c>
      <c r="K11" s="121" t="s">
        <v>159</v>
      </c>
      <c r="L11" s="121" t="s">
        <v>160</v>
      </c>
      <c r="M11" s="121" t="s">
        <v>161</v>
      </c>
      <c r="N11" s="121" t="s">
        <v>162</v>
      </c>
      <c r="O11" s="122" t="s">
        <v>163</v>
      </c>
      <c r="P11" s="122" t="s">
        <v>164</v>
      </c>
      <c r="Q11" s="122" t="s">
        <v>165</v>
      </c>
      <c r="R11" s="121" t="s">
        <v>166</v>
      </c>
      <c r="S11" s="121" t="s">
        <v>167</v>
      </c>
      <c r="T11" s="216" t="s">
        <v>168</v>
      </c>
      <c r="U11" s="217" t="s">
        <v>169</v>
      </c>
      <c r="V11" s="217" t="s">
        <v>170</v>
      </c>
      <c r="W11" s="218" t="s">
        <v>171</v>
      </c>
      <c r="X11" s="217" t="s">
        <v>172</v>
      </c>
      <c r="Y11" s="44"/>
      <c r="Z11" s="58"/>
    </row>
    <row r="12" spans="2:26" x14ac:dyDescent="0.3">
      <c r="B12" s="57"/>
      <c r="C12" s="336"/>
      <c r="D12" s="336"/>
      <c r="E12" s="273"/>
      <c r="F12" s="338"/>
      <c r="G12" s="338"/>
      <c r="H12" s="275"/>
      <c r="I12" s="276"/>
      <c r="J12" s="276"/>
      <c r="K12" s="276"/>
      <c r="L12" s="274"/>
      <c r="M12" s="273"/>
      <c r="N12" s="277"/>
      <c r="O12" s="277"/>
      <c r="P12" s="277"/>
      <c r="Q12" s="340"/>
      <c r="R12" s="278"/>
      <c r="S12" s="279"/>
      <c r="T12" s="340"/>
      <c r="U12" s="278"/>
      <c r="V12" s="280"/>
      <c r="W12" s="370"/>
      <c r="X12" s="340"/>
      <c r="Y12" s="44"/>
      <c r="Z12" s="58"/>
    </row>
    <row r="13" spans="2:26" x14ac:dyDescent="0.3">
      <c r="B13" s="57"/>
      <c r="C13" s="337"/>
      <c r="D13" s="337"/>
      <c r="E13" s="281"/>
      <c r="F13" s="339"/>
      <c r="G13" s="339"/>
      <c r="H13" s="283"/>
      <c r="I13" s="284"/>
      <c r="J13" s="284"/>
      <c r="K13" s="284"/>
      <c r="L13" s="282"/>
      <c r="M13" s="281"/>
      <c r="N13" s="285"/>
      <c r="O13" s="286"/>
      <c r="P13" s="286"/>
      <c r="Q13" s="341"/>
      <c r="R13" s="287"/>
      <c r="S13" s="288"/>
      <c r="T13" s="341"/>
      <c r="U13" s="287"/>
      <c r="V13" s="289"/>
      <c r="W13" s="371"/>
      <c r="X13" s="341"/>
      <c r="Y13" s="44"/>
      <c r="Z13" s="58"/>
    </row>
    <row r="14" spans="2:26" x14ac:dyDescent="0.3">
      <c r="B14" s="57"/>
      <c r="C14" s="336"/>
      <c r="D14" s="336"/>
      <c r="E14" s="273"/>
      <c r="F14" s="338"/>
      <c r="G14" s="338"/>
      <c r="H14" s="275"/>
      <c r="I14" s="276"/>
      <c r="J14" s="276"/>
      <c r="K14" s="276"/>
      <c r="L14" s="274"/>
      <c r="M14" s="273"/>
      <c r="N14" s="277"/>
      <c r="O14" s="277"/>
      <c r="P14" s="277"/>
      <c r="Q14" s="340"/>
      <c r="R14" s="278"/>
      <c r="S14" s="279"/>
      <c r="T14" s="340"/>
      <c r="U14" s="278"/>
      <c r="V14" s="280"/>
      <c r="W14" s="370"/>
      <c r="X14" s="340"/>
      <c r="Y14" s="44"/>
      <c r="Z14" s="58"/>
    </row>
    <row r="15" spans="2:26" x14ac:dyDescent="0.3">
      <c r="B15" s="57"/>
      <c r="C15" s="337"/>
      <c r="D15" s="337"/>
      <c r="E15" s="281"/>
      <c r="F15" s="339"/>
      <c r="G15" s="339"/>
      <c r="H15" s="283"/>
      <c r="I15" s="284"/>
      <c r="J15" s="284"/>
      <c r="K15" s="284"/>
      <c r="L15" s="282"/>
      <c r="M15" s="281"/>
      <c r="N15" s="285"/>
      <c r="O15" s="286"/>
      <c r="P15" s="286"/>
      <c r="Q15" s="341"/>
      <c r="R15" s="287"/>
      <c r="S15" s="288"/>
      <c r="T15" s="341"/>
      <c r="U15" s="287"/>
      <c r="V15" s="289"/>
      <c r="W15" s="371"/>
      <c r="X15" s="341"/>
      <c r="Y15" s="44"/>
      <c r="Z15" s="58"/>
    </row>
    <row r="16" spans="2:26" x14ac:dyDescent="0.3">
      <c r="B16" s="57"/>
      <c r="C16" s="336"/>
      <c r="D16" s="336"/>
      <c r="E16" s="273"/>
      <c r="F16" s="338"/>
      <c r="G16" s="338"/>
      <c r="H16" s="275"/>
      <c r="I16" s="276"/>
      <c r="J16" s="276"/>
      <c r="K16" s="276"/>
      <c r="L16" s="274"/>
      <c r="M16" s="273"/>
      <c r="N16" s="277"/>
      <c r="O16" s="277"/>
      <c r="P16" s="277"/>
      <c r="Q16" s="340"/>
      <c r="R16" s="278"/>
      <c r="S16" s="279"/>
      <c r="T16" s="340"/>
      <c r="U16" s="278"/>
      <c r="V16" s="280"/>
      <c r="W16" s="370"/>
      <c r="X16" s="340"/>
      <c r="Y16" s="44"/>
      <c r="Z16" s="58"/>
    </row>
    <row r="17" spans="2:26" x14ac:dyDescent="0.3">
      <c r="B17" s="57"/>
      <c r="C17" s="337"/>
      <c r="D17" s="337"/>
      <c r="E17" s="281"/>
      <c r="F17" s="339"/>
      <c r="G17" s="339"/>
      <c r="H17" s="283"/>
      <c r="I17" s="284"/>
      <c r="J17" s="284"/>
      <c r="K17" s="284"/>
      <c r="L17" s="282"/>
      <c r="M17" s="281"/>
      <c r="N17" s="285"/>
      <c r="O17" s="286"/>
      <c r="P17" s="286"/>
      <c r="Q17" s="341"/>
      <c r="R17" s="287"/>
      <c r="S17" s="288"/>
      <c r="T17" s="341"/>
      <c r="U17" s="287"/>
      <c r="V17" s="289"/>
      <c r="W17" s="371"/>
      <c r="X17" s="341"/>
      <c r="Y17" s="44"/>
      <c r="Z17" s="58"/>
    </row>
    <row r="18" spans="2:26" x14ac:dyDescent="0.3">
      <c r="B18" s="57"/>
      <c r="C18" s="336"/>
      <c r="D18" s="336"/>
      <c r="E18" s="273"/>
      <c r="F18" s="338"/>
      <c r="G18" s="338"/>
      <c r="H18" s="275"/>
      <c r="I18" s="276"/>
      <c r="J18" s="276"/>
      <c r="K18" s="276"/>
      <c r="L18" s="274"/>
      <c r="M18" s="273"/>
      <c r="N18" s="277"/>
      <c r="O18" s="277"/>
      <c r="P18" s="277"/>
      <c r="Q18" s="340"/>
      <c r="R18" s="278"/>
      <c r="S18" s="279"/>
      <c r="T18" s="340"/>
      <c r="U18" s="278"/>
      <c r="V18" s="280"/>
      <c r="W18" s="370"/>
      <c r="X18" s="340"/>
      <c r="Y18" s="44"/>
      <c r="Z18" s="58"/>
    </row>
    <row r="19" spans="2:26" x14ac:dyDescent="0.3">
      <c r="B19" s="57"/>
      <c r="C19" s="337"/>
      <c r="D19" s="337"/>
      <c r="E19" s="281"/>
      <c r="F19" s="339"/>
      <c r="G19" s="339"/>
      <c r="H19" s="283"/>
      <c r="I19" s="284"/>
      <c r="J19" s="284"/>
      <c r="K19" s="284"/>
      <c r="L19" s="282"/>
      <c r="M19" s="281"/>
      <c r="N19" s="285"/>
      <c r="O19" s="286"/>
      <c r="P19" s="286"/>
      <c r="Q19" s="341"/>
      <c r="R19" s="287"/>
      <c r="S19" s="288"/>
      <c r="T19" s="341"/>
      <c r="U19" s="287"/>
      <c r="V19" s="289"/>
      <c r="W19" s="371"/>
      <c r="X19" s="341"/>
      <c r="Y19" s="44"/>
      <c r="Z19" s="58"/>
    </row>
    <row r="20" spans="2:26" x14ac:dyDescent="0.3">
      <c r="B20" s="57"/>
      <c r="C20" s="336"/>
      <c r="D20" s="336"/>
      <c r="E20" s="273"/>
      <c r="F20" s="338"/>
      <c r="G20" s="338"/>
      <c r="H20" s="275"/>
      <c r="I20" s="276"/>
      <c r="J20" s="276"/>
      <c r="K20" s="276"/>
      <c r="L20" s="274"/>
      <c r="M20" s="273"/>
      <c r="N20" s="277"/>
      <c r="O20" s="277"/>
      <c r="P20" s="277"/>
      <c r="Q20" s="340"/>
      <c r="R20" s="278"/>
      <c r="S20" s="279"/>
      <c r="T20" s="340"/>
      <c r="U20" s="278"/>
      <c r="V20" s="280"/>
      <c r="W20" s="370"/>
      <c r="X20" s="340"/>
      <c r="Y20" s="44"/>
      <c r="Z20" s="58"/>
    </row>
    <row r="21" spans="2:26" x14ac:dyDescent="0.3">
      <c r="B21" s="57"/>
      <c r="C21" s="337"/>
      <c r="D21" s="337"/>
      <c r="E21" s="281"/>
      <c r="F21" s="339"/>
      <c r="G21" s="339"/>
      <c r="H21" s="283"/>
      <c r="I21" s="284"/>
      <c r="J21" s="284"/>
      <c r="K21" s="284"/>
      <c r="L21" s="282"/>
      <c r="M21" s="281"/>
      <c r="N21" s="285"/>
      <c r="O21" s="286"/>
      <c r="P21" s="286"/>
      <c r="Q21" s="341"/>
      <c r="R21" s="287"/>
      <c r="S21" s="288"/>
      <c r="T21" s="341"/>
      <c r="U21" s="287"/>
      <c r="V21" s="289"/>
      <c r="W21" s="371"/>
      <c r="X21" s="341"/>
      <c r="Y21" s="44"/>
      <c r="Z21" s="58"/>
    </row>
    <row r="22" spans="2:26" x14ac:dyDescent="0.3">
      <c r="B22" s="57"/>
      <c r="C22" s="336"/>
      <c r="D22" s="336"/>
      <c r="E22" s="273"/>
      <c r="F22" s="338"/>
      <c r="G22" s="338"/>
      <c r="H22" s="275"/>
      <c r="I22" s="276"/>
      <c r="J22" s="276"/>
      <c r="K22" s="276"/>
      <c r="L22" s="274"/>
      <c r="M22" s="273"/>
      <c r="N22" s="277"/>
      <c r="O22" s="277"/>
      <c r="P22" s="277"/>
      <c r="Q22" s="340"/>
      <c r="R22" s="278"/>
      <c r="S22" s="279"/>
      <c r="T22" s="340"/>
      <c r="U22" s="278"/>
      <c r="V22" s="280"/>
      <c r="W22" s="370"/>
      <c r="X22" s="340"/>
      <c r="Y22" s="44"/>
      <c r="Z22" s="58"/>
    </row>
    <row r="23" spans="2:26" x14ac:dyDescent="0.3">
      <c r="B23" s="57"/>
      <c r="C23" s="337"/>
      <c r="D23" s="337"/>
      <c r="E23" s="281"/>
      <c r="F23" s="339"/>
      <c r="G23" s="339"/>
      <c r="H23" s="283"/>
      <c r="I23" s="284"/>
      <c r="J23" s="284"/>
      <c r="K23" s="284"/>
      <c r="L23" s="282"/>
      <c r="M23" s="281"/>
      <c r="N23" s="285"/>
      <c r="O23" s="286"/>
      <c r="P23" s="286"/>
      <c r="Q23" s="341"/>
      <c r="R23" s="287"/>
      <c r="S23" s="288"/>
      <c r="T23" s="341"/>
      <c r="U23" s="287"/>
      <c r="V23" s="289"/>
      <c r="W23" s="371"/>
      <c r="X23" s="341"/>
      <c r="Y23" s="44"/>
      <c r="Z23" s="58"/>
    </row>
    <row r="24" spans="2:26" x14ac:dyDescent="0.3">
      <c r="B24" s="57"/>
      <c r="C24" s="336"/>
      <c r="D24" s="336"/>
      <c r="E24" s="273"/>
      <c r="F24" s="338"/>
      <c r="G24" s="338"/>
      <c r="H24" s="275"/>
      <c r="I24" s="276"/>
      <c r="J24" s="276"/>
      <c r="K24" s="276"/>
      <c r="L24" s="274"/>
      <c r="M24" s="273"/>
      <c r="N24" s="277"/>
      <c r="O24" s="277"/>
      <c r="P24" s="277"/>
      <c r="Q24" s="340"/>
      <c r="R24" s="278"/>
      <c r="S24" s="279"/>
      <c r="T24" s="340"/>
      <c r="U24" s="278"/>
      <c r="V24" s="280"/>
      <c r="W24" s="370"/>
      <c r="X24" s="340"/>
      <c r="Y24" s="44"/>
      <c r="Z24" s="58"/>
    </row>
    <row r="25" spans="2:26" x14ac:dyDescent="0.3">
      <c r="B25" s="57"/>
      <c r="C25" s="337"/>
      <c r="D25" s="337"/>
      <c r="E25" s="281"/>
      <c r="F25" s="339"/>
      <c r="G25" s="339"/>
      <c r="H25" s="283"/>
      <c r="I25" s="284"/>
      <c r="J25" s="284"/>
      <c r="K25" s="284"/>
      <c r="L25" s="282"/>
      <c r="M25" s="281"/>
      <c r="N25" s="285"/>
      <c r="O25" s="286"/>
      <c r="P25" s="286"/>
      <c r="Q25" s="341"/>
      <c r="R25" s="287"/>
      <c r="S25" s="288"/>
      <c r="T25" s="341"/>
      <c r="U25" s="287"/>
      <c r="V25" s="289"/>
      <c r="W25" s="371"/>
      <c r="X25" s="341"/>
      <c r="Y25" s="44"/>
      <c r="Z25" s="58"/>
    </row>
    <row r="26" spans="2:26" x14ac:dyDescent="0.3">
      <c r="B26" s="57"/>
      <c r="C26" s="336"/>
      <c r="D26" s="336"/>
      <c r="E26" s="273"/>
      <c r="F26" s="338"/>
      <c r="G26" s="338"/>
      <c r="H26" s="275"/>
      <c r="I26" s="276"/>
      <c r="J26" s="276"/>
      <c r="K26" s="276"/>
      <c r="L26" s="274"/>
      <c r="M26" s="273"/>
      <c r="N26" s="277"/>
      <c r="O26" s="277"/>
      <c r="P26" s="277"/>
      <c r="Q26" s="340"/>
      <c r="R26" s="278"/>
      <c r="S26" s="279"/>
      <c r="T26" s="340"/>
      <c r="U26" s="278"/>
      <c r="V26" s="280"/>
      <c r="W26" s="370"/>
      <c r="X26" s="340"/>
      <c r="Y26" s="44"/>
      <c r="Z26" s="58"/>
    </row>
    <row r="27" spans="2:26" x14ac:dyDescent="0.3">
      <c r="B27" s="57"/>
      <c r="C27" s="337"/>
      <c r="D27" s="337"/>
      <c r="E27" s="281"/>
      <c r="F27" s="339"/>
      <c r="G27" s="339"/>
      <c r="H27" s="283"/>
      <c r="I27" s="284"/>
      <c r="J27" s="284"/>
      <c r="K27" s="284"/>
      <c r="L27" s="282"/>
      <c r="M27" s="281"/>
      <c r="N27" s="285"/>
      <c r="O27" s="286"/>
      <c r="P27" s="286"/>
      <c r="Q27" s="341"/>
      <c r="R27" s="287"/>
      <c r="S27" s="288"/>
      <c r="T27" s="341"/>
      <c r="U27" s="287"/>
      <c r="V27" s="289"/>
      <c r="W27" s="371"/>
      <c r="X27" s="341"/>
      <c r="Y27" s="44"/>
      <c r="Z27" s="58"/>
    </row>
    <row r="28" spans="2:26" x14ac:dyDescent="0.3">
      <c r="B28" s="57"/>
      <c r="C28" s="336"/>
      <c r="D28" s="336"/>
      <c r="E28" s="273"/>
      <c r="F28" s="338"/>
      <c r="G28" s="338"/>
      <c r="H28" s="275"/>
      <c r="I28" s="276"/>
      <c r="J28" s="276"/>
      <c r="K28" s="276"/>
      <c r="L28" s="274"/>
      <c r="M28" s="273"/>
      <c r="N28" s="277"/>
      <c r="O28" s="277"/>
      <c r="P28" s="277"/>
      <c r="Q28" s="340"/>
      <c r="R28" s="278"/>
      <c r="S28" s="279"/>
      <c r="T28" s="340"/>
      <c r="U28" s="278"/>
      <c r="V28" s="280"/>
      <c r="W28" s="370"/>
      <c r="X28" s="340"/>
      <c r="Y28" s="44"/>
      <c r="Z28" s="58"/>
    </row>
    <row r="29" spans="2:26" x14ac:dyDescent="0.3">
      <c r="B29" s="57"/>
      <c r="C29" s="337"/>
      <c r="D29" s="337"/>
      <c r="E29" s="281"/>
      <c r="F29" s="339"/>
      <c r="G29" s="339"/>
      <c r="H29" s="283"/>
      <c r="I29" s="284"/>
      <c r="J29" s="284"/>
      <c r="K29" s="284"/>
      <c r="L29" s="282"/>
      <c r="M29" s="281"/>
      <c r="N29" s="285"/>
      <c r="O29" s="286"/>
      <c r="P29" s="286"/>
      <c r="Q29" s="341"/>
      <c r="R29" s="287"/>
      <c r="S29" s="288"/>
      <c r="T29" s="341"/>
      <c r="U29" s="287"/>
      <c r="V29" s="289"/>
      <c r="W29" s="371"/>
      <c r="X29" s="341"/>
      <c r="Y29" s="44"/>
      <c r="Z29" s="58"/>
    </row>
    <row r="30" spans="2:26" x14ac:dyDescent="0.3">
      <c r="B30" s="57"/>
      <c r="C30" s="336"/>
      <c r="D30" s="336"/>
      <c r="E30" s="273"/>
      <c r="F30" s="338"/>
      <c r="G30" s="338"/>
      <c r="H30" s="275"/>
      <c r="I30" s="276"/>
      <c r="J30" s="276"/>
      <c r="K30" s="276"/>
      <c r="L30" s="274"/>
      <c r="M30" s="273"/>
      <c r="N30" s="277"/>
      <c r="O30" s="277"/>
      <c r="P30" s="277"/>
      <c r="Q30" s="340"/>
      <c r="R30" s="278"/>
      <c r="S30" s="279"/>
      <c r="T30" s="340"/>
      <c r="U30" s="278"/>
      <c r="V30" s="280"/>
      <c r="W30" s="370"/>
      <c r="X30" s="340"/>
      <c r="Y30" s="44"/>
      <c r="Z30" s="58"/>
    </row>
    <row r="31" spans="2:26" x14ac:dyDescent="0.3">
      <c r="B31" s="57"/>
      <c r="C31" s="337"/>
      <c r="D31" s="337"/>
      <c r="E31" s="281"/>
      <c r="F31" s="339"/>
      <c r="G31" s="339"/>
      <c r="H31" s="283"/>
      <c r="I31" s="284"/>
      <c r="J31" s="284"/>
      <c r="K31" s="284"/>
      <c r="L31" s="282"/>
      <c r="M31" s="281"/>
      <c r="N31" s="285"/>
      <c r="O31" s="286"/>
      <c r="P31" s="286"/>
      <c r="Q31" s="341"/>
      <c r="R31" s="287"/>
      <c r="S31" s="288"/>
      <c r="T31" s="341"/>
      <c r="U31" s="287"/>
      <c r="V31" s="289"/>
      <c r="W31" s="371"/>
      <c r="X31" s="341"/>
      <c r="Y31" s="44"/>
      <c r="Z31" s="58"/>
    </row>
    <row r="32" spans="2:26" x14ac:dyDescent="0.3">
      <c r="B32" s="57"/>
      <c r="C32" s="336"/>
      <c r="D32" s="336"/>
      <c r="E32" s="273"/>
      <c r="F32" s="338"/>
      <c r="G32" s="338"/>
      <c r="H32" s="275"/>
      <c r="I32" s="276"/>
      <c r="J32" s="276"/>
      <c r="K32" s="276"/>
      <c r="L32" s="274"/>
      <c r="M32" s="273"/>
      <c r="N32" s="277"/>
      <c r="O32" s="277"/>
      <c r="P32" s="277"/>
      <c r="Q32" s="340"/>
      <c r="R32" s="278"/>
      <c r="S32" s="279"/>
      <c r="T32" s="340"/>
      <c r="U32" s="278"/>
      <c r="V32" s="280"/>
      <c r="W32" s="370"/>
      <c r="X32" s="340"/>
      <c r="Y32" s="44"/>
      <c r="Z32" s="58"/>
    </row>
    <row r="33" spans="2:26" x14ac:dyDescent="0.3">
      <c r="B33" s="57"/>
      <c r="C33" s="337"/>
      <c r="D33" s="337"/>
      <c r="E33" s="281"/>
      <c r="F33" s="339"/>
      <c r="G33" s="339"/>
      <c r="H33" s="283"/>
      <c r="I33" s="284"/>
      <c r="J33" s="284"/>
      <c r="K33" s="284"/>
      <c r="L33" s="282"/>
      <c r="M33" s="281"/>
      <c r="N33" s="285"/>
      <c r="O33" s="286"/>
      <c r="P33" s="286"/>
      <c r="Q33" s="341"/>
      <c r="R33" s="287"/>
      <c r="S33" s="288"/>
      <c r="T33" s="341"/>
      <c r="U33" s="287"/>
      <c r="V33" s="289"/>
      <c r="W33" s="371"/>
      <c r="X33" s="341"/>
      <c r="Y33" s="44"/>
      <c r="Z33" s="58"/>
    </row>
    <row r="34" spans="2:26" x14ac:dyDescent="0.3">
      <c r="B34" s="57"/>
      <c r="C34" s="336"/>
      <c r="D34" s="336"/>
      <c r="E34" s="273"/>
      <c r="F34" s="338"/>
      <c r="G34" s="338"/>
      <c r="H34" s="275"/>
      <c r="I34" s="276"/>
      <c r="J34" s="276"/>
      <c r="K34" s="276"/>
      <c r="L34" s="274"/>
      <c r="M34" s="273"/>
      <c r="N34" s="277"/>
      <c r="O34" s="277"/>
      <c r="P34" s="277"/>
      <c r="Q34" s="340"/>
      <c r="R34" s="278"/>
      <c r="S34" s="279"/>
      <c r="T34" s="340"/>
      <c r="U34" s="278"/>
      <c r="V34" s="280"/>
      <c r="W34" s="370"/>
      <c r="X34" s="340"/>
      <c r="Y34" s="44"/>
      <c r="Z34" s="58"/>
    </row>
    <row r="35" spans="2:26" x14ac:dyDescent="0.3">
      <c r="B35" s="57"/>
      <c r="C35" s="337"/>
      <c r="D35" s="337"/>
      <c r="E35" s="281"/>
      <c r="F35" s="339"/>
      <c r="G35" s="339"/>
      <c r="H35" s="283"/>
      <c r="I35" s="284"/>
      <c r="J35" s="284"/>
      <c r="K35" s="284"/>
      <c r="L35" s="282"/>
      <c r="M35" s="281"/>
      <c r="N35" s="285"/>
      <c r="O35" s="286"/>
      <c r="P35" s="286"/>
      <c r="Q35" s="341"/>
      <c r="R35" s="287"/>
      <c r="S35" s="288"/>
      <c r="T35" s="341"/>
      <c r="U35" s="287"/>
      <c r="V35" s="289"/>
      <c r="W35" s="371"/>
      <c r="X35" s="341"/>
      <c r="Y35" s="44"/>
      <c r="Z35" s="58"/>
    </row>
    <row r="36" spans="2:26" x14ac:dyDescent="0.3">
      <c r="B36" s="57"/>
      <c r="C36" s="336"/>
      <c r="D36" s="336"/>
      <c r="E36" s="273"/>
      <c r="F36" s="338"/>
      <c r="G36" s="338"/>
      <c r="H36" s="275"/>
      <c r="I36" s="276"/>
      <c r="J36" s="276"/>
      <c r="K36" s="276"/>
      <c r="L36" s="274"/>
      <c r="M36" s="273"/>
      <c r="N36" s="277"/>
      <c r="O36" s="277"/>
      <c r="P36" s="277"/>
      <c r="Q36" s="340"/>
      <c r="R36" s="278"/>
      <c r="S36" s="279"/>
      <c r="T36" s="340"/>
      <c r="U36" s="278"/>
      <c r="V36" s="280"/>
      <c r="W36" s="370"/>
      <c r="X36" s="340"/>
      <c r="Y36" s="44"/>
      <c r="Z36" s="58"/>
    </row>
    <row r="37" spans="2:26" x14ac:dyDescent="0.3">
      <c r="B37" s="57"/>
      <c r="C37" s="337"/>
      <c r="D37" s="337"/>
      <c r="E37" s="281"/>
      <c r="F37" s="339"/>
      <c r="G37" s="339"/>
      <c r="H37" s="283"/>
      <c r="I37" s="284"/>
      <c r="J37" s="284"/>
      <c r="K37" s="284"/>
      <c r="L37" s="282"/>
      <c r="M37" s="281"/>
      <c r="N37" s="285"/>
      <c r="O37" s="286"/>
      <c r="P37" s="286"/>
      <c r="Q37" s="341"/>
      <c r="R37" s="287"/>
      <c r="S37" s="288"/>
      <c r="T37" s="341"/>
      <c r="U37" s="287"/>
      <c r="V37" s="289"/>
      <c r="W37" s="371"/>
      <c r="X37" s="341"/>
      <c r="Y37" s="44"/>
      <c r="Z37" s="58"/>
    </row>
    <row r="38" spans="2:26" x14ac:dyDescent="0.3">
      <c r="B38" s="57"/>
      <c r="C38" s="336"/>
      <c r="D38" s="336"/>
      <c r="E38" s="273"/>
      <c r="F38" s="338"/>
      <c r="G38" s="338"/>
      <c r="H38" s="275"/>
      <c r="I38" s="276"/>
      <c r="J38" s="276"/>
      <c r="K38" s="276"/>
      <c r="L38" s="274"/>
      <c r="M38" s="273"/>
      <c r="N38" s="277"/>
      <c r="O38" s="277"/>
      <c r="P38" s="277"/>
      <c r="Q38" s="340"/>
      <c r="R38" s="278"/>
      <c r="S38" s="279"/>
      <c r="T38" s="340"/>
      <c r="U38" s="278"/>
      <c r="V38" s="280"/>
      <c r="W38" s="370"/>
      <c r="X38" s="340"/>
      <c r="Y38" s="44"/>
      <c r="Z38" s="58"/>
    </row>
    <row r="39" spans="2:26" x14ac:dyDescent="0.3">
      <c r="B39" s="57"/>
      <c r="C39" s="337"/>
      <c r="D39" s="337"/>
      <c r="E39" s="281"/>
      <c r="F39" s="339"/>
      <c r="G39" s="339"/>
      <c r="H39" s="283"/>
      <c r="I39" s="284"/>
      <c r="J39" s="284"/>
      <c r="K39" s="284"/>
      <c r="L39" s="282"/>
      <c r="M39" s="281"/>
      <c r="N39" s="285"/>
      <c r="O39" s="286"/>
      <c r="P39" s="286"/>
      <c r="Q39" s="341"/>
      <c r="R39" s="287"/>
      <c r="S39" s="288"/>
      <c r="T39" s="341"/>
      <c r="U39" s="287"/>
      <c r="V39" s="289"/>
      <c r="W39" s="371"/>
      <c r="X39" s="341"/>
      <c r="Y39" s="44"/>
      <c r="Z39" s="58"/>
    </row>
    <row r="40" spans="2:26" x14ac:dyDescent="0.3">
      <c r="B40" s="57"/>
      <c r="C40" s="336"/>
      <c r="D40" s="336"/>
      <c r="E40" s="273"/>
      <c r="F40" s="338"/>
      <c r="G40" s="338"/>
      <c r="H40" s="275"/>
      <c r="I40" s="276"/>
      <c r="J40" s="276"/>
      <c r="K40" s="276"/>
      <c r="L40" s="274"/>
      <c r="M40" s="273"/>
      <c r="N40" s="277"/>
      <c r="O40" s="277"/>
      <c r="P40" s="277"/>
      <c r="Q40" s="340"/>
      <c r="R40" s="278"/>
      <c r="S40" s="279"/>
      <c r="T40" s="340"/>
      <c r="U40" s="278"/>
      <c r="V40" s="280"/>
      <c r="W40" s="370"/>
      <c r="X40" s="340"/>
      <c r="Y40" s="44"/>
      <c r="Z40" s="58"/>
    </row>
    <row r="41" spans="2:26" x14ac:dyDescent="0.3">
      <c r="B41" s="57"/>
      <c r="C41" s="337"/>
      <c r="D41" s="337"/>
      <c r="E41" s="281"/>
      <c r="F41" s="339"/>
      <c r="G41" s="339"/>
      <c r="H41" s="283"/>
      <c r="I41" s="284"/>
      <c r="J41" s="284"/>
      <c r="K41" s="284"/>
      <c r="L41" s="282"/>
      <c r="M41" s="281"/>
      <c r="N41" s="285"/>
      <c r="O41" s="286"/>
      <c r="P41" s="286"/>
      <c r="Q41" s="341"/>
      <c r="R41" s="287"/>
      <c r="S41" s="288"/>
      <c r="T41" s="341"/>
      <c r="U41" s="287"/>
      <c r="V41" s="289"/>
      <c r="W41" s="371"/>
      <c r="X41" s="341"/>
      <c r="Y41" s="44"/>
      <c r="Z41" s="58"/>
    </row>
    <row r="42" spans="2:26" x14ac:dyDescent="0.3">
      <c r="B42" s="57"/>
      <c r="C42" s="336"/>
      <c r="D42" s="336"/>
      <c r="E42" s="273"/>
      <c r="F42" s="338"/>
      <c r="G42" s="338"/>
      <c r="H42" s="275"/>
      <c r="I42" s="276"/>
      <c r="J42" s="276"/>
      <c r="K42" s="276"/>
      <c r="L42" s="274"/>
      <c r="M42" s="273"/>
      <c r="N42" s="277"/>
      <c r="O42" s="277"/>
      <c r="P42" s="277"/>
      <c r="Q42" s="340"/>
      <c r="R42" s="278"/>
      <c r="S42" s="279"/>
      <c r="T42" s="340"/>
      <c r="U42" s="278"/>
      <c r="V42" s="280"/>
      <c r="W42" s="370"/>
      <c r="X42" s="340"/>
      <c r="Y42" s="44"/>
      <c r="Z42" s="58"/>
    </row>
    <row r="43" spans="2:26" x14ac:dyDescent="0.3">
      <c r="B43" s="57"/>
      <c r="C43" s="337"/>
      <c r="D43" s="337"/>
      <c r="E43" s="281"/>
      <c r="F43" s="339"/>
      <c r="G43" s="339"/>
      <c r="H43" s="283"/>
      <c r="I43" s="284"/>
      <c r="J43" s="284"/>
      <c r="K43" s="284"/>
      <c r="L43" s="282"/>
      <c r="M43" s="281"/>
      <c r="N43" s="285"/>
      <c r="O43" s="286"/>
      <c r="P43" s="286"/>
      <c r="Q43" s="341"/>
      <c r="R43" s="287"/>
      <c r="S43" s="288"/>
      <c r="T43" s="341"/>
      <c r="U43" s="287"/>
      <c r="V43" s="289"/>
      <c r="W43" s="371"/>
      <c r="X43" s="341"/>
      <c r="Y43" s="44"/>
      <c r="Z43" s="58"/>
    </row>
    <row r="44" spans="2:26" x14ac:dyDescent="0.3">
      <c r="B44" s="57"/>
      <c r="C44" s="336"/>
      <c r="D44" s="336"/>
      <c r="E44" s="273"/>
      <c r="F44" s="338"/>
      <c r="G44" s="338"/>
      <c r="H44" s="275"/>
      <c r="I44" s="276"/>
      <c r="J44" s="276"/>
      <c r="K44" s="276"/>
      <c r="L44" s="274"/>
      <c r="M44" s="273"/>
      <c r="N44" s="277"/>
      <c r="O44" s="277"/>
      <c r="P44" s="277"/>
      <c r="Q44" s="340"/>
      <c r="R44" s="278"/>
      <c r="S44" s="279"/>
      <c r="T44" s="340"/>
      <c r="U44" s="278"/>
      <c r="V44" s="280"/>
      <c r="W44" s="370"/>
      <c r="X44" s="340"/>
      <c r="Y44" s="44"/>
      <c r="Z44" s="58"/>
    </row>
    <row r="45" spans="2:26" x14ac:dyDescent="0.3">
      <c r="B45" s="57"/>
      <c r="C45" s="337"/>
      <c r="D45" s="337"/>
      <c r="E45" s="281"/>
      <c r="F45" s="339"/>
      <c r="G45" s="339"/>
      <c r="H45" s="283"/>
      <c r="I45" s="284"/>
      <c r="J45" s="284"/>
      <c r="K45" s="284"/>
      <c r="L45" s="282"/>
      <c r="M45" s="281"/>
      <c r="N45" s="285"/>
      <c r="O45" s="286"/>
      <c r="P45" s="286"/>
      <c r="Q45" s="341"/>
      <c r="R45" s="287"/>
      <c r="S45" s="288"/>
      <c r="T45" s="341"/>
      <c r="U45" s="287"/>
      <c r="V45" s="289"/>
      <c r="W45" s="371"/>
      <c r="X45" s="341"/>
      <c r="Y45" s="44"/>
      <c r="Z45" s="58"/>
    </row>
    <row r="46" spans="2:26" x14ac:dyDescent="0.3">
      <c r="B46" s="57"/>
      <c r="C46" s="336"/>
      <c r="D46" s="336"/>
      <c r="E46" s="273"/>
      <c r="F46" s="338"/>
      <c r="G46" s="338"/>
      <c r="H46" s="275"/>
      <c r="I46" s="276"/>
      <c r="J46" s="276"/>
      <c r="K46" s="276"/>
      <c r="L46" s="274"/>
      <c r="M46" s="273"/>
      <c r="N46" s="277"/>
      <c r="O46" s="277"/>
      <c r="P46" s="277"/>
      <c r="Q46" s="340"/>
      <c r="R46" s="278"/>
      <c r="S46" s="279"/>
      <c r="T46" s="340"/>
      <c r="U46" s="278"/>
      <c r="V46" s="280"/>
      <c r="W46" s="370"/>
      <c r="X46" s="340"/>
      <c r="Y46" s="44"/>
      <c r="Z46" s="58"/>
    </row>
    <row r="47" spans="2:26" x14ac:dyDescent="0.3">
      <c r="B47" s="57"/>
      <c r="C47" s="337"/>
      <c r="D47" s="337"/>
      <c r="E47" s="281"/>
      <c r="F47" s="339"/>
      <c r="G47" s="339"/>
      <c r="H47" s="283"/>
      <c r="I47" s="284"/>
      <c r="J47" s="284"/>
      <c r="K47" s="284"/>
      <c r="L47" s="282"/>
      <c r="M47" s="281"/>
      <c r="N47" s="285"/>
      <c r="O47" s="286"/>
      <c r="P47" s="286"/>
      <c r="Q47" s="341"/>
      <c r="R47" s="287"/>
      <c r="S47" s="288"/>
      <c r="T47" s="341"/>
      <c r="U47" s="287"/>
      <c r="V47" s="289"/>
      <c r="W47" s="371"/>
      <c r="X47" s="341"/>
      <c r="Y47" s="44"/>
      <c r="Z47" s="58"/>
    </row>
    <row r="48" spans="2:26" x14ac:dyDescent="0.3">
      <c r="B48" s="57"/>
      <c r="C48" s="336"/>
      <c r="D48" s="336"/>
      <c r="E48" s="273"/>
      <c r="F48" s="338"/>
      <c r="G48" s="338"/>
      <c r="H48" s="275"/>
      <c r="I48" s="276"/>
      <c r="J48" s="276"/>
      <c r="K48" s="276"/>
      <c r="L48" s="274"/>
      <c r="M48" s="273"/>
      <c r="N48" s="277"/>
      <c r="O48" s="277"/>
      <c r="P48" s="277"/>
      <c r="Q48" s="340"/>
      <c r="R48" s="278"/>
      <c r="S48" s="279"/>
      <c r="T48" s="340"/>
      <c r="U48" s="278"/>
      <c r="V48" s="280"/>
      <c r="W48" s="370"/>
      <c r="X48" s="340"/>
      <c r="Y48" s="44"/>
      <c r="Z48" s="58"/>
    </row>
    <row r="49" spans="2:26" x14ac:dyDescent="0.3">
      <c r="B49" s="57"/>
      <c r="C49" s="337"/>
      <c r="D49" s="337"/>
      <c r="E49" s="281"/>
      <c r="F49" s="339"/>
      <c r="G49" s="339"/>
      <c r="H49" s="283"/>
      <c r="I49" s="284"/>
      <c r="J49" s="284"/>
      <c r="K49" s="284"/>
      <c r="L49" s="282"/>
      <c r="M49" s="281"/>
      <c r="N49" s="285"/>
      <c r="O49" s="286"/>
      <c r="P49" s="286"/>
      <c r="Q49" s="341"/>
      <c r="R49" s="287"/>
      <c r="S49" s="288"/>
      <c r="T49" s="341"/>
      <c r="U49" s="287"/>
      <c r="V49" s="289"/>
      <c r="W49" s="371"/>
      <c r="X49" s="341"/>
      <c r="Y49" s="44"/>
      <c r="Z49" s="58"/>
    </row>
    <row r="50" spans="2:26" x14ac:dyDescent="0.3">
      <c r="B50" s="57"/>
      <c r="C50" s="336"/>
      <c r="D50" s="336"/>
      <c r="E50" s="273"/>
      <c r="F50" s="338"/>
      <c r="G50" s="338"/>
      <c r="H50" s="275"/>
      <c r="I50" s="276"/>
      <c r="J50" s="276"/>
      <c r="K50" s="276"/>
      <c r="L50" s="274"/>
      <c r="M50" s="273"/>
      <c r="N50" s="277"/>
      <c r="O50" s="277"/>
      <c r="P50" s="277"/>
      <c r="Q50" s="340"/>
      <c r="R50" s="278"/>
      <c r="S50" s="279"/>
      <c r="T50" s="340"/>
      <c r="U50" s="278"/>
      <c r="V50" s="280"/>
      <c r="W50" s="370"/>
      <c r="X50" s="340"/>
      <c r="Y50" s="44"/>
      <c r="Z50" s="58"/>
    </row>
    <row r="51" spans="2:26" x14ac:dyDescent="0.3">
      <c r="B51" s="57"/>
      <c r="C51" s="337"/>
      <c r="D51" s="337"/>
      <c r="E51" s="281"/>
      <c r="F51" s="339"/>
      <c r="G51" s="339"/>
      <c r="H51" s="283"/>
      <c r="I51" s="284"/>
      <c r="J51" s="284"/>
      <c r="K51" s="284"/>
      <c r="L51" s="282"/>
      <c r="M51" s="281"/>
      <c r="N51" s="285"/>
      <c r="O51" s="286"/>
      <c r="P51" s="286"/>
      <c r="Q51" s="341"/>
      <c r="R51" s="287"/>
      <c r="S51" s="288"/>
      <c r="T51" s="341"/>
      <c r="U51" s="287"/>
      <c r="V51" s="289"/>
      <c r="W51" s="371"/>
      <c r="X51" s="341"/>
      <c r="Y51" s="44"/>
      <c r="Z51" s="58"/>
    </row>
    <row r="52" spans="2:26" x14ac:dyDescent="0.3">
      <c r="B52" s="57"/>
      <c r="C52" s="336"/>
      <c r="D52" s="336"/>
      <c r="E52" s="273"/>
      <c r="F52" s="338"/>
      <c r="G52" s="338"/>
      <c r="H52" s="275"/>
      <c r="I52" s="276"/>
      <c r="J52" s="276"/>
      <c r="K52" s="276"/>
      <c r="L52" s="274"/>
      <c r="M52" s="273"/>
      <c r="N52" s="277"/>
      <c r="O52" s="277"/>
      <c r="P52" s="277"/>
      <c r="Q52" s="340"/>
      <c r="R52" s="278"/>
      <c r="S52" s="279"/>
      <c r="T52" s="340"/>
      <c r="U52" s="278"/>
      <c r="V52" s="280"/>
      <c r="W52" s="370"/>
      <c r="X52" s="340"/>
      <c r="Y52" s="44"/>
      <c r="Z52" s="58"/>
    </row>
    <row r="53" spans="2:26" x14ac:dyDescent="0.3">
      <c r="B53" s="57"/>
      <c r="C53" s="337"/>
      <c r="D53" s="337"/>
      <c r="E53" s="281"/>
      <c r="F53" s="339"/>
      <c r="G53" s="339"/>
      <c r="H53" s="283"/>
      <c r="I53" s="284"/>
      <c r="J53" s="284"/>
      <c r="K53" s="284"/>
      <c r="L53" s="282"/>
      <c r="M53" s="281"/>
      <c r="N53" s="285"/>
      <c r="O53" s="286"/>
      <c r="P53" s="286"/>
      <c r="Q53" s="341"/>
      <c r="R53" s="287"/>
      <c r="S53" s="288"/>
      <c r="T53" s="341"/>
      <c r="U53" s="287"/>
      <c r="V53" s="289"/>
      <c r="W53" s="371"/>
      <c r="X53" s="341"/>
      <c r="Y53" s="44"/>
      <c r="Z53" s="58"/>
    </row>
    <row r="54" spans="2:26" x14ac:dyDescent="0.3">
      <c r="B54" s="57"/>
      <c r="C54" s="336"/>
      <c r="D54" s="336"/>
      <c r="E54" s="273"/>
      <c r="F54" s="338"/>
      <c r="G54" s="338"/>
      <c r="H54" s="275"/>
      <c r="I54" s="276"/>
      <c r="J54" s="276"/>
      <c r="K54" s="276"/>
      <c r="L54" s="274"/>
      <c r="M54" s="273"/>
      <c r="N54" s="277"/>
      <c r="O54" s="277"/>
      <c r="P54" s="277"/>
      <c r="Q54" s="340"/>
      <c r="R54" s="278"/>
      <c r="S54" s="279"/>
      <c r="T54" s="340"/>
      <c r="U54" s="278"/>
      <c r="V54" s="280"/>
      <c r="W54" s="370"/>
      <c r="X54" s="340"/>
      <c r="Y54" s="44"/>
      <c r="Z54" s="58"/>
    </row>
    <row r="55" spans="2:26" x14ac:dyDescent="0.3">
      <c r="B55" s="57"/>
      <c r="C55" s="337"/>
      <c r="D55" s="337"/>
      <c r="E55" s="281"/>
      <c r="F55" s="339"/>
      <c r="G55" s="339"/>
      <c r="H55" s="283"/>
      <c r="I55" s="284"/>
      <c r="J55" s="284"/>
      <c r="K55" s="284"/>
      <c r="L55" s="282"/>
      <c r="M55" s="281"/>
      <c r="N55" s="285"/>
      <c r="O55" s="286"/>
      <c r="P55" s="286"/>
      <c r="Q55" s="341"/>
      <c r="R55" s="287"/>
      <c r="S55" s="288"/>
      <c r="T55" s="341"/>
      <c r="U55" s="287"/>
      <c r="V55" s="289"/>
      <c r="W55" s="371"/>
      <c r="X55" s="341"/>
      <c r="Y55" s="44"/>
      <c r="Z55" s="58"/>
    </row>
    <row r="56" spans="2:26" x14ac:dyDescent="0.3">
      <c r="B56" s="57"/>
      <c r="C56" s="336"/>
      <c r="D56" s="336"/>
      <c r="E56" s="273"/>
      <c r="F56" s="338"/>
      <c r="G56" s="338"/>
      <c r="H56" s="275"/>
      <c r="I56" s="276"/>
      <c r="J56" s="276"/>
      <c r="K56" s="276"/>
      <c r="L56" s="274"/>
      <c r="M56" s="273"/>
      <c r="N56" s="277"/>
      <c r="O56" s="277"/>
      <c r="P56" s="277"/>
      <c r="Q56" s="340"/>
      <c r="R56" s="278"/>
      <c r="S56" s="279"/>
      <c r="T56" s="340"/>
      <c r="U56" s="278"/>
      <c r="V56" s="280"/>
      <c r="W56" s="370"/>
      <c r="X56" s="340"/>
      <c r="Y56" s="44"/>
      <c r="Z56" s="58"/>
    </row>
    <row r="57" spans="2:26" x14ac:dyDescent="0.3">
      <c r="B57" s="57"/>
      <c r="Z57" s="58"/>
    </row>
    <row r="58" spans="2:26" ht="15" thickBot="1" x14ac:dyDescent="0.35">
      <c r="B58" s="95"/>
      <c r="C58" s="96"/>
      <c r="D58" s="96"/>
      <c r="E58" s="118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7"/>
    </row>
  </sheetData>
  <sheetProtection selectLockedCells="1"/>
  <protectedRanges>
    <protectedRange sqref="E7:E9" name="preencher_1"/>
  </protectedRanges>
  <mergeCells count="9">
    <mergeCell ref="C10:X10"/>
    <mergeCell ref="B2:Z2"/>
    <mergeCell ref="E4:L4"/>
    <mergeCell ref="E6:L6"/>
    <mergeCell ref="C9:Q9"/>
    <mergeCell ref="R9:T9"/>
    <mergeCell ref="U9:X9"/>
    <mergeCell ref="C4:D4"/>
    <mergeCell ref="C6:D6"/>
  </mergeCells>
  <dataValidations count="7">
    <dataValidation operator="greaterThan" showInputMessage="1" showErrorMessage="1" sqref="P4" xr:uid="{00000000-0002-0000-0500-000000000000}"/>
    <dataValidation type="list" allowBlank="1" showInputMessage="1" showErrorMessage="1" sqref="E12:E56" xr:uid="{00000000-0002-0000-0500-000001000000}">
      <formula1>"UEE,UFV,UHE,UTE,"</formula1>
    </dataValidation>
    <dataValidation type="whole" operator="greaterThan" allowBlank="1" showInputMessage="1" showErrorMessage="1" sqref="H12:H56" xr:uid="{00000000-0002-0000-0500-000002000000}">
      <formula1>0</formula1>
    </dataValidation>
    <dataValidation type="list" allowBlank="1" showInputMessage="1" showErrorMessage="1" sqref="M12:M56" xr:uid="{00000000-0002-0000-0500-000003000000}">
      <formula1>"Aluguel,PIE,Própria"</formula1>
    </dataValidation>
    <dataValidation type="list" allowBlank="1" showInputMessage="1" showErrorMessage="1" sqref="L12:L56" xr:uid="{00000000-0002-0000-0500-000004000000}">
      <formula1>"Autorizada,Não Autorizada"</formula1>
    </dataValidation>
    <dataValidation type="decimal" allowBlank="1" showInputMessage="1" showErrorMessage="1" sqref="I12:K56" xr:uid="{00000000-0002-0000-0500-000005000000}">
      <formula1>0</formula1>
      <formula2>999999999</formula2>
    </dataValidation>
    <dataValidation type="list" allowBlank="1" showInputMessage="1" showErrorMessage="1" sqref="G12:G56" xr:uid="{00000000-0002-0000-0500-000006000000}">
      <formula1>"Principal,Reserva"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50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70C0"/>
  </sheetPr>
  <dimension ref="B1:L48"/>
  <sheetViews>
    <sheetView showGridLines="0" zoomScale="70" zoomScaleNormal="70" zoomScaleSheetLayoutView="100" workbookViewId="0">
      <selection activeCell="D12" sqref="D12"/>
    </sheetView>
  </sheetViews>
  <sheetFormatPr defaultColWidth="9" defaultRowHeight="14.4" x14ac:dyDescent="0.3"/>
  <cols>
    <col min="1" max="1" width="2.33203125" style="23" customWidth="1"/>
    <col min="2" max="2" width="6.109375" style="23" customWidth="1"/>
    <col min="3" max="3" width="9" style="23"/>
    <col min="4" max="4" width="25.33203125" style="23" bestFit="1" customWidth="1"/>
    <col min="5" max="5" width="13.6640625" style="23" bestFit="1" customWidth="1"/>
    <col min="6" max="6" width="26.33203125" style="23" customWidth="1"/>
    <col min="7" max="7" width="19.6640625" style="23" bestFit="1" customWidth="1"/>
    <col min="8" max="8" width="26" style="23" bestFit="1" customWidth="1"/>
    <col min="9" max="9" width="20.88671875" style="23" customWidth="1"/>
    <col min="10" max="10" width="15.44140625" style="23" customWidth="1"/>
    <col min="11" max="11" width="28.44140625" style="23" customWidth="1"/>
    <col min="12" max="12" width="3.44140625" style="23" customWidth="1"/>
    <col min="13" max="35" width="8.88671875" style="23"/>
    <col min="36" max="16384" width="9" style="23"/>
  </cols>
  <sheetData>
    <row r="1" spans="2:12" ht="13.65" customHeight="1" x14ac:dyDescent="0.3"/>
    <row r="2" spans="2:12" ht="23.1" customHeight="1" x14ac:dyDescent="0.3">
      <c r="B2" s="458" t="s">
        <v>173</v>
      </c>
      <c r="C2" s="459"/>
      <c r="D2" s="459"/>
      <c r="E2" s="459"/>
      <c r="F2" s="459"/>
      <c r="G2" s="459"/>
      <c r="H2" s="459"/>
      <c r="I2" s="459"/>
      <c r="J2" s="459"/>
      <c r="K2" s="459"/>
      <c r="L2" s="460"/>
    </row>
    <row r="3" spans="2:12" ht="15" thickBot="1" x14ac:dyDescent="0.35">
      <c r="B3" s="57"/>
      <c r="L3" s="58"/>
    </row>
    <row r="4" spans="2:12" ht="15" customHeight="1" thickBot="1" x14ac:dyDescent="0.35">
      <c r="B4" s="104" t="s">
        <v>174</v>
      </c>
      <c r="D4" s="123" t="s">
        <v>17</v>
      </c>
      <c r="E4" s="440" t="str">
        <f>IF('1_Aspectos_Geográficos'!D4&lt;&gt;0,('1_Aspectos_Geográficos'!D4),"")</f>
        <v/>
      </c>
      <c r="F4" s="441"/>
      <c r="G4" s="441"/>
      <c r="H4" s="441"/>
      <c r="I4" s="441"/>
      <c r="J4" s="442"/>
      <c r="L4" s="58"/>
    </row>
    <row r="5" spans="2:12" ht="9.75" customHeight="1" thickBot="1" x14ac:dyDescent="0.35">
      <c r="B5" s="104"/>
      <c r="D5" s="49"/>
      <c r="E5" s="9"/>
      <c r="F5" s="9"/>
      <c r="G5" s="9"/>
      <c r="H5" s="9"/>
      <c r="I5" s="9"/>
      <c r="J5" s="9"/>
      <c r="L5" s="58"/>
    </row>
    <row r="6" spans="2:12" ht="15" thickBot="1" x14ac:dyDescent="0.35">
      <c r="B6" s="104" t="s">
        <v>175</v>
      </c>
      <c r="D6" s="123" t="s">
        <v>43</v>
      </c>
      <c r="E6" s="440" t="str">
        <f>IF('1_Aspectos_Geográficos'!D6&lt;&gt;0,('1_Aspectos_Geográficos'!D6),"")</f>
        <v/>
      </c>
      <c r="F6" s="441"/>
      <c r="G6" s="441"/>
      <c r="H6" s="441"/>
      <c r="I6" s="441"/>
      <c r="J6" s="442"/>
      <c r="K6" s="186"/>
      <c r="L6" s="58"/>
    </row>
    <row r="7" spans="2:12" x14ac:dyDescent="0.3">
      <c r="B7" s="57"/>
      <c r="C7" s="124"/>
      <c r="L7" s="58"/>
    </row>
    <row r="8" spans="2:12" ht="15" thickBot="1" x14ac:dyDescent="0.35">
      <c r="B8" s="57"/>
      <c r="L8" s="58"/>
    </row>
    <row r="9" spans="2:12" ht="17.100000000000001" customHeight="1" x14ac:dyDescent="0.3">
      <c r="B9" s="57"/>
      <c r="C9" s="447" t="s">
        <v>176</v>
      </c>
      <c r="D9" s="448"/>
      <c r="E9" s="448"/>
      <c r="F9" s="448"/>
      <c r="G9" s="448"/>
      <c r="H9" s="449"/>
      <c r="I9" s="225"/>
      <c r="J9" s="223"/>
      <c r="K9" s="187"/>
      <c r="L9" s="58"/>
    </row>
    <row r="10" spans="2:12" x14ac:dyDescent="0.3">
      <c r="B10" s="57"/>
      <c r="C10" s="444" t="s">
        <v>177</v>
      </c>
      <c r="D10" s="445"/>
      <c r="E10" s="445"/>
      <c r="F10" s="445"/>
      <c r="G10" s="445"/>
      <c r="H10" s="445"/>
      <c r="I10" s="226"/>
      <c r="J10" s="224"/>
      <c r="K10" s="188"/>
      <c r="L10" s="58"/>
    </row>
    <row r="11" spans="2:12" ht="66.150000000000006" customHeight="1" thickBot="1" x14ac:dyDescent="0.35">
      <c r="B11" s="125" t="s">
        <v>178</v>
      </c>
      <c r="C11" s="126"/>
      <c r="D11" s="127" t="s">
        <v>179</v>
      </c>
      <c r="E11" s="127" t="s">
        <v>180</v>
      </c>
      <c r="F11" s="127" t="s">
        <v>181</v>
      </c>
      <c r="G11" s="127" t="s">
        <v>182</v>
      </c>
      <c r="H11" s="229" t="s">
        <v>183</v>
      </c>
      <c r="I11" s="227"/>
      <c r="K11" s="188"/>
      <c r="L11" s="58"/>
    </row>
    <row r="12" spans="2:12" ht="15" customHeight="1" x14ac:dyDescent="0.3">
      <c r="B12" s="57"/>
      <c r="C12" s="128">
        <f>Ano_Ciclo + 1</f>
        <v>2026</v>
      </c>
      <c r="D12" s="372"/>
      <c r="E12" s="372"/>
      <c r="F12" s="372"/>
      <c r="G12" s="372"/>
      <c r="H12" s="290"/>
      <c r="I12" s="228"/>
      <c r="K12" s="188"/>
      <c r="L12" s="58"/>
    </row>
    <row r="13" spans="2:12" ht="15" customHeight="1" x14ac:dyDescent="0.3">
      <c r="B13" s="57"/>
      <c r="C13" s="129">
        <f>C12+1</f>
        <v>2027</v>
      </c>
      <c r="D13" s="342"/>
      <c r="E13" s="342"/>
      <c r="F13" s="342"/>
      <c r="G13" s="342"/>
      <c r="H13" s="291"/>
      <c r="I13" s="228"/>
      <c r="L13" s="58"/>
    </row>
    <row r="14" spans="2:12" ht="15" customHeight="1" x14ac:dyDescent="0.3">
      <c r="B14" s="57"/>
      <c r="C14" s="129">
        <f t="shared" ref="C14:C21" si="0">C13+1</f>
        <v>2028</v>
      </c>
      <c r="D14" s="342"/>
      <c r="E14" s="342"/>
      <c r="F14" s="342"/>
      <c r="G14" s="342"/>
      <c r="H14" s="291"/>
      <c r="I14" s="228"/>
      <c r="L14" s="58"/>
    </row>
    <row r="15" spans="2:12" ht="15" customHeight="1" x14ac:dyDescent="0.3">
      <c r="B15" s="57"/>
      <c r="C15" s="129">
        <f t="shared" si="0"/>
        <v>2029</v>
      </c>
      <c r="D15" s="342"/>
      <c r="E15" s="342"/>
      <c r="F15" s="342"/>
      <c r="G15" s="342"/>
      <c r="H15" s="291"/>
      <c r="I15" s="228"/>
      <c r="L15" s="58"/>
    </row>
    <row r="16" spans="2:12" ht="15" customHeight="1" x14ac:dyDescent="0.3">
      <c r="B16" s="57"/>
      <c r="C16" s="129">
        <f t="shared" si="0"/>
        <v>2030</v>
      </c>
      <c r="D16" s="342"/>
      <c r="E16" s="342"/>
      <c r="F16" s="342"/>
      <c r="G16" s="342"/>
      <c r="H16" s="291"/>
      <c r="I16" s="228"/>
      <c r="L16" s="58"/>
    </row>
    <row r="17" spans="2:12" ht="15" customHeight="1" x14ac:dyDescent="0.3">
      <c r="B17" s="57"/>
      <c r="C17" s="129">
        <f t="shared" si="0"/>
        <v>2031</v>
      </c>
      <c r="D17" s="342"/>
      <c r="E17" s="342"/>
      <c r="F17" s="342"/>
      <c r="G17" s="342"/>
      <c r="H17" s="291"/>
      <c r="I17" s="228"/>
      <c r="L17" s="58"/>
    </row>
    <row r="18" spans="2:12" x14ac:dyDescent="0.3">
      <c r="B18" s="57"/>
      <c r="C18" s="129">
        <f t="shared" si="0"/>
        <v>2032</v>
      </c>
      <c r="D18" s="343"/>
      <c r="E18" s="343"/>
      <c r="F18" s="343"/>
      <c r="G18" s="343"/>
      <c r="H18" s="292"/>
      <c r="I18" s="228"/>
      <c r="L18" s="58"/>
    </row>
    <row r="19" spans="2:12" x14ac:dyDescent="0.3">
      <c r="B19" s="57"/>
      <c r="C19" s="129">
        <f t="shared" si="0"/>
        <v>2033</v>
      </c>
      <c r="D19" s="343"/>
      <c r="E19" s="343"/>
      <c r="F19" s="343"/>
      <c r="G19" s="343"/>
      <c r="H19" s="292"/>
      <c r="I19" s="228"/>
      <c r="L19" s="58"/>
    </row>
    <row r="20" spans="2:12" x14ac:dyDescent="0.3">
      <c r="B20" s="57"/>
      <c r="C20" s="129">
        <f t="shared" si="0"/>
        <v>2034</v>
      </c>
      <c r="D20" s="355"/>
      <c r="E20" s="355"/>
      <c r="F20" s="355"/>
      <c r="G20" s="355"/>
      <c r="H20" s="356"/>
      <c r="I20" s="228"/>
      <c r="L20" s="58"/>
    </row>
    <row r="21" spans="2:12" ht="15" thickBot="1" x14ac:dyDescent="0.35">
      <c r="B21" s="57"/>
      <c r="C21" s="129">
        <f t="shared" si="0"/>
        <v>2035</v>
      </c>
      <c r="D21" s="344"/>
      <c r="E21" s="344"/>
      <c r="F21" s="344"/>
      <c r="G21" s="344"/>
      <c r="H21" s="293"/>
      <c r="I21" s="228"/>
      <c r="L21" s="58"/>
    </row>
    <row r="22" spans="2:12" x14ac:dyDescent="0.3">
      <c r="B22" s="57"/>
      <c r="L22" s="58"/>
    </row>
    <row r="23" spans="2:12" ht="15" thickBot="1" x14ac:dyDescent="0.35">
      <c r="B23" s="57"/>
      <c r="L23" s="58"/>
    </row>
    <row r="24" spans="2:12" ht="17.7" customHeight="1" x14ac:dyDescent="0.3">
      <c r="B24" s="57"/>
      <c r="C24" s="447" t="s">
        <v>184</v>
      </c>
      <c r="D24" s="448"/>
      <c r="E24" s="448"/>
      <c r="F24" s="448"/>
      <c r="G24" s="448"/>
      <c r="H24" s="448"/>
      <c r="I24" s="448"/>
      <c r="J24" s="448"/>
      <c r="K24" s="449"/>
      <c r="L24" s="58"/>
    </row>
    <row r="25" spans="2:12" x14ac:dyDescent="0.3">
      <c r="B25" s="57"/>
      <c r="C25" s="272"/>
      <c r="D25" s="461" t="s">
        <v>185</v>
      </c>
      <c r="E25" s="462"/>
      <c r="F25" s="462"/>
      <c r="G25" s="462"/>
      <c r="H25" s="463" t="s">
        <v>186</v>
      </c>
      <c r="I25" s="462"/>
      <c r="J25" s="462"/>
      <c r="K25" s="464"/>
      <c r="L25" s="58"/>
    </row>
    <row r="26" spans="2:12" ht="70.5" customHeight="1" thickBot="1" x14ac:dyDescent="0.35">
      <c r="B26" s="125" t="s">
        <v>187</v>
      </c>
      <c r="C26" s="130"/>
      <c r="D26" s="131" t="s">
        <v>188</v>
      </c>
      <c r="E26" s="131" t="s">
        <v>189</v>
      </c>
      <c r="F26" s="131" t="s">
        <v>190</v>
      </c>
      <c r="G26" s="132" t="s">
        <v>191</v>
      </c>
      <c r="H26" s="230" t="s">
        <v>192</v>
      </c>
      <c r="I26" s="131" t="s">
        <v>193</v>
      </c>
      <c r="J26" s="132" t="s">
        <v>194</v>
      </c>
      <c r="K26" s="376" t="s">
        <v>195</v>
      </c>
      <c r="L26" s="58"/>
    </row>
    <row r="27" spans="2:12" x14ac:dyDescent="0.3">
      <c r="B27" s="57"/>
      <c r="C27" s="128">
        <f>Ano_Ciclo + 1</f>
        <v>2026</v>
      </c>
      <c r="D27" s="373"/>
      <c r="E27" s="373"/>
      <c r="F27" s="373"/>
      <c r="G27" s="219"/>
      <c r="H27" s="374"/>
      <c r="I27" s="373"/>
      <c r="J27" s="375"/>
      <c r="K27" s="377"/>
      <c r="L27" s="58"/>
    </row>
    <row r="28" spans="2:12" x14ac:dyDescent="0.3">
      <c r="B28" s="57"/>
      <c r="C28" s="129">
        <f>C27 + 1</f>
        <v>2027</v>
      </c>
      <c r="D28" s="345"/>
      <c r="E28" s="345"/>
      <c r="F28" s="345"/>
      <c r="G28" s="220"/>
      <c r="H28" s="348"/>
      <c r="I28" s="345"/>
      <c r="J28" s="349"/>
      <c r="K28" s="378"/>
      <c r="L28" s="58"/>
    </row>
    <row r="29" spans="2:12" x14ac:dyDescent="0.3">
      <c r="B29" s="57"/>
      <c r="C29" s="129">
        <f t="shared" ref="C29:C36" si="1">C28 + 1</f>
        <v>2028</v>
      </c>
      <c r="D29" s="345"/>
      <c r="E29" s="345"/>
      <c r="F29" s="345"/>
      <c r="G29" s="220"/>
      <c r="H29" s="348"/>
      <c r="I29" s="345"/>
      <c r="J29" s="349"/>
      <c r="K29" s="378"/>
      <c r="L29" s="58"/>
    </row>
    <row r="30" spans="2:12" x14ac:dyDescent="0.3">
      <c r="B30" s="57"/>
      <c r="C30" s="129">
        <f t="shared" si="1"/>
        <v>2029</v>
      </c>
      <c r="D30" s="345"/>
      <c r="E30" s="345"/>
      <c r="F30" s="345"/>
      <c r="G30" s="220"/>
      <c r="H30" s="348"/>
      <c r="I30" s="345"/>
      <c r="J30" s="349"/>
      <c r="K30" s="378"/>
      <c r="L30" s="58"/>
    </row>
    <row r="31" spans="2:12" x14ac:dyDescent="0.3">
      <c r="B31" s="57"/>
      <c r="C31" s="129">
        <f t="shared" si="1"/>
        <v>2030</v>
      </c>
      <c r="D31" s="345"/>
      <c r="E31" s="345"/>
      <c r="F31" s="345"/>
      <c r="G31" s="220"/>
      <c r="H31" s="348"/>
      <c r="I31" s="345"/>
      <c r="J31" s="349"/>
      <c r="K31" s="378"/>
      <c r="L31" s="58"/>
    </row>
    <row r="32" spans="2:12" x14ac:dyDescent="0.3">
      <c r="B32" s="57"/>
      <c r="C32" s="129">
        <f t="shared" si="1"/>
        <v>2031</v>
      </c>
      <c r="D32" s="345"/>
      <c r="E32" s="345"/>
      <c r="F32" s="345"/>
      <c r="G32" s="220"/>
      <c r="H32" s="348"/>
      <c r="I32" s="345"/>
      <c r="J32" s="349"/>
      <c r="K32" s="378"/>
      <c r="L32" s="58"/>
    </row>
    <row r="33" spans="2:12" x14ac:dyDescent="0.3">
      <c r="B33" s="57"/>
      <c r="C33" s="129">
        <f t="shared" si="1"/>
        <v>2032</v>
      </c>
      <c r="D33" s="346"/>
      <c r="E33" s="346"/>
      <c r="F33" s="346"/>
      <c r="G33" s="221"/>
      <c r="H33" s="350"/>
      <c r="I33" s="346"/>
      <c r="J33" s="351"/>
      <c r="K33" s="379"/>
      <c r="L33" s="58"/>
    </row>
    <row r="34" spans="2:12" x14ac:dyDescent="0.3">
      <c r="B34" s="57"/>
      <c r="C34" s="129">
        <f t="shared" si="1"/>
        <v>2033</v>
      </c>
      <c r="D34" s="346"/>
      <c r="E34" s="346"/>
      <c r="F34" s="346"/>
      <c r="G34" s="221"/>
      <c r="H34" s="350"/>
      <c r="I34" s="346"/>
      <c r="J34" s="351"/>
      <c r="K34" s="379"/>
      <c r="L34" s="58"/>
    </row>
    <row r="35" spans="2:12" x14ac:dyDescent="0.3">
      <c r="B35" s="57"/>
      <c r="C35" s="129">
        <f t="shared" si="1"/>
        <v>2034</v>
      </c>
      <c r="D35" s="357"/>
      <c r="E35" s="357"/>
      <c r="F35" s="357"/>
      <c r="G35" s="358"/>
      <c r="H35" s="359"/>
      <c r="I35" s="357"/>
      <c r="J35" s="360"/>
      <c r="K35" s="379"/>
      <c r="L35" s="58"/>
    </row>
    <row r="36" spans="2:12" ht="15" thickBot="1" x14ac:dyDescent="0.35">
      <c r="B36" s="57"/>
      <c r="C36" s="129">
        <f t="shared" si="1"/>
        <v>2035</v>
      </c>
      <c r="D36" s="347"/>
      <c r="E36" s="347"/>
      <c r="F36" s="347"/>
      <c r="G36" s="222"/>
      <c r="H36" s="352"/>
      <c r="I36" s="347"/>
      <c r="J36" s="353"/>
      <c r="K36" s="380"/>
      <c r="L36" s="58"/>
    </row>
    <row r="37" spans="2:12" ht="15" thickBot="1" x14ac:dyDescent="0.35"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7"/>
    </row>
    <row r="48" spans="2:12" x14ac:dyDescent="0.3">
      <c r="E48" s="183"/>
    </row>
  </sheetData>
  <sheetProtection selectLockedCells="1"/>
  <mergeCells count="8">
    <mergeCell ref="B2:L2"/>
    <mergeCell ref="D25:G25"/>
    <mergeCell ref="C9:H9"/>
    <mergeCell ref="C10:H10"/>
    <mergeCell ref="H25:K25"/>
    <mergeCell ref="E4:J4"/>
    <mergeCell ref="E6:J6"/>
    <mergeCell ref="C24:K24"/>
  </mergeCells>
  <conditionalFormatting sqref="I12:I21">
    <cfRule type="cellIs" dxfId="0" priority="4" stopIfTrue="1" operator="lessThan">
      <formula>0</formula>
    </cfRule>
  </conditionalFormatting>
  <pageMargins left="0.31496062992125984" right="0.31496062992125984" top="0.39370078740157483" bottom="0.39370078740157483" header="0.31496062992125984" footer="0.31496062992125984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>
    <tabColor theme="7" tint="0.39997558519241921"/>
  </sheetPr>
  <dimension ref="A1:Z37"/>
  <sheetViews>
    <sheetView zoomScale="85" zoomScaleNormal="85" zoomScaleSheetLayoutView="100" workbookViewId="0">
      <selection activeCell="D10" sqref="D10:K16"/>
    </sheetView>
  </sheetViews>
  <sheetFormatPr defaultColWidth="9.109375" defaultRowHeight="14.4" x14ac:dyDescent="0.3"/>
  <cols>
    <col min="1" max="1" width="2.44140625" style="34" customWidth="1"/>
    <col min="2" max="2" width="6.33203125" style="34" customWidth="1"/>
    <col min="3" max="3" width="28.5546875" style="34" customWidth="1"/>
    <col min="4" max="6" width="12.44140625" style="34" customWidth="1"/>
    <col min="7" max="7" width="15.44140625" style="34" customWidth="1"/>
    <col min="8" max="8" width="6.109375" style="34" customWidth="1"/>
    <col min="9" max="9" width="6.44140625" style="34" customWidth="1"/>
    <col min="10" max="10" width="28.5546875" style="34" customWidth="1"/>
    <col min="11" max="11" width="14.33203125" style="34" customWidth="1"/>
    <col min="12" max="12" width="1" style="34" customWidth="1"/>
    <col min="13" max="16384" width="9.109375" style="34"/>
  </cols>
  <sheetData>
    <row r="1" spans="1:26" ht="12.1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27"/>
      <c r="S1" s="27"/>
      <c r="T1" s="152"/>
      <c r="U1" s="152"/>
      <c r="V1" s="152"/>
      <c r="W1" s="152"/>
      <c r="X1" s="152"/>
      <c r="Y1" s="152"/>
      <c r="Z1" s="152"/>
    </row>
    <row r="2" spans="1:26" ht="23.85" customHeight="1" x14ac:dyDescent="0.35">
      <c r="A2" s="1"/>
      <c r="B2" s="483" t="s">
        <v>196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5"/>
      <c r="N2" s="28"/>
      <c r="O2" s="1"/>
      <c r="P2" s="1"/>
      <c r="R2" s="29"/>
      <c r="S2" s="29"/>
      <c r="T2" s="152"/>
      <c r="U2" s="152"/>
      <c r="V2" s="152"/>
      <c r="W2" s="152"/>
      <c r="X2" s="152"/>
      <c r="Y2" s="152"/>
      <c r="Z2" s="152"/>
    </row>
    <row r="3" spans="1:26" ht="15" thickBot="1" x14ac:dyDescent="0.35">
      <c r="A3" s="1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1"/>
      <c r="P3" s="1"/>
      <c r="R3" s="29"/>
      <c r="S3" s="29"/>
      <c r="T3" s="152"/>
      <c r="U3" s="152"/>
      <c r="V3" s="152"/>
      <c r="W3" s="152"/>
      <c r="X3" s="152"/>
      <c r="Y3" s="152"/>
      <c r="Z3" s="152"/>
    </row>
    <row r="4" spans="1:26" ht="15" thickBot="1" x14ac:dyDescent="0.35">
      <c r="B4" s="43" t="s">
        <v>197</v>
      </c>
      <c r="C4" s="3" t="s">
        <v>17</v>
      </c>
      <c r="D4" s="440" t="str">
        <f>IF('1_Aspectos_Geográficos'!D4&lt;&gt;0,('1_Aspectos_Geográficos'!D4),"")</f>
        <v/>
      </c>
      <c r="E4" s="441"/>
      <c r="F4" s="441"/>
      <c r="G4" s="442"/>
      <c r="H4" s="30"/>
      <c r="I4" s="21"/>
      <c r="J4" s="42"/>
      <c r="K4" s="199"/>
      <c r="L4" s="31"/>
      <c r="M4" s="153"/>
      <c r="R4" s="29"/>
      <c r="S4" s="29"/>
      <c r="T4" s="152"/>
      <c r="U4" s="152"/>
      <c r="V4" s="152"/>
      <c r="W4" s="152"/>
      <c r="X4" s="152"/>
      <c r="Y4" s="152"/>
      <c r="Z4" s="152"/>
    </row>
    <row r="5" spans="1:26" ht="15" thickBot="1" x14ac:dyDescent="0.35">
      <c r="B5" s="43"/>
      <c r="C5" s="32"/>
      <c r="D5" s="33"/>
      <c r="E5" s="33"/>
      <c r="F5" s="33"/>
      <c r="G5" s="3"/>
      <c r="H5" s="3"/>
      <c r="I5" s="21"/>
      <c r="J5" s="154"/>
      <c r="K5" s="42"/>
      <c r="M5" s="153"/>
      <c r="R5" s="29"/>
      <c r="S5" s="29"/>
      <c r="T5" s="152"/>
      <c r="U5" s="152"/>
      <c r="V5" s="152"/>
      <c r="W5" s="152"/>
      <c r="X5" s="152"/>
      <c r="Y5" s="152"/>
      <c r="Z5" s="152"/>
    </row>
    <row r="6" spans="1:26" ht="15" thickBot="1" x14ac:dyDescent="0.35">
      <c r="B6" s="43" t="s">
        <v>198</v>
      </c>
      <c r="C6" s="3" t="s">
        <v>43</v>
      </c>
      <c r="D6" s="440" t="str">
        <f>IF('1_Aspectos_Geográficos'!D6&lt;&gt;0,('1_Aspectos_Geográficos'!D6),"")</f>
        <v/>
      </c>
      <c r="E6" s="441"/>
      <c r="F6" s="441"/>
      <c r="G6" s="442"/>
      <c r="H6" s="30"/>
      <c r="I6" s="21"/>
      <c r="J6" s="42"/>
      <c r="K6" s="200"/>
      <c r="L6" s="35"/>
      <c r="M6" s="153"/>
      <c r="R6" s="29"/>
      <c r="S6" s="29"/>
      <c r="T6" s="152"/>
      <c r="U6" s="152"/>
      <c r="V6" s="152"/>
      <c r="W6" s="152"/>
      <c r="X6" s="152"/>
      <c r="Y6" s="152"/>
      <c r="Z6" s="152"/>
    </row>
    <row r="7" spans="1:26" ht="15" thickBot="1" x14ac:dyDescent="0.35">
      <c r="B7" s="43"/>
      <c r="C7" s="3"/>
      <c r="D7" s="30"/>
      <c r="E7" s="30"/>
      <c r="F7" s="30"/>
      <c r="G7" s="30"/>
      <c r="H7" s="30"/>
      <c r="I7" s="21"/>
      <c r="J7" s="42"/>
      <c r="K7" s="35"/>
      <c r="L7" s="35"/>
      <c r="M7" s="153"/>
      <c r="R7" s="29"/>
      <c r="S7" s="29"/>
      <c r="T7" s="152"/>
      <c r="U7" s="152"/>
      <c r="V7" s="152"/>
      <c r="W7" s="152"/>
      <c r="X7" s="152"/>
      <c r="Y7" s="152"/>
      <c r="Z7" s="152"/>
    </row>
    <row r="8" spans="1:26" ht="14.25" customHeight="1" thickBot="1" x14ac:dyDescent="0.35">
      <c r="B8" s="43"/>
      <c r="D8" s="486"/>
      <c r="E8" s="487"/>
      <c r="F8" s="487"/>
      <c r="G8" s="487"/>
      <c r="H8" s="487"/>
      <c r="I8" s="487"/>
      <c r="J8" s="487"/>
      <c r="K8" s="488"/>
      <c r="L8" s="20"/>
      <c r="M8" s="153"/>
      <c r="R8" s="29"/>
      <c r="S8" s="29"/>
      <c r="T8" s="152"/>
      <c r="U8" s="152"/>
      <c r="V8" s="152"/>
      <c r="W8" s="152"/>
      <c r="X8" s="152"/>
      <c r="Y8" s="152"/>
      <c r="Z8" s="152"/>
    </row>
    <row r="9" spans="1:26" ht="9.75" customHeight="1" thickBot="1" x14ac:dyDescent="0.35">
      <c r="B9" s="43"/>
      <c r="C9" s="36"/>
      <c r="D9" s="489"/>
      <c r="E9" s="490"/>
      <c r="F9" s="490"/>
      <c r="G9" s="490"/>
      <c r="H9" s="490"/>
      <c r="I9" s="490"/>
      <c r="J9" s="490"/>
      <c r="K9" s="491"/>
      <c r="L9" s="20"/>
      <c r="M9" s="153"/>
      <c r="R9" s="29"/>
      <c r="S9" s="29"/>
      <c r="T9" s="152"/>
      <c r="U9" s="152"/>
      <c r="V9" s="152"/>
      <c r="W9" s="152"/>
      <c r="X9" s="152"/>
      <c r="Y9" s="152"/>
      <c r="Z9" s="152"/>
    </row>
    <row r="10" spans="1:26" x14ac:dyDescent="0.3">
      <c r="B10" s="43" t="s">
        <v>199</v>
      </c>
      <c r="C10" s="492" t="s">
        <v>200</v>
      </c>
      <c r="D10" s="465"/>
      <c r="E10" s="466"/>
      <c r="F10" s="466"/>
      <c r="G10" s="466"/>
      <c r="H10" s="466"/>
      <c r="I10" s="466"/>
      <c r="J10" s="466"/>
      <c r="K10" s="467"/>
      <c r="L10" s="155"/>
      <c r="M10" s="153"/>
      <c r="R10" s="29"/>
      <c r="S10" s="29"/>
      <c r="T10" s="152"/>
      <c r="U10" s="152"/>
      <c r="V10" s="152"/>
      <c r="W10" s="152"/>
      <c r="X10" s="152"/>
      <c r="Y10" s="152"/>
      <c r="Z10" s="152"/>
    </row>
    <row r="11" spans="1:26" x14ac:dyDescent="0.3">
      <c r="B11" s="43"/>
      <c r="C11" s="492"/>
      <c r="D11" s="465"/>
      <c r="E11" s="466"/>
      <c r="F11" s="466"/>
      <c r="G11" s="466"/>
      <c r="H11" s="466"/>
      <c r="I11" s="466"/>
      <c r="J11" s="466"/>
      <c r="K11" s="467"/>
      <c r="L11" s="155"/>
      <c r="M11" s="153"/>
      <c r="R11" s="29"/>
      <c r="S11" s="29"/>
      <c r="T11" s="152"/>
      <c r="U11" s="152"/>
      <c r="V11" s="152"/>
      <c r="W11" s="152"/>
      <c r="X11" s="152"/>
      <c r="Y11" s="152"/>
      <c r="Z11" s="152"/>
    </row>
    <row r="12" spans="1:26" x14ac:dyDescent="0.3">
      <c r="B12" s="43"/>
      <c r="C12" s="492"/>
      <c r="D12" s="465"/>
      <c r="E12" s="466"/>
      <c r="F12" s="466"/>
      <c r="G12" s="466"/>
      <c r="H12" s="466"/>
      <c r="I12" s="466"/>
      <c r="J12" s="466"/>
      <c r="K12" s="467"/>
      <c r="L12" s="155"/>
      <c r="M12" s="153"/>
      <c r="R12" s="29"/>
      <c r="S12" s="29"/>
      <c r="T12" s="152"/>
      <c r="U12" s="152"/>
      <c r="V12" s="152"/>
      <c r="W12" s="152"/>
      <c r="X12" s="152"/>
      <c r="Y12" s="152"/>
      <c r="Z12" s="152"/>
    </row>
    <row r="13" spans="1:26" x14ac:dyDescent="0.3">
      <c r="B13" s="43"/>
      <c r="C13" s="3"/>
      <c r="D13" s="465"/>
      <c r="E13" s="466"/>
      <c r="F13" s="466"/>
      <c r="G13" s="466"/>
      <c r="H13" s="466"/>
      <c r="I13" s="466"/>
      <c r="J13" s="466"/>
      <c r="K13" s="467"/>
      <c r="L13" s="155"/>
      <c r="M13" s="153"/>
    </row>
    <row r="14" spans="1:26" x14ac:dyDescent="0.3">
      <c r="B14" s="156"/>
      <c r="D14" s="465"/>
      <c r="E14" s="466"/>
      <c r="F14" s="466"/>
      <c r="G14" s="466"/>
      <c r="H14" s="466"/>
      <c r="I14" s="466"/>
      <c r="J14" s="466"/>
      <c r="K14" s="467"/>
      <c r="L14" s="155"/>
      <c r="M14" s="153"/>
    </row>
    <row r="15" spans="1:26" x14ac:dyDescent="0.3">
      <c r="B15" s="43"/>
      <c r="C15" s="3"/>
      <c r="D15" s="465"/>
      <c r="E15" s="466"/>
      <c r="F15" s="466"/>
      <c r="G15" s="466"/>
      <c r="H15" s="466"/>
      <c r="I15" s="466"/>
      <c r="J15" s="466"/>
      <c r="K15" s="467"/>
      <c r="L15" s="155"/>
      <c r="M15" s="153"/>
    </row>
    <row r="16" spans="1:26" ht="15" thickBot="1" x14ac:dyDescent="0.35">
      <c r="B16" s="157"/>
      <c r="C16" s="3"/>
      <c r="D16" s="468"/>
      <c r="E16" s="469"/>
      <c r="F16" s="469"/>
      <c r="G16" s="469"/>
      <c r="H16" s="469"/>
      <c r="I16" s="469"/>
      <c r="J16" s="469"/>
      <c r="K16" s="470"/>
      <c r="L16" s="155"/>
      <c r="M16" s="37"/>
      <c r="N16" s="36"/>
    </row>
    <row r="17" spans="2:21" ht="5.25" customHeight="1" thickBot="1" x14ac:dyDescent="0.35">
      <c r="B17" s="15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153"/>
    </row>
    <row r="18" spans="2:21" x14ac:dyDescent="0.3">
      <c r="B18" s="43" t="s">
        <v>201</v>
      </c>
      <c r="C18" s="3" t="s">
        <v>202</v>
      </c>
      <c r="D18" s="471"/>
      <c r="E18" s="472"/>
      <c r="F18" s="472"/>
      <c r="G18" s="472"/>
      <c r="H18" s="472"/>
      <c r="I18" s="472"/>
      <c r="J18" s="472"/>
      <c r="K18" s="473"/>
      <c r="L18" s="155"/>
      <c r="M18" s="153"/>
    </row>
    <row r="19" spans="2:21" x14ac:dyDescent="0.3">
      <c r="B19" s="43"/>
      <c r="C19" s="159"/>
      <c r="D19" s="465"/>
      <c r="E19" s="466"/>
      <c r="F19" s="466"/>
      <c r="G19" s="466"/>
      <c r="H19" s="466"/>
      <c r="I19" s="466"/>
      <c r="J19" s="466"/>
      <c r="K19" s="467"/>
      <c r="L19" s="155"/>
      <c r="M19" s="153"/>
    </row>
    <row r="20" spans="2:21" x14ac:dyDescent="0.3">
      <c r="B20" s="43"/>
      <c r="C20" s="159"/>
      <c r="D20" s="465"/>
      <c r="E20" s="466"/>
      <c r="F20" s="466"/>
      <c r="G20" s="466"/>
      <c r="H20" s="466"/>
      <c r="I20" s="466"/>
      <c r="J20" s="466"/>
      <c r="K20" s="467"/>
      <c r="L20" s="155"/>
      <c r="M20" s="153"/>
    </row>
    <row r="21" spans="2:21" x14ac:dyDescent="0.3">
      <c r="B21" s="156"/>
      <c r="C21" s="159"/>
      <c r="D21" s="465"/>
      <c r="E21" s="466"/>
      <c r="F21" s="466"/>
      <c r="G21" s="466"/>
      <c r="H21" s="466"/>
      <c r="I21" s="466"/>
      <c r="J21" s="466"/>
      <c r="K21" s="467"/>
      <c r="L21" s="155"/>
      <c r="M21" s="153"/>
    </row>
    <row r="22" spans="2:21" x14ac:dyDescent="0.3">
      <c r="B22" s="43"/>
      <c r="C22" s="159"/>
      <c r="D22" s="465"/>
      <c r="E22" s="466"/>
      <c r="F22" s="466"/>
      <c r="G22" s="466"/>
      <c r="H22" s="466"/>
      <c r="I22" s="466"/>
      <c r="J22" s="466"/>
      <c r="K22" s="467"/>
      <c r="L22" s="155"/>
      <c r="M22" s="153"/>
    </row>
    <row r="23" spans="2:21" x14ac:dyDescent="0.3">
      <c r="B23" s="43"/>
      <c r="C23" s="159"/>
      <c r="D23" s="465"/>
      <c r="E23" s="466"/>
      <c r="F23" s="466"/>
      <c r="G23" s="466"/>
      <c r="H23" s="466"/>
      <c r="I23" s="466"/>
      <c r="J23" s="466"/>
      <c r="K23" s="467"/>
      <c r="L23" s="155"/>
      <c r="M23" s="153"/>
    </row>
    <row r="24" spans="2:21" ht="15" thickBot="1" x14ac:dyDescent="0.35">
      <c r="B24" s="43"/>
      <c r="C24" s="159"/>
      <c r="D24" s="468"/>
      <c r="E24" s="469"/>
      <c r="F24" s="469"/>
      <c r="G24" s="469"/>
      <c r="H24" s="469"/>
      <c r="I24" s="469"/>
      <c r="J24" s="469"/>
      <c r="K24" s="470"/>
      <c r="L24" s="155"/>
      <c r="M24" s="153"/>
    </row>
    <row r="25" spans="2:21" ht="5.25" customHeight="1" thickBot="1" x14ac:dyDescent="0.35">
      <c r="B25" s="43"/>
      <c r="C25" s="159"/>
      <c r="G25" s="159"/>
      <c r="H25" s="159"/>
      <c r="I25" s="160"/>
      <c r="J25" s="161"/>
      <c r="K25" s="161"/>
      <c r="L25" s="161"/>
      <c r="M25" s="153"/>
    </row>
    <row r="26" spans="2:21" x14ac:dyDescent="0.3">
      <c r="B26" s="43" t="s">
        <v>203</v>
      </c>
      <c r="C26" s="474" t="s">
        <v>204</v>
      </c>
      <c r="D26" s="471"/>
      <c r="E26" s="475"/>
      <c r="F26" s="475"/>
      <c r="G26" s="475"/>
      <c r="H26" s="475"/>
      <c r="I26" s="475"/>
      <c r="J26" s="475"/>
      <c r="K26" s="476"/>
      <c r="L26" s="155"/>
      <c r="M26" s="153"/>
    </row>
    <row r="27" spans="2:21" x14ac:dyDescent="0.3">
      <c r="B27" s="43"/>
      <c r="C27" s="474"/>
      <c r="D27" s="477"/>
      <c r="E27" s="478"/>
      <c r="F27" s="478"/>
      <c r="G27" s="478"/>
      <c r="H27" s="478"/>
      <c r="I27" s="478"/>
      <c r="J27" s="478"/>
      <c r="K27" s="479"/>
      <c r="L27" s="155"/>
      <c r="M27" s="153"/>
    </row>
    <row r="28" spans="2:21" x14ac:dyDescent="0.3">
      <c r="B28" s="43"/>
      <c r="C28" s="474"/>
      <c r="D28" s="477"/>
      <c r="E28" s="478"/>
      <c r="F28" s="478"/>
      <c r="G28" s="478"/>
      <c r="H28" s="478"/>
      <c r="I28" s="478"/>
      <c r="J28" s="478"/>
      <c r="K28" s="479"/>
      <c r="L28" s="155"/>
      <c r="M28" s="153"/>
    </row>
    <row r="29" spans="2:21" x14ac:dyDescent="0.3">
      <c r="B29" s="156"/>
      <c r="C29" s="474"/>
      <c r="D29" s="477"/>
      <c r="E29" s="478"/>
      <c r="F29" s="478"/>
      <c r="G29" s="478"/>
      <c r="H29" s="478"/>
      <c r="I29" s="478"/>
      <c r="J29" s="478"/>
      <c r="K29" s="479"/>
      <c r="L29" s="155"/>
      <c r="M29" s="153"/>
    </row>
    <row r="30" spans="2:21" x14ac:dyDescent="0.3">
      <c r="B30" s="43"/>
      <c r="C30" s="474"/>
      <c r="D30" s="477"/>
      <c r="E30" s="478"/>
      <c r="F30" s="478"/>
      <c r="G30" s="478"/>
      <c r="H30" s="478"/>
      <c r="I30" s="478"/>
      <c r="J30" s="478"/>
      <c r="K30" s="479"/>
      <c r="L30" s="155"/>
      <c r="M30" s="153"/>
    </row>
    <row r="31" spans="2:21" x14ac:dyDescent="0.3">
      <c r="B31" s="43"/>
      <c r="C31" s="474"/>
      <c r="D31" s="477"/>
      <c r="E31" s="478"/>
      <c r="F31" s="478"/>
      <c r="G31" s="478"/>
      <c r="H31" s="478"/>
      <c r="I31" s="478"/>
      <c r="J31" s="478"/>
      <c r="K31" s="479"/>
      <c r="L31" s="155"/>
      <c r="M31" s="153"/>
    </row>
    <row r="32" spans="2:21" ht="18.600000000000001" thickBot="1" x14ac:dyDescent="0.35">
      <c r="B32" s="43"/>
      <c r="C32" s="474"/>
      <c r="D32" s="480"/>
      <c r="E32" s="481"/>
      <c r="F32" s="481"/>
      <c r="G32" s="481"/>
      <c r="H32" s="481"/>
      <c r="I32" s="481"/>
      <c r="J32" s="481"/>
      <c r="K32" s="482"/>
      <c r="L32" s="155"/>
      <c r="M32" s="153"/>
      <c r="O32" s="39"/>
      <c r="P32" s="39"/>
      <c r="Q32" s="39"/>
      <c r="R32" s="39"/>
      <c r="S32" s="39"/>
      <c r="T32" s="39"/>
      <c r="U32" s="39"/>
    </row>
    <row r="33" spans="2:13" ht="13.65" customHeight="1" x14ac:dyDescent="0.3">
      <c r="B33" s="43"/>
      <c r="C33" s="159"/>
      <c r="G33" s="159"/>
      <c r="H33" s="159"/>
      <c r="I33" s="159"/>
      <c r="M33" s="153"/>
    </row>
    <row r="34" spans="2:13" ht="13.65" customHeight="1" thickBot="1" x14ac:dyDescent="0.35">
      <c r="B34" s="162"/>
      <c r="C34" s="163"/>
      <c r="D34" s="164"/>
      <c r="E34" s="164"/>
      <c r="F34" s="164"/>
      <c r="G34" s="165"/>
      <c r="H34" s="165"/>
      <c r="I34" s="165"/>
      <c r="J34" s="166"/>
      <c r="K34" s="166"/>
      <c r="L34" s="166"/>
      <c r="M34" s="167"/>
    </row>
    <row r="35" spans="2:13" x14ac:dyDescent="0.3">
      <c r="B35" s="21"/>
      <c r="C35" s="168"/>
      <c r="D35" s="169"/>
      <c r="E35" s="169"/>
      <c r="F35" s="169"/>
      <c r="G35" s="159"/>
      <c r="H35" s="159"/>
      <c r="I35" s="159"/>
    </row>
    <row r="36" spans="2:13" x14ac:dyDescent="0.3">
      <c r="B36" s="21"/>
      <c r="C36" s="169"/>
      <c r="D36" s="169"/>
      <c r="E36" s="169"/>
      <c r="F36" s="169"/>
      <c r="G36" s="159"/>
      <c r="H36" s="159"/>
      <c r="I36" s="159"/>
    </row>
    <row r="37" spans="2:13" x14ac:dyDescent="0.3">
      <c r="F37" s="170"/>
    </row>
  </sheetData>
  <sheetProtection selectLockedCells="1"/>
  <protectedRanges>
    <protectedRange sqref="D8:D9" name="preencher_1"/>
  </protectedRanges>
  <mergeCells count="10">
    <mergeCell ref="D10:K16"/>
    <mergeCell ref="D18:K24"/>
    <mergeCell ref="C26:C32"/>
    <mergeCell ref="D26:K32"/>
    <mergeCell ref="B2:M2"/>
    <mergeCell ref="D4:G4"/>
    <mergeCell ref="D6:G6"/>
    <mergeCell ref="D8:K8"/>
    <mergeCell ref="D9:K9"/>
    <mergeCell ref="C10:C12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>
    <tabColor theme="8"/>
  </sheetPr>
  <dimension ref="A1:Q23"/>
  <sheetViews>
    <sheetView zoomScale="85" zoomScaleNormal="85" zoomScaleSheetLayoutView="100" workbookViewId="0">
      <selection activeCell="D10" sqref="D10:K16"/>
    </sheetView>
  </sheetViews>
  <sheetFormatPr defaultColWidth="9.109375" defaultRowHeight="14.4" x14ac:dyDescent="0.3"/>
  <cols>
    <col min="1" max="1" width="2.44140625" style="45" customWidth="1"/>
    <col min="2" max="2" width="6.33203125" style="45" customWidth="1"/>
    <col min="3" max="3" width="30.109375" style="45" customWidth="1"/>
    <col min="4" max="9" width="9" style="45" customWidth="1"/>
    <col min="10" max="10" width="28.44140625" style="45" customWidth="1"/>
    <col min="11" max="11" width="14.33203125" style="45" customWidth="1"/>
    <col min="12" max="12" width="1" style="45" customWidth="1"/>
    <col min="13" max="16384" width="9.109375" style="45"/>
  </cols>
  <sheetData>
    <row r="1" spans="1:17" ht="15" thickBot="1" x14ac:dyDescent="0.3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22.65" customHeight="1" x14ac:dyDescent="0.35">
      <c r="A2" s="133"/>
      <c r="B2" s="497" t="s">
        <v>205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9"/>
      <c r="N2" s="134"/>
      <c r="O2" s="133"/>
      <c r="P2" s="133"/>
      <c r="Q2" s="133"/>
    </row>
    <row r="3" spans="1:17" ht="15" thickBot="1" x14ac:dyDescent="0.35">
      <c r="A3" s="133"/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7"/>
      <c r="N3" s="136"/>
      <c r="O3" s="133"/>
      <c r="P3" s="133"/>
      <c r="Q3" s="133"/>
    </row>
    <row r="4" spans="1:17" ht="15" thickBot="1" x14ac:dyDescent="0.35">
      <c r="B4" s="138" t="s">
        <v>206</v>
      </c>
      <c r="C4" s="139" t="s">
        <v>17</v>
      </c>
      <c r="D4" s="440" t="str">
        <f>IF('1_Aspectos_Geográficos'!D4&lt;&gt;0,('1_Aspectos_Geográficos'!D4),"")</f>
        <v/>
      </c>
      <c r="E4" s="441"/>
      <c r="F4" s="441"/>
      <c r="G4" s="442"/>
      <c r="H4" s="30"/>
      <c r="I4" s="140"/>
      <c r="J4" s="171"/>
      <c r="K4" s="199"/>
      <c r="L4" s="31"/>
      <c r="M4" s="142"/>
    </row>
    <row r="5" spans="1:17" ht="15" thickBot="1" x14ac:dyDescent="0.35">
      <c r="B5" s="138"/>
      <c r="C5" s="141"/>
      <c r="D5" s="143"/>
      <c r="E5" s="143"/>
      <c r="F5" s="143"/>
      <c r="G5" s="139"/>
      <c r="H5" s="139"/>
      <c r="I5" s="140"/>
      <c r="J5" s="172"/>
      <c r="M5" s="142"/>
    </row>
    <row r="6" spans="1:17" ht="15" thickBot="1" x14ac:dyDescent="0.35">
      <c r="B6" s="138" t="s">
        <v>207</v>
      </c>
      <c r="C6" s="139" t="s">
        <v>43</v>
      </c>
      <c r="D6" s="440">
        <f>'1_Aspectos_Geográficos'!D6:G6</f>
        <v>0</v>
      </c>
      <c r="E6" s="441"/>
      <c r="F6" s="441"/>
      <c r="G6" s="442"/>
      <c r="H6" s="30"/>
      <c r="I6" s="140"/>
      <c r="J6" s="171"/>
      <c r="K6" s="200"/>
      <c r="L6" s="35"/>
      <c r="M6" s="142"/>
    </row>
    <row r="7" spans="1:17" ht="15" thickBot="1" x14ac:dyDescent="0.35">
      <c r="B7" s="138"/>
      <c r="C7" s="139"/>
      <c r="D7" s="30"/>
      <c r="E7" s="30"/>
      <c r="F7" s="30"/>
      <c r="G7" s="30"/>
      <c r="H7" s="30"/>
      <c r="I7" s="140"/>
      <c r="J7" s="171"/>
      <c r="K7" s="35"/>
      <c r="L7" s="35"/>
      <c r="M7" s="142"/>
    </row>
    <row r="8" spans="1:17" ht="9" customHeight="1" thickBot="1" x14ac:dyDescent="0.35">
      <c r="B8" s="138"/>
      <c r="D8" s="500"/>
      <c r="E8" s="501"/>
      <c r="F8" s="501"/>
      <c r="G8" s="501"/>
      <c r="H8" s="501"/>
      <c r="I8" s="501"/>
      <c r="J8" s="501"/>
      <c r="K8" s="502"/>
      <c r="L8" s="173"/>
      <c r="M8" s="142"/>
    </row>
    <row r="9" spans="1:17" ht="9" customHeight="1" thickBot="1" x14ac:dyDescent="0.35">
      <c r="B9" s="138"/>
      <c r="C9" s="146"/>
      <c r="D9" s="503"/>
      <c r="E9" s="504"/>
      <c r="F9" s="504"/>
      <c r="G9" s="504"/>
      <c r="H9" s="504"/>
      <c r="I9" s="504"/>
      <c r="J9" s="504"/>
      <c r="K9" s="505"/>
      <c r="L9" s="173"/>
      <c r="M9" s="142"/>
    </row>
    <row r="10" spans="1:17" ht="15" customHeight="1" x14ac:dyDescent="0.3">
      <c r="B10" s="138" t="s">
        <v>208</v>
      </c>
      <c r="C10" s="506" t="s">
        <v>209</v>
      </c>
      <c r="D10" s="507"/>
      <c r="E10" s="508"/>
      <c r="F10" s="508"/>
      <c r="G10" s="508"/>
      <c r="H10" s="508"/>
      <c r="I10" s="508"/>
      <c r="J10" s="508"/>
      <c r="K10" s="509"/>
      <c r="L10" s="174"/>
      <c r="M10" s="142"/>
    </row>
    <row r="11" spans="1:17" x14ac:dyDescent="0.3">
      <c r="B11" s="138"/>
      <c r="C11" s="506"/>
      <c r="D11" s="510"/>
      <c r="E11" s="511"/>
      <c r="F11" s="511"/>
      <c r="G11" s="511"/>
      <c r="H11" s="511"/>
      <c r="I11" s="511"/>
      <c r="J11" s="511"/>
      <c r="K11" s="512"/>
      <c r="L11" s="174"/>
      <c r="M11" s="142"/>
    </row>
    <row r="12" spans="1:17" x14ac:dyDescent="0.3">
      <c r="B12" s="138"/>
      <c r="C12" s="506"/>
      <c r="D12" s="510"/>
      <c r="E12" s="511"/>
      <c r="F12" s="511"/>
      <c r="G12" s="511"/>
      <c r="H12" s="511"/>
      <c r="I12" s="511"/>
      <c r="J12" s="511"/>
      <c r="K12" s="512"/>
      <c r="L12" s="174"/>
      <c r="M12" s="142"/>
    </row>
    <row r="13" spans="1:17" x14ac:dyDescent="0.3">
      <c r="B13" s="138"/>
      <c r="C13" s="506"/>
      <c r="D13" s="510"/>
      <c r="E13" s="511"/>
      <c r="F13" s="511"/>
      <c r="G13" s="511"/>
      <c r="H13" s="511"/>
      <c r="I13" s="511"/>
      <c r="J13" s="511"/>
      <c r="K13" s="512"/>
      <c r="L13" s="174"/>
      <c r="M13" s="142"/>
    </row>
    <row r="14" spans="1:17" x14ac:dyDescent="0.3">
      <c r="B14" s="175"/>
      <c r="C14" s="506"/>
      <c r="D14" s="510"/>
      <c r="E14" s="511"/>
      <c r="F14" s="511"/>
      <c r="G14" s="511"/>
      <c r="H14" s="511"/>
      <c r="I14" s="511"/>
      <c r="J14" s="511"/>
      <c r="K14" s="512"/>
      <c r="L14" s="174"/>
      <c r="M14" s="142"/>
    </row>
    <row r="15" spans="1:17" x14ac:dyDescent="0.3">
      <c r="B15" s="138"/>
      <c r="C15" s="506"/>
      <c r="D15" s="510"/>
      <c r="E15" s="511"/>
      <c r="F15" s="511"/>
      <c r="G15" s="511"/>
      <c r="H15" s="511"/>
      <c r="I15" s="511"/>
      <c r="J15" s="511"/>
      <c r="K15" s="512"/>
      <c r="L15" s="174"/>
      <c r="M15" s="142"/>
    </row>
    <row r="16" spans="1:17" ht="15" thickBot="1" x14ac:dyDescent="0.35">
      <c r="B16" s="144"/>
      <c r="C16" s="506"/>
      <c r="D16" s="513"/>
      <c r="E16" s="514"/>
      <c r="F16" s="514"/>
      <c r="G16" s="514"/>
      <c r="H16" s="514"/>
      <c r="I16" s="514"/>
      <c r="J16" s="514"/>
      <c r="K16" s="515"/>
      <c r="L16" s="174"/>
      <c r="M16" s="145"/>
      <c r="N16" s="146"/>
    </row>
    <row r="17" spans="2:13" ht="15" thickBot="1" x14ac:dyDescent="0.35">
      <c r="B17" s="147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42"/>
    </row>
    <row r="18" spans="2:13" ht="16.350000000000001" customHeight="1" thickBot="1" x14ac:dyDescent="0.35">
      <c r="B18" s="138" t="s">
        <v>210</v>
      </c>
      <c r="C18" s="493" t="s">
        <v>211</v>
      </c>
      <c r="D18" s="494"/>
      <c r="E18" s="495"/>
      <c r="F18" s="496"/>
      <c r="G18" s="177" t="s">
        <v>212</v>
      </c>
      <c r="H18" s="177"/>
      <c r="I18" s="177"/>
      <c r="J18" s="177"/>
      <c r="K18" s="177"/>
      <c r="L18" s="178"/>
      <c r="M18" s="142"/>
    </row>
    <row r="19" spans="2:13" ht="27" customHeight="1" thickBot="1" x14ac:dyDescent="0.35">
      <c r="B19" s="138"/>
      <c r="C19" s="493"/>
      <c r="D19" s="177"/>
      <c r="E19" s="177"/>
      <c r="F19" s="177"/>
      <c r="G19" s="177"/>
      <c r="H19" s="177"/>
      <c r="I19" s="177"/>
      <c r="J19" s="177"/>
      <c r="K19" s="177"/>
      <c r="L19" s="178"/>
      <c r="M19" s="142"/>
    </row>
    <row r="20" spans="2:13" ht="15.75" customHeight="1" thickBot="1" x14ac:dyDescent="0.35">
      <c r="B20" s="138" t="s">
        <v>213</v>
      </c>
      <c r="C20" s="493" t="s">
        <v>214</v>
      </c>
      <c r="D20" s="494"/>
      <c r="E20" s="495"/>
      <c r="F20" s="496"/>
      <c r="G20" s="177" t="s">
        <v>212</v>
      </c>
      <c r="H20" s="177"/>
      <c r="I20" s="177"/>
      <c r="J20" s="177"/>
      <c r="K20" s="177"/>
      <c r="L20" s="178"/>
      <c r="M20" s="142"/>
    </row>
    <row r="21" spans="2:13" ht="27" customHeight="1" x14ac:dyDescent="0.3">
      <c r="B21" s="138"/>
      <c r="C21" s="493"/>
      <c r="D21" s="177"/>
      <c r="E21" s="177"/>
      <c r="F21" s="177"/>
      <c r="G21" s="177"/>
      <c r="H21" s="177"/>
      <c r="I21" s="177"/>
      <c r="J21" s="177"/>
      <c r="K21" s="177"/>
      <c r="L21" s="178"/>
      <c r="M21" s="142"/>
    </row>
    <row r="22" spans="2:13" ht="15" thickBot="1" x14ac:dyDescent="0.35">
      <c r="B22" s="179"/>
      <c r="C22" s="180"/>
      <c r="D22" s="181"/>
      <c r="E22" s="181"/>
      <c r="F22" s="181"/>
      <c r="G22" s="181"/>
      <c r="H22" s="181"/>
      <c r="I22" s="181"/>
      <c r="J22" s="181"/>
      <c r="K22" s="181"/>
      <c r="L22" s="182"/>
      <c r="M22" s="148"/>
    </row>
    <row r="23" spans="2:13" x14ac:dyDescent="0.3">
      <c r="B23" s="140"/>
      <c r="C23" s="149"/>
      <c r="D23" s="150"/>
      <c r="E23" s="150"/>
      <c r="F23" s="150"/>
      <c r="G23" s="151"/>
      <c r="H23" s="151"/>
      <c r="I23" s="151"/>
    </row>
  </sheetData>
  <sheetProtection selectLockedCells="1"/>
  <protectedRanges>
    <protectedRange sqref="D8:D9" name="preencher_1"/>
  </protectedRanges>
  <mergeCells count="11">
    <mergeCell ref="C20:C21"/>
    <mergeCell ref="D20:F20"/>
    <mergeCell ref="D18:F18"/>
    <mergeCell ref="B2:M2"/>
    <mergeCell ref="D4:G4"/>
    <mergeCell ref="D6:G6"/>
    <mergeCell ref="D8:K8"/>
    <mergeCell ref="D9:K9"/>
    <mergeCell ref="C10:C16"/>
    <mergeCell ref="D10:K16"/>
    <mergeCell ref="C18:C19"/>
  </mergeCells>
  <dataValidations count="1">
    <dataValidation type="decimal" allowBlank="1" showInputMessage="1" showErrorMessage="1" sqref="D18:F18 D20:F20" xr:uid="{00000000-0002-0000-0800-000000000000}">
      <formula1>0</formula1>
      <formula2>10000000000000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884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DF2F73-227E-426E-8DB9-BD15D55161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107236-451E-4AEA-8B4B-A9CEC76185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F6A93F-0700-4D5F-B349-D35FF36CA6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Controle_Dados</vt:lpstr>
      <vt:lpstr>1_Aspectos_Geográficos</vt:lpstr>
      <vt:lpstr>2_Mercado Anual_Projeções</vt:lpstr>
      <vt:lpstr>3_Mercado Realizado_Histórico</vt:lpstr>
      <vt:lpstr>4_Curva de carga</vt:lpstr>
      <vt:lpstr>5_Oferta Geração</vt:lpstr>
      <vt:lpstr>6_Balanço</vt:lpstr>
      <vt:lpstr>7_Rede de distribuição</vt:lpstr>
      <vt:lpstr>8_Economia_Energia</vt:lpstr>
      <vt:lpstr>Ano_Ciclo</vt:lpstr>
      <vt:lpstr>'3_Mercado Realizado_Histórico'!Area_de_impressao</vt:lpstr>
      <vt:lpstr>'5_Oferta Geração'!Area_de_impressao</vt:lpstr>
      <vt:lpstr>'6_Balanço'!Area_de_impressao</vt:lpstr>
      <vt:lpstr>'7_Rede de distribuição'!Area_de_impressao</vt:lpstr>
      <vt:lpstr>'8_Economia_Energia'!Area_de_impressao</vt:lpstr>
      <vt:lpstr>'3_Mercado Realizado_Histórico'!Titulos_de_impressao</vt:lpstr>
    </vt:vector>
  </TitlesOfParts>
  <Manager/>
  <Company>Empresa de Pesquisa Energética - EPE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Carregamento das Informações Ciclo 2025</dc:title>
  <dc:subject/>
  <dc:creator>EPE</dc:creator>
  <cp:keywords/>
  <dc:description/>
  <cp:lastModifiedBy>Aline Couto de Amorim</cp:lastModifiedBy>
  <cp:revision/>
  <dcterms:created xsi:type="dcterms:W3CDTF">2018-03-12T17:17:38Z</dcterms:created>
  <dcterms:modified xsi:type="dcterms:W3CDTF">2025-05-26T15:30:22Z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