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updateLinks="never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Desenvolvimento\DevOpsEPE\SASI\Isolados\App_Data\Isolados\PlanilhaCarga\"/>
    </mc:Choice>
  </mc:AlternateContent>
  <xr:revisionPtr revIDLastSave="0" documentId="13_ncr:1_{5BDB2512-AB5D-4F2C-A21A-102335E1A9BF}" xr6:coauthVersionLast="47" xr6:coauthVersionMax="47" xr10:uidLastSave="{00000000-0000-0000-0000-000000000000}"/>
  <bookViews>
    <workbookView xWindow="2730" yWindow="2175" windowWidth="23595" windowHeight="10950" tabRatio="804" xr2:uid="{00000000-000D-0000-FFFF-FFFF00000000}"/>
  </bookViews>
  <sheets>
    <sheet name="Controle_Dados" sheetId="23" r:id="rId1"/>
    <sheet name="1_Aspectos_Geográficos" sheetId="22" r:id="rId2"/>
    <sheet name="2_Mercado Anual_Projeções" sheetId="21" r:id="rId3"/>
    <sheet name="3_Mercado Realizado_Histórico" sheetId="4" r:id="rId4"/>
    <sheet name="4_Curva de carga" sheetId="20" r:id="rId5"/>
    <sheet name="5_Oferta Geração" sheetId="6" r:id="rId6"/>
    <sheet name="6_Balanço" sheetId="7" r:id="rId7"/>
    <sheet name="7_Rede de distribuição" sheetId="9" r:id="rId8"/>
    <sheet name="8_Eficiência Energética" sheetId="10" r:id="rId9"/>
  </sheets>
  <definedNames>
    <definedName name="AC">#REF!</definedName>
    <definedName name="AM">#REF!</definedName>
    <definedName name="Ano_Ciclo">Controle_Dados!$C$3</definedName>
    <definedName name="AP">#REF!</definedName>
    <definedName name="_xlnm.Print_Area" localSheetId="3">'3_Mercado Realizado_Histórico'!$B$2:$R$85</definedName>
    <definedName name="_xlnm.Print_Area" localSheetId="5">'5_Oferta Geração'!$B$2:$Z$58</definedName>
    <definedName name="_xlnm.Print_Area" localSheetId="6">'6_Balanço'!$B$2:$L$37</definedName>
    <definedName name="_xlnm.Print_Area" localSheetId="7">'7_Rede de distribuição'!$B$2:$M$34</definedName>
    <definedName name="_xlnm.Print_Area" localSheetId="8">'8_Eficiência Energética'!$B$2:$M$21</definedName>
    <definedName name="código">#REF!</definedName>
    <definedName name="dados">#REF!</definedName>
    <definedName name="distribuidoras">#REF!</definedName>
    <definedName name="estados">#REF!</definedName>
    <definedName name="lista">#REF!</definedName>
    <definedName name="ListaDis">OFFSET(distribuidoras,0,MATCH(#REF!,estados,0)-1,3,1)</definedName>
    <definedName name="ListaMuni">OFFSET(#REF!,0,0,COUNTIF(#REF!,"?*"),1)</definedName>
    <definedName name="MT" comment="Lista de localidades de Moto Grosso">#REF!</definedName>
    <definedName name="PA">#REF!</definedName>
    <definedName name="PE">#REF!</definedName>
    <definedName name="RO">#REF!</definedName>
    <definedName name="RR">#REF!</definedName>
    <definedName name="_xlnm.Print_Titles" localSheetId="3">'3_Mercado Realizado_Histórico'!$2:$8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23" l="1"/>
  <c r="B10" i="23"/>
  <c r="E6" i="6"/>
  <c r="E4" i="6"/>
  <c r="C27" i="7" l="1"/>
  <c r="C12" i="7"/>
  <c r="D61" i="4" l="1"/>
  <c r="D35" i="4"/>
  <c r="D9" i="4"/>
  <c r="E17" i="21"/>
  <c r="D17" i="21"/>
  <c r="D20" i="22" l="1"/>
  <c r="C28" i="7" l="1"/>
  <c r="C29" i="7" s="1"/>
  <c r="C30" i="7" s="1"/>
  <c r="C31" i="7" s="1"/>
  <c r="C32" i="7" s="1"/>
  <c r="C33" i="7" s="1"/>
  <c r="C34" i="7" s="1"/>
  <c r="C35" i="7" s="1"/>
  <c r="C36" i="7" s="1"/>
  <c r="E8" i="20"/>
  <c r="L17" i="21"/>
  <c r="K17" i="21"/>
  <c r="J17" i="21"/>
  <c r="I17" i="21"/>
  <c r="H17" i="21"/>
  <c r="G17" i="21"/>
  <c r="F17" i="21"/>
  <c r="D6" i="9" l="1"/>
  <c r="D4" i="10"/>
  <c r="D4" i="9"/>
  <c r="E6" i="7"/>
  <c r="E4" i="7"/>
  <c r="F6" i="20" l="1"/>
  <c r="F4" i="20"/>
  <c r="D7" i="4" l="1"/>
  <c r="D5" i="4"/>
  <c r="D6" i="21"/>
  <c r="D4" i="21"/>
  <c r="D6" i="10" l="1"/>
  <c r="D30" i="4" l="1"/>
  <c r="D18" i="4"/>
  <c r="D12" i="4"/>
  <c r="D24" i="21"/>
  <c r="D18" i="21"/>
  <c r="D31" i="21" s="1"/>
  <c r="D32" i="21" s="1"/>
  <c r="F18" i="21" l="1"/>
  <c r="C13" i="7" l="1"/>
  <c r="C14" i="7" s="1"/>
  <c r="C15" i="7" s="1"/>
  <c r="C16" i="7" s="1"/>
  <c r="C17" i="7" s="1"/>
  <c r="C18" i="7" s="1"/>
  <c r="C19" i="7" s="1"/>
  <c r="C20" i="7" s="1"/>
  <c r="C21" i="7" s="1"/>
  <c r="L36" i="21"/>
  <c r="K36" i="21"/>
  <c r="J36" i="21"/>
  <c r="I36" i="21"/>
  <c r="H36" i="21"/>
  <c r="G36" i="21"/>
  <c r="F36" i="21"/>
  <c r="E36" i="21"/>
  <c r="D36" i="21"/>
  <c r="F33" i="21"/>
  <c r="F31" i="21"/>
  <c r="F32" i="21" s="1"/>
  <c r="L24" i="21"/>
  <c r="K24" i="21"/>
  <c r="J24" i="21"/>
  <c r="I24" i="21"/>
  <c r="H24" i="21"/>
  <c r="G24" i="21"/>
  <c r="F24" i="21"/>
  <c r="E24" i="21"/>
  <c r="L18" i="21"/>
  <c r="L33" i="21" s="1"/>
  <c r="K18" i="21"/>
  <c r="K31" i="21" s="1"/>
  <c r="K32" i="21" s="1"/>
  <c r="J18" i="21"/>
  <c r="J33" i="21" s="1"/>
  <c r="I18" i="21"/>
  <c r="I33" i="21" s="1"/>
  <c r="H18" i="21"/>
  <c r="H31" i="21" s="1"/>
  <c r="H32" i="21" s="1"/>
  <c r="G18" i="21"/>
  <c r="G31" i="21" s="1"/>
  <c r="G32" i="21" s="1"/>
  <c r="E18" i="21"/>
  <c r="E33" i="21" s="1"/>
  <c r="D33" i="21"/>
  <c r="K33" i="21" l="1"/>
  <c r="H30" i="21"/>
  <c r="F30" i="21"/>
  <c r="H33" i="21"/>
  <c r="E31" i="21"/>
  <c r="G33" i="21"/>
  <c r="G30" i="21"/>
  <c r="G29" i="21"/>
  <c r="F29" i="21"/>
  <c r="K29" i="21"/>
  <c r="K30" i="21"/>
  <c r="I31" i="21"/>
  <c r="I32" i="21" s="1"/>
  <c r="H29" i="21"/>
  <c r="J31" i="21"/>
  <c r="J32" i="21" s="1"/>
  <c r="L31" i="21"/>
  <c r="L32" i="21" s="1"/>
  <c r="E29" i="21" l="1"/>
  <c r="E32" i="21"/>
  <c r="E30" i="21"/>
  <c r="L29" i="21"/>
  <c r="L30" i="21"/>
  <c r="J29" i="21"/>
  <c r="J30" i="21"/>
  <c r="I29" i="21"/>
  <c r="I30" i="21"/>
  <c r="D29" i="21"/>
  <c r="D30" i="21"/>
  <c r="O82" i="4" l="1"/>
  <c r="N82" i="4"/>
  <c r="M82" i="4"/>
  <c r="L82" i="4"/>
  <c r="K82" i="4"/>
  <c r="J82" i="4"/>
  <c r="I82" i="4"/>
  <c r="H82" i="4"/>
  <c r="G82" i="4"/>
  <c r="F82" i="4"/>
  <c r="E82" i="4"/>
  <c r="D82" i="4"/>
  <c r="P81" i="4"/>
  <c r="P80" i="4"/>
  <c r="P74" i="4"/>
  <c r="P73" i="4"/>
  <c r="P72" i="4"/>
  <c r="P71" i="4"/>
  <c r="O70" i="4"/>
  <c r="P70" i="4" s="1"/>
  <c r="N70" i="4"/>
  <c r="M70" i="4"/>
  <c r="L70" i="4"/>
  <c r="K70" i="4"/>
  <c r="J70" i="4"/>
  <c r="I70" i="4"/>
  <c r="H70" i="4"/>
  <c r="G70" i="4"/>
  <c r="F70" i="4"/>
  <c r="E70" i="4"/>
  <c r="D70" i="4"/>
  <c r="P69" i="4"/>
  <c r="P68" i="4"/>
  <c r="P67" i="4"/>
  <c r="P66" i="4"/>
  <c r="P65" i="4"/>
  <c r="O64" i="4"/>
  <c r="O79" i="4" s="1"/>
  <c r="N64" i="4"/>
  <c r="N77" i="4" s="1"/>
  <c r="N76" i="4" s="1"/>
  <c r="M64" i="4"/>
  <c r="M77" i="4" s="1"/>
  <c r="L64" i="4"/>
  <c r="L77" i="4" s="1"/>
  <c r="L78" i="4" s="1"/>
  <c r="K64" i="4"/>
  <c r="K79" i="4" s="1"/>
  <c r="J64" i="4"/>
  <c r="J79" i="4" s="1"/>
  <c r="I64" i="4"/>
  <c r="I77" i="4" s="1"/>
  <c r="H64" i="4"/>
  <c r="H79" i="4" s="1"/>
  <c r="G64" i="4"/>
  <c r="G79" i="4" s="1"/>
  <c r="F64" i="4"/>
  <c r="F77" i="4" s="1"/>
  <c r="F76" i="4" s="1"/>
  <c r="E64" i="4"/>
  <c r="E77" i="4" s="1"/>
  <c r="E78" i="4" s="1"/>
  <c r="D64" i="4"/>
  <c r="O56" i="4"/>
  <c r="O49" i="4" s="1"/>
  <c r="N56" i="4"/>
  <c r="M56" i="4"/>
  <c r="L56" i="4"/>
  <c r="K56" i="4"/>
  <c r="J56" i="4"/>
  <c r="I56" i="4"/>
  <c r="H56" i="4"/>
  <c r="G56" i="4"/>
  <c r="G49" i="4" s="1"/>
  <c r="F56" i="4"/>
  <c r="E56" i="4"/>
  <c r="D56" i="4"/>
  <c r="P55" i="4"/>
  <c r="P54" i="4"/>
  <c r="P48" i="4"/>
  <c r="P47" i="4"/>
  <c r="P46" i="4"/>
  <c r="P45" i="4"/>
  <c r="O44" i="4"/>
  <c r="P44" i="4" s="1"/>
  <c r="N44" i="4"/>
  <c r="M44" i="4"/>
  <c r="L44" i="4"/>
  <c r="K44" i="4"/>
  <c r="J44" i="4"/>
  <c r="I44" i="4"/>
  <c r="H44" i="4"/>
  <c r="G44" i="4"/>
  <c r="F44" i="4"/>
  <c r="E44" i="4"/>
  <c r="D44" i="4"/>
  <c r="P43" i="4"/>
  <c r="P42" i="4"/>
  <c r="P41" i="4"/>
  <c r="P40" i="4"/>
  <c r="P39" i="4"/>
  <c r="O38" i="4"/>
  <c r="O51" i="4" s="1"/>
  <c r="O52" i="4" s="1"/>
  <c r="N38" i="4"/>
  <c r="N53" i="4" s="1"/>
  <c r="M38" i="4"/>
  <c r="M53" i="4" s="1"/>
  <c r="L38" i="4"/>
  <c r="L51" i="4" s="1"/>
  <c r="K38" i="4"/>
  <c r="K53" i="4" s="1"/>
  <c r="J38" i="4"/>
  <c r="J53" i="4" s="1"/>
  <c r="I38" i="4"/>
  <c r="I51" i="4" s="1"/>
  <c r="I50" i="4" s="1"/>
  <c r="H38" i="4"/>
  <c r="H51" i="4" s="1"/>
  <c r="G38" i="4"/>
  <c r="G51" i="4" s="1"/>
  <c r="G52" i="4" s="1"/>
  <c r="F38" i="4"/>
  <c r="F53" i="4" s="1"/>
  <c r="E38" i="4"/>
  <c r="E51" i="4" s="1"/>
  <c r="D38" i="4"/>
  <c r="D51" i="4" s="1"/>
  <c r="O30" i="4"/>
  <c r="N30" i="4"/>
  <c r="M30" i="4"/>
  <c r="L30" i="4"/>
  <c r="K30" i="4"/>
  <c r="J30" i="4"/>
  <c r="I30" i="4"/>
  <c r="H30" i="4"/>
  <c r="G30" i="4"/>
  <c r="F30" i="4"/>
  <c r="E30" i="4"/>
  <c r="P29" i="4"/>
  <c r="P28" i="4"/>
  <c r="P22" i="4"/>
  <c r="P21" i="4"/>
  <c r="P20" i="4"/>
  <c r="P19" i="4"/>
  <c r="O18" i="4"/>
  <c r="P18" i="4" s="1"/>
  <c r="N18" i="4"/>
  <c r="M18" i="4"/>
  <c r="L18" i="4"/>
  <c r="K18" i="4"/>
  <c r="J18" i="4"/>
  <c r="I18" i="4"/>
  <c r="H18" i="4"/>
  <c r="G18" i="4"/>
  <c r="F18" i="4"/>
  <c r="E18" i="4"/>
  <c r="P17" i="4"/>
  <c r="P16" i="4"/>
  <c r="P15" i="4"/>
  <c r="P14" i="4"/>
  <c r="P13" i="4"/>
  <c r="O12" i="4"/>
  <c r="O25" i="4" s="1"/>
  <c r="N12" i="4"/>
  <c r="N27" i="4" s="1"/>
  <c r="M12" i="4"/>
  <c r="M27" i="4" s="1"/>
  <c r="L12" i="4"/>
  <c r="L25" i="4" s="1"/>
  <c r="L24" i="4" s="1"/>
  <c r="K12" i="4"/>
  <c r="K25" i="4" s="1"/>
  <c r="J12" i="4"/>
  <c r="J25" i="4" s="1"/>
  <c r="J26" i="4" s="1"/>
  <c r="I12" i="4"/>
  <c r="I27" i="4" s="1"/>
  <c r="H12" i="4"/>
  <c r="H27" i="4" s="1"/>
  <c r="G12" i="4"/>
  <c r="G25" i="4" s="1"/>
  <c r="F12" i="4"/>
  <c r="F27" i="4" s="1"/>
  <c r="E12" i="4"/>
  <c r="E27" i="4" s="1"/>
  <c r="D27" i="4"/>
  <c r="E50" i="4" l="1"/>
  <c r="E52" i="4"/>
  <c r="L75" i="4"/>
  <c r="D25" i="4"/>
  <c r="D24" i="4" s="1"/>
  <c r="H25" i="4"/>
  <c r="H24" i="4" s="1"/>
  <c r="L27" i="4"/>
  <c r="M51" i="4"/>
  <c r="M50" i="4" s="1"/>
  <c r="J23" i="4"/>
  <c r="E53" i="4"/>
  <c r="I53" i="4"/>
  <c r="P64" i="4"/>
  <c r="P77" i="4" s="1"/>
  <c r="P78" i="4" s="1"/>
  <c r="P30" i="4"/>
  <c r="P82" i="4"/>
  <c r="H77" i="4"/>
  <c r="H78" i="4" s="1"/>
  <c r="H75" i="4" s="1"/>
  <c r="L79" i="4"/>
  <c r="J77" i="4"/>
  <c r="J76" i="4" s="1"/>
  <c r="F79" i="4"/>
  <c r="N79" i="4"/>
  <c r="D77" i="4"/>
  <c r="D78" i="4" s="1"/>
  <c r="D75" i="4" s="1"/>
  <c r="D79" i="4"/>
  <c r="K51" i="4"/>
  <c r="K52" i="4" s="1"/>
  <c r="K49" i="4" s="1"/>
  <c r="G53" i="4"/>
  <c r="O53" i="4"/>
  <c r="P12" i="4"/>
  <c r="P27" i="4" s="1"/>
  <c r="F25" i="4"/>
  <c r="F26" i="4" s="1"/>
  <c r="F23" i="4" s="1"/>
  <c r="N25" i="4"/>
  <c r="N26" i="4" s="1"/>
  <c r="N23" i="4" s="1"/>
  <c r="J27" i="4"/>
  <c r="K24" i="4"/>
  <c r="K26" i="4"/>
  <c r="K23" i="4" s="1"/>
  <c r="E75" i="4"/>
  <c r="E76" i="4"/>
  <c r="I76" i="4"/>
  <c r="I78" i="4"/>
  <c r="I75" i="4" s="1"/>
  <c r="M76" i="4"/>
  <c r="M78" i="4"/>
  <c r="M75" i="4" s="1"/>
  <c r="D50" i="4"/>
  <c r="D52" i="4"/>
  <c r="D49" i="4" s="1"/>
  <c r="H50" i="4"/>
  <c r="H52" i="4"/>
  <c r="H49" i="4" s="1"/>
  <c r="L50" i="4"/>
  <c r="L52" i="4"/>
  <c r="L49" i="4" s="1"/>
  <c r="G24" i="4"/>
  <c r="G26" i="4"/>
  <c r="G23" i="4" s="1"/>
  <c r="O24" i="4"/>
  <c r="O26" i="4"/>
  <c r="O23" i="4" s="1"/>
  <c r="P56" i="4"/>
  <c r="J24" i="4"/>
  <c r="E25" i="4"/>
  <c r="I25" i="4"/>
  <c r="M25" i="4"/>
  <c r="L26" i="4"/>
  <c r="L23" i="4" s="1"/>
  <c r="G27" i="4"/>
  <c r="K27" i="4"/>
  <c r="O27" i="4"/>
  <c r="G50" i="4"/>
  <c r="O50" i="4"/>
  <c r="F51" i="4"/>
  <c r="J51" i="4"/>
  <c r="N51" i="4"/>
  <c r="E49" i="4"/>
  <c r="I52" i="4"/>
  <c r="I49" i="4" s="1"/>
  <c r="D53" i="4"/>
  <c r="H53" i="4"/>
  <c r="L53" i="4"/>
  <c r="L76" i="4"/>
  <c r="G77" i="4"/>
  <c r="K77" i="4"/>
  <c r="O77" i="4"/>
  <c r="F78" i="4"/>
  <c r="F75" i="4" s="1"/>
  <c r="N78" i="4"/>
  <c r="N75" i="4" s="1"/>
  <c r="E79" i="4"/>
  <c r="I79" i="4"/>
  <c r="M79" i="4"/>
  <c r="P38" i="4"/>
  <c r="H76" i="4" l="1"/>
  <c r="H26" i="4"/>
  <c r="H23" i="4" s="1"/>
  <c r="D26" i="4"/>
  <c r="D23" i="4" s="1"/>
  <c r="P79" i="4"/>
  <c r="P25" i="4"/>
  <c r="M52" i="4"/>
  <c r="M49" i="4" s="1"/>
  <c r="N24" i="4"/>
  <c r="J78" i="4"/>
  <c r="J75" i="4" s="1"/>
  <c r="D76" i="4"/>
  <c r="K50" i="4"/>
  <c r="F24" i="4"/>
  <c r="P51" i="4"/>
  <c r="P52" i="4" s="1"/>
  <c r="P53" i="4"/>
  <c r="O78" i="4"/>
  <c r="O75" i="4" s="1"/>
  <c r="O76" i="4"/>
  <c r="N52" i="4"/>
  <c r="N49" i="4" s="1"/>
  <c r="N50" i="4"/>
  <c r="M24" i="4"/>
  <c r="M26" i="4"/>
  <c r="M23" i="4" s="1"/>
  <c r="K76" i="4"/>
  <c r="K78" i="4"/>
  <c r="K75" i="4" s="1"/>
  <c r="J50" i="4"/>
  <c r="J52" i="4"/>
  <c r="J49" i="4" s="1"/>
  <c r="I24" i="4"/>
  <c r="I26" i="4"/>
  <c r="I23" i="4" s="1"/>
  <c r="G78" i="4"/>
  <c r="G75" i="4" s="1"/>
  <c r="G76" i="4"/>
  <c r="F52" i="4"/>
  <c r="F49" i="4" s="1"/>
  <c r="F50" i="4"/>
  <c r="E26" i="4"/>
  <c r="E23" i="4" s="1"/>
  <c r="E24" i="4"/>
  <c r="P75" i="4"/>
  <c r="P76" i="4"/>
  <c r="P24" i="4" l="1"/>
  <c r="P26" i="4"/>
  <c r="P23" i="4"/>
  <c r="P50" i="4"/>
  <c r="P49" i="4"/>
</calcChain>
</file>

<file path=xl/sharedStrings.xml><?xml version="1.0" encoding="utf-8"?>
<sst xmlns="http://schemas.openxmlformats.org/spreadsheetml/2006/main" count="316" uniqueCount="210">
  <si>
    <t>Distribuidora:</t>
  </si>
  <si>
    <t>Obs: Energia em MWh e Demanda em kW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</si>
  <si>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</si>
  <si>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</si>
  <si>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</si>
  <si>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</si>
  <si>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</si>
  <si>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</si>
  <si>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</si>
  <si>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</si>
  <si>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</si>
  <si>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</si>
  <si>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</si>
  <si>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</si>
  <si>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</si>
  <si>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Localidade:</t>
  </si>
  <si>
    <t>BALANÇO DE ENERGIA (MWh)</t>
  </si>
  <si>
    <t>RECURSO BRUTO</t>
  </si>
  <si>
    <t>REDUÇÕES</t>
  </si>
  <si>
    <t>MAIO</t>
  </si>
  <si>
    <t>2.1</t>
  </si>
  <si>
    <t>2.2</t>
  </si>
  <si>
    <t>2.3</t>
  </si>
  <si>
    <t>2.4</t>
  </si>
  <si>
    <t>2.5</t>
  </si>
  <si>
    <t>Consumo total de energia elétrica faturado (MWh)</t>
  </si>
  <si>
    <t>Suprimento de energia (MWh)</t>
  </si>
  <si>
    <t>Perdas totais mais diferenças (MWh)</t>
  </si>
  <si>
    <t>Fator de carga (%)</t>
  </si>
  <si>
    <t>Índice de perdas (%)</t>
  </si>
  <si>
    <t>Carga total de energia requerida (MWh)</t>
  </si>
  <si>
    <t>Carga de energia de mercado próprio (MWh)</t>
  </si>
  <si>
    <t>3.1</t>
  </si>
  <si>
    <t>3.2</t>
  </si>
  <si>
    <t>3.3</t>
  </si>
  <si>
    <t>4.1</t>
  </si>
  <si>
    <t>4.2</t>
  </si>
  <si>
    <t>5.1</t>
  </si>
  <si>
    <t>5.2</t>
  </si>
  <si>
    <t>6.1</t>
  </si>
  <si>
    <t>6.2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</si>
  <si>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</si>
  <si>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</si>
  <si>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</si>
  <si>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</si>
  <si>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</si>
  <si>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</si>
  <si>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</si>
  <si>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</si>
  <si>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</si>
  <si>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Dia</t>
  </si>
  <si>
    <t>Mês</t>
  </si>
  <si>
    <t>0 h</t>
  </si>
  <si>
    <t>1 h</t>
  </si>
  <si>
    <t>2 h</t>
  </si>
  <si>
    <t>3 h</t>
  </si>
  <si>
    <t>4 h</t>
  </si>
  <si>
    <t>5 h</t>
  </si>
  <si>
    <t>6 h</t>
  </si>
  <si>
    <t>7 h</t>
  </si>
  <si>
    <t>8 h</t>
  </si>
  <si>
    <t>9 h</t>
  </si>
  <si>
    <t>10 h</t>
  </si>
  <si>
    <t>11 h</t>
  </si>
  <si>
    <t>12 h</t>
  </si>
  <si>
    <t>13 h</t>
  </si>
  <si>
    <t>14 h</t>
  </si>
  <si>
    <t>15 h</t>
  </si>
  <si>
    <t>16 h</t>
  </si>
  <si>
    <t>17 h</t>
  </si>
  <si>
    <t>18 h</t>
  </si>
  <si>
    <t>19 h</t>
  </si>
  <si>
    <t>20 h</t>
  </si>
  <si>
    <t>21 h</t>
  </si>
  <si>
    <t>22 h</t>
  </si>
  <si>
    <t>JANEIRO</t>
  </si>
  <si>
    <t>FEVEREIRO</t>
  </si>
  <si>
    <t>MARÇO</t>
  </si>
  <si>
    <t>ABRIL</t>
  </si>
  <si>
    <t>JUNHO</t>
  </si>
  <si>
    <t>JULHO</t>
  </si>
  <si>
    <t>AGOSTO</t>
  </si>
  <si>
    <t>SETEMBRO</t>
  </si>
  <si>
    <t>OUTUBRO</t>
  </si>
  <si>
    <t>NOVEMBRO</t>
  </si>
  <si>
    <t>DEZEMBRO</t>
  </si>
  <si>
    <t>23h</t>
  </si>
  <si>
    <t>5.3 Nome da Usina</t>
  </si>
  <si>
    <t>2.6</t>
  </si>
  <si>
    <t xml:space="preserve">       Residencial (MWh)</t>
  </si>
  <si>
    <t xml:space="preserve">  Industrial (MWh)</t>
  </si>
  <si>
    <t xml:space="preserve">  Comercial, serviços e outras atividades (MWh)</t>
  </si>
  <si>
    <t xml:space="preserve">  Rural (MWh)</t>
  </si>
  <si>
    <t xml:space="preserve">  Outros consumos (MWh)</t>
  </si>
  <si>
    <t xml:space="preserve">       Residencial</t>
  </si>
  <si>
    <t>Carga total de energia requerida (MWMédio)</t>
  </si>
  <si>
    <t>Demanda de mercado próprio (kW)</t>
  </si>
  <si>
    <t>Suprimento de demanda (kW)</t>
  </si>
  <si>
    <t>Demanda total de energia requerida (kW)</t>
  </si>
  <si>
    <t>3.4</t>
  </si>
  <si>
    <t>3.5</t>
  </si>
  <si>
    <t xml:space="preserve">        Residencial (MWh)</t>
  </si>
  <si>
    <t xml:space="preserve">        Residencial</t>
  </si>
  <si>
    <t xml:space="preserve">        Demais consumidores</t>
  </si>
  <si>
    <t>Rede de Distribuição</t>
  </si>
  <si>
    <t>Breve descrição das condições da rede de distribuição:</t>
  </si>
  <si>
    <t>Cronograma de obras previstas:</t>
  </si>
  <si>
    <t>Inviabilidades técnica, econômica ou ambiental para a interligação ao SIN:</t>
  </si>
  <si>
    <t>Eficiência Energética</t>
  </si>
  <si>
    <t>Programas de eficiência energética que poderiam ser implantados na localidade:</t>
  </si>
  <si>
    <t>MWh/ano</t>
  </si>
  <si>
    <t>Projeções de Mercado - Anual</t>
  </si>
  <si>
    <t>Valores Históricos do Mercado Realizado (dados verificados nos últimos TRÊS ANOS)</t>
  </si>
  <si>
    <t>Demanda de mercado próprio (kw)</t>
  </si>
  <si>
    <t>Suprimento de demanda (kw)</t>
  </si>
  <si>
    <t>Demanda total de energia requerida (kw)</t>
  </si>
  <si>
    <t>Oferta Atual de Geração</t>
  </si>
  <si>
    <t>Balanço Energético e de Demanda</t>
  </si>
  <si>
    <t>Eventual Substituição da Oferta Existente</t>
  </si>
  <si>
    <t>Necessidade de Contratação de Reserva de Capacidade de Geração</t>
  </si>
  <si>
    <t>RECURSO ENERGÉTICO</t>
  </si>
  <si>
    <t>BALANÇO DE DEMANDA (em kW)</t>
  </si>
  <si>
    <t>6.3 a 6.7</t>
  </si>
  <si>
    <t>6.3 Geração Hídrica (GH)</t>
  </si>
  <si>
    <t>6.4 Geração Eólica(Geol)</t>
  </si>
  <si>
    <t>6.6 Importação de Energia</t>
  </si>
  <si>
    <t>6.7 Origem da importação (país, distribuidora ou localidade)</t>
  </si>
  <si>
    <t>6.9 Geração Solar (Gsol)</t>
  </si>
  <si>
    <t>6.10 Importação de energia</t>
  </si>
  <si>
    <t>6.11 Origem da importação (país, distribuidora ou localidade)</t>
  </si>
  <si>
    <t>6.12 Perda por Deplecionamento (caso de Hidrelétrica)</t>
  </si>
  <si>
    <t>6.13 Reserva de Regulação de Frequência (kW)</t>
  </si>
  <si>
    <t>6.14 Manutenção de Hidrelétrica (kW)</t>
  </si>
  <si>
    <t>6.15 Manutenção Térmica (kW)</t>
  </si>
  <si>
    <t>6.8 Geração Eólica (Geol)</t>
  </si>
  <si>
    <t>Previsão de economia de energia com a implantação desses programas (em MWh/ano)</t>
  </si>
  <si>
    <t>4.3</t>
  </si>
  <si>
    <t>Curva de carga verificada</t>
  </si>
  <si>
    <t>6.5 Geração Solar (Gsol)</t>
  </si>
  <si>
    <t>Informar suprimento (importação) de energia de outra localidade, caso exista:</t>
  </si>
  <si>
    <t>Interconexão prevista com a localidade:</t>
  </si>
  <si>
    <t>Projeções de Mercado (Energia em MWh e Demanda em kW)</t>
  </si>
  <si>
    <t>Aspectos Geográficos</t>
  </si>
  <si>
    <t>1.1</t>
  </si>
  <si>
    <t>1.2</t>
  </si>
  <si>
    <t>Nome da Localidade:</t>
  </si>
  <si>
    <t>Estado:</t>
  </si>
  <si>
    <t>Municipio:</t>
  </si>
  <si>
    <t>1.3</t>
  </si>
  <si>
    <t>Coordenadas da Subestação da Localidade</t>
  </si>
  <si>
    <t>Latitude</t>
  </si>
  <si>
    <t>Longitude</t>
  </si>
  <si>
    <t>Grau</t>
  </si>
  <si>
    <t>Minuto</t>
  </si>
  <si>
    <t>Segundo</t>
  </si>
  <si>
    <t>Hemisfério (Norte/Sul)</t>
  </si>
  <si>
    <t>Hemisfério</t>
  </si>
  <si>
    <t>Oeste</t>
  </si>
  <si>
    <t>1.4</t>
  </si>
  <si>
    <t>População da localidade:</t>
  </si>
  <si>
    <t>1.5</t>
  </si>
  <si>
    <t>Formas de Acesso à localidade:</t>
  </si>
  <si>
    <t>1.6</t>
  </si>
  <si>
    <t>Breve descrição da localidade:</t>
  </si>
  <si>
    <t>1.7</t>
  </si>
  <si>
    <t>Ano Coleta:</t>
  </si>
  <si>
    <t>Data prevista para interligação ao SIN (dd/mm/aaaa):</t>
  </si>
  <si>
    <t>Data prevista para interconexão (dd/mm/aaaa):</t>
  </si>
  <si>
    <t>Seção de Dados</t>
  </si>
  <si>
    <t>Ciclo de Coleta</t>
  </si>
  <si>
    <t>Controle de Carga para Dados para o Sistema SASI - COLETA</t>
  </si>
  <si>
    <t>Deseja carregar seção?</t>
  </si>
  <si>
    <t>1_Aspectos Geográficos</t>
  </si>
  <si>
    <t>2_Mercado Anual_Projeções</t>
  </si>
  <si>
    <t xml:space="preserve">Mercado Anual  - Informações Conexão     </t>
  </si>
  <si>
    <t xml:space="preserve">Mercado Anual  - Informações Mercado     </t>
  </si>
  <si>
    <t>3_Mercado Realizado_Histórico</t>
  </si>
  <si>
    <t>4_Curva de Carga</t>
  </si>
  <si>
    <t>5_Oferta Geração</t>
  </si>
  <si>
    <t>6_Balanço</t>
  </si>
  <si>
    <t>7_Rede de distribuição</t>
  </si>
  <si>
    <t>8_Eficiência Energética</t>
  </si>
  <si>
    <t>Número de unidades consumidoras</t>
  </si>
  <si>
    <t xml:space="preserve"> Demais Consumidores</t>
  </si>
  <si>
    <t>INFORMAÇÕES DE CONEXÃO</t>
  </si>
  <si>
    <t>INFORMAÇÕES DE MERCADO</t>
  </si>
  <si>
    <t>Não</t>
  </si>
  <si>
    <t>5.4 C.E.G.</t>
  </si>
  <si>
    <t>5.5 Tipo</t>
  </si>
  <si>
    <t>5.6 Combustível/ Rio</t>
  </si>
  <si>
    <t>5.7 Classificação da máquina</t>
  </si>
  <si>
    <t>6.8 a 6.15</t>
  </si>
  <si>
    <t>5.8 Número de máquinas</t>
  </si>
  <si>
    <t>5.9 Potência Nominal (kW)</t>
  </si>
  <si>
    <t>5.10 Potência Efetiva (kW)</t>
  </si>
  <si>
    <t>5.11 Potência Contratada (kW)</t>
  </si>
  <si>
    <t>5.12 Situação / Autorização - Aneel</t>
  </si>
  <si>
    <t>5.13 Máquina Alugada,
Própria ou PIE?</t>
  </si>
  <si>
    <t>5.14 Data Início Contrato
(dd/mm/aaaa)</t>
  </si>
  <si>
    <t>5.15 Data Final Contrato
(dd/mm/aaaa)</t>
  </si>
  <si>
    <t>5.16 Data prevista de desativação (dd/mm/aaaa)</t>
  </si>
  <si>
    <t>5.17 Outras Informações Técnicas da Máquina</t>
  </si>
  <si>
    <t>5.18 Deseja substituir oferta existente? (especificar a(s) máquina(s))</t>
  </si>
  <si>
    <t>5.19 Prazo limite para substituição (dd/mm/aaaa)</t>
  </si>
  <si>
    <t>5.20 Motivo para substituição</t>
  </si>
  <si>
    <t>5.21 Há necessidade de contratação de reserva de geração? (especificar usina)</t>
  </si>
  <si>
    <t>5.22 Potência a contratar (kW)</t>
  </si>
  <si>
    <t>5.23 Ano para a entrada em operação (aaaa)</t>
  </si>
  <si>
    <t>5.24 Motivo para contratação de reserva de geração</t>
  </si>
  <si>
    <t>5.3 a 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</si>
</sst>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h"/>
    <numFmt numFmtId="166" formatCode="0;\-0;;@"/>
    <numFmt numFmtId="167" formatCode="[$-416]mmmm\-yy;@"/>
    <numFmt numFmtId="168" formatCode="#,##0.0"/>
    <numFmt numFmtId="169" formatCode="[$-416]mmmm\-yyyy;@"/>
    <numFmt numFmtId="170" formatCode="_(* #,##0_);_(* \(#,##0\);_(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3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BFBFB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80"/>
      </left>
      <right/>
      <top/>
      <bottom style="thin">
        <color indexed="64"/>
      </bottom>
      <diagonal/>
    </border>
    <border>
      <left style="medium">
        <color rgb="FF00008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8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80"/>
      </left>
      <right style="thin">
        <color indexed="64"/>
      </right>
      <top/>
      <bottom style="thin">
        <color indexed="64"/>
      </bottom>
      <diagonal/>
    </border>
    <border>
      <left style="medium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8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80"/>
      </right>
      <top/>
      <bottom style="thin">
        <color indexed="64"/>
      </bottom>
      <diagonal/>
    </border>
    <border>
      <left style="thin">
        <color indexed="64"/>
      </left>
      <right style="medium">
        <color rgb="FF00008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8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80"/>
      </right>
      <top/>
      <bottom style="thin">
        <color indexed="64"/>
      </bottom>
      <diagonal/>
    </border>
    <border>
      <left style="thin">
        <color indexed="64"/>
      </left>
      <right style="medium">
        <color rgb="FF000080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3" borderId="0" applyNumberFormat="0" applyBorder="0" applyAlignment="0" applyProtection="0"/>
    <xf numFmtId="0" fontId="29" fillId="13" borderId="14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5" applyNumberFormat="0" applyFill="0" applyAlignment="0" applyProtection="0"/>
    <xf numFmtId="0" fontId="49" fillId="0" borderId="46" applyNumberFormat="0" applyFill="0" applyAlignment="0" applyProtection="0"/>
    <xf numFmtId="0" fontId="50" fillId="0" borderId="47" applyNumberFormat="0" applyFill="0" applyAlignment="0" applyProtection="0"/>
    <xf numFmtId="0" fontId="50" fillId="0" borderId="0" applyNumberFormat="0" applyFill="0" applyBorder="0" applyAlignment="0" applyProtection="0"/>
    <xf numFmtId="0" fontId="51" fillId="20" borderId="0" applyNumberFormat="0" applyBorder="0" applyAlignment="0" applyProtection="0"/>
    <xf numFmtId="0" fontId="52" fillId="21" borderId="0" applyNumberFormat="0" applyBorder="0" applyAlignment="0" applyProtection="0"/>
    <xf numFmtId="0" fontId="53" fillId="22" borderId="0" applyNumberFormat="0" applyBorder="0" applyAlignment="0" applyProtection="0"/>
    <xf numFmtId="0" fontId="54" fillId="23" borderId="48" applyNumberFormat="0" applyAlignment="0" applyProtection="0"/>
    <xf numFmtId="0" fontId="55" fillId="24" borderId="49" applyNumberFormat="0" applyAlignment="0" applyProtection="0"/>
    <xf numFmtId="0" fontId="56" fillId="24" borderId="48" applyNumberFormat="0" applyAlignment="0" applyProtection="0"/>
    <xf numFmtId="0" fontId="57" fillId="0" borderId="50" applyNumberFormat="0" applyFill="0" applyAlignment="0" applyProtection="0"/>
    <xf numFmtId="0" fontId="30" fillId="25" borderId="51" applyNumberFormat="0" applyAlignment="0" applyProtection="0"/>
    <xf numFmtId="0" fontId="2" fillId="0" borderId="0" applyNumberFormat="0" applyFill="0" applyBorder="0" applyAlignment="0" applyProtection="0"/>
    <xf numFmtId="0" fontId="1" fillId="26" borderId="52" applyNumberFormat="0" applyFont="0" applyAlignment="0" applyProtection="0"/>
    <xf numFmtId="0" fontId="58" fillId="0" borderId="0" applyNumberFormat="0" applyFill="0" applyBorder="0" applyAlignment="0" applyProtection="0"/>
    <xf numFmtId="0" fontId="3" fillId="0" borderId="53" applyNumberFormat="0" applyFill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2" fillId="50" borderId="0" applyNumberFormat="0" applyBorder="0" applyAlignment="0" applyProtection="0"/>
  </cellStyleXfs>
  <cellXfs count="569">
    <xf numFmtId="0" fontId="0" fillId="0" borderId="0" xfId="0"/>
    <xf numFmtId="0" fontId="10" fillId="4" borderId="0" xfId="0" applyFont="1" applyFill="1" applyProtection="1"/>
    <xf numFmtId="0" fontId="10" fillId="4" borderId="23" xfId="0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1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Protection="1"/>
    <xf numFmtId="0" fontId="31" fillId="4" borderId="24" xfId="0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38" fillId="6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2" borderId="24" xfId="0" applyFont="1" applyFill="1" applyBorder="1" applyAlignment="1" applyProtection="1">
      <alignment horizontal="center" vertical="center"/>
    </xf>
    <xf numFmtId="0" fontId="5" fillId="16" borderId="31" xfId="0" applyFont="1" applyFill="1" applyBorder="1" applyAlignment="1" applyProtection="1">
      <alignment vertical="center"/>
    </xf>
    <xf numFmtId="0" fontId="40" fillId="16" borderId="31" xfId="0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4" fillId="6" borderId="21" xfId="0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right" vertical="center"/>
    </xf>
    <xf numFmtId="0" fontId="6" fillId="16" borderId="34" xfId="0" applyFont="1" applyFill="1" applyBorder="1" applyAlignment="1" applyProtection="1">
      <alignment vertical="center" wrapText="1"/>
    </xf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6" fillId="16" borderId="31" xfId="0" applyFont="1" applyFill="1" applyBorder="1" applyAlignment="1" applyProtection="1">
      <alignment vertical="center"/>
    </xf>
    <xf numFmtId="0" fontId="6" fillId="16" borderId="31" xfId="0" applyFont="1" applyFill="1" applyBorder="1" applyAlignment="1" applyProtection="1">
      <alignment horizontal="left" vertical="center" indent="2"/>
    </xf>
    <xf numFmtId="0" fontId="5" fillId="16" borderId="34" xfId="0" applyFont="1" applyFill="1" applyBorder="1" applyAlignment="1" applyProtection="1">
      <alignment vertical="center" wrapText="1"/>
    </xf>
    <xf numFmtId="0" fontId="35" fillId="4" borderId="0" xfId="0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/>
    <xf numFmtId="0" fontId="45" fillId="4" borderId="0" xfId="0" applyFont="1" applyFill="1" applyBorder="1" applyProtection="1"/>
    <xf numFmtId="166" fontId="6" fillId="4" borderId="0" xfId="0" applyNumberFormat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/>
    </xf>
    <xf numFmtId="0" fontId="0" fillId="4" borderId="0" xfId="0" applyFont="1" applyFill="1" applyBorder="1" applyProtection="1"/>
    <xf numFmtId="166" fontId="10" fillId="4" borderId="0" xfId="0" applyNumberFormat="1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alignment horizontal="center" vertical="center"/>
    </xf>
    <xf numFmtId="0" fontId="33" fillId="4" borderId="2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vertical="center"/>
    </xf>
    <xf numFmtId="0" fontId="11" fillId="0" borderId="23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left" vertical="center"/>
    </xf>
    <xf numFmtId="0" fontId="11" fillId="4" borderId="23" xfId="0" applyFont="1" applyFill="1" applyBorder="1" applyAlignment="1" applyProtection="1">
      <alignment horizontal="right" vertical="center"/>
    </xf>
    <xf numFmtId="0" fontId="0" fillId="0" borderId="0" xfId="0" applyFont="1" applyBorder="1" applyProtection="1">
      <protection hidden="1"/>
    </xf>
    <xf numFmtId="0" fontId="0" fillId="0" borderId="0" xfId="0" applyFont="1" applyFill="1" applyProtection="1">
      <protection hidden="1"/>
    </xf>
    <xf numFmtId="0" fontId="0" fillId="6" borderId="0" xfId="0" applyFont="1" applyFill="1" applyProtection="1">
      <protection hidden="1"/>
    </xf>
    <xf numFmtId="0" fontId="0" fillId="4" borderId="0" xfId="0" applyFont="1" applyFill="1" applyAlignment="1" applyProtection="1">
      <protection hidden="1"/>
    </xf>
    <xf numFmtId="0" fontId="0" fillId="4" borderId="0" xfId="0" applyFont="1" applyFill="1" applyProtection="1">
      <protection hidden="1"/>
    </xf>
    <xf numFmtId="0" fontId="34" fillId="0" borderId="0" xfId="0" applyFont="1" applyAlignment="1" applyProtection="1">
      <alignment vertical="center"/>
      <protection hidden="1"/>
    </xf>
    <xf numFmtId="0" fontId="34" fillId="4" borderId="0" xfId="0" applyFont="1" applyFill="1" applyAlignment="1" applyProtection="1">
      <alignment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24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38" fillId="0" borderId="24" xfId="0" applyFont="1" applyFill="1" applyBorder="1" applyAlignment="1" applyProtection="1">
      <alignment vertical="center"/>
      <protection hidden="1"/>
    </xf>
    <xf numFmtId="0" fontId="34" fillId="0" borderId="0" xfId="0" applyFont="1" applyFill="1" applyBorder="1" applyAlignment="1" applyProtection="1">
      <alignment vertical="center"/>
      <protection hidden="1"/>
    </xf>
    <xf numFmtId="0" fontId="0" fillId="0" borderId="2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4" xfId="0" applyBorder="1" applyProtection="1"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6" borderId="21" xfId="0" applyFont="1" applyFill="1" applyBorder="1" applyAlignment="1" applyProtection="1">
      <alignment vertical="center"/>
      <protection hidden="1"/>
    </xf>
    <xf numFmtId="0" fontId="16" fillId="6" borderId="0" xfId="0" applyFont="1" applyFill="1" applyBorder="1" applyAlignment="1" applyProtection="1">
      <alignment vertical="center"/>
      <protection hidden="1"/>
    </xf>
    <xf numFmtId="0" fontId="16" fillId="0" borderId="24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5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5" fillId="16" borderId="31" xfId="0" applyFont="1" applyFill="1" applyBorder="1" applyAlignment="1" applyProtection="1">
      <alignment vertical="center"/>
      <protection hidden="1"/>
    </xf>
    <xf numFmtId="0" fontId="5" fillId="14" borderId="1" xfId="0" applyFont="1" applyFill="1" applyBorder="1" applyAlignment="1" applyProtection="1">
      <alignment horizontal="center" vertical="center"/>
      <protection hidden="1"/>
    </xf>
    <xf numFmtId="0" fontId="5" fillId="14" borderId="27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vertical="center"/>
      <protection hidden="1"/>
    </xf>
    <xf numFmtId="0" fontId="5" fillId="0" borderId="24" xfId="0" applyFont="1" applyFill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40" fillId="16" borderId="31" xfId="0" applyFont="1" applyFill="1" applyBorder="1" applyAlignment="1" applyProtection="1">
      <alignment vertical="center"/>
      <protection hidden="1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0" borderId="24" xfId="0" applyFont="1" applyFill="1" applyBorder="1" applyAlignment="1" applyProtection="1">
      <alignment vertical="center"/>
      <protection hidden="1"/>
    </xf>
    <xf numFmtId="0" fontId="6" fillId="16" borderId="31" xfId="0" applyFont="1" applyFill="1" applyBorder="1" applyAlignment="1" applyProtection="1">
      <alignment vertical="center"/>
      <protection hidden="1"/>
    </xf>
    <xf numFmtId="0" fontId="6" fillId="16" borderId="31" xfId="0" applyFont="1" applyFill="1" applyBorder="1" applyAlignment="1" applyProtection="1">
      <alignment horizontal="left" vertical="center" indent="2"/>
      <protection hidden="1"/>
    </xf>
    <xf numFmtId="0" fontId="6" fillId="6" borderId="0" xfId="0" applyFont="1" applyFill="1" applyBorder="1" applyAlignment="1" applyProtection="1">
      <alignment horizontal="left" vertical="center" indent="2"/>
      <protection hidden="1"/>
    </xf>
    <xf numFmtId="0" fontId="6" fillId="0" borderId="24" xfId="0" applyFont="1" applyFill="1" applyBorder="1" applyAlignment="1" applyProtection="1">
      <alignment horizontal="left" vertical="center" indent="2"/>
      <protection hidden="1"/>
    </xf>
    <xf numFmtId="0" fontId="6" fillId="0" borderId="0" xfId="0" applyFont="1" applyFill="1" applyBorder="1" applyAlignment="1" applyProtection="1">
      <alignment horizontal="left" vertical="center" indent="2"/>
      <protection hidden="1"/>
    </xf>
    <xf numFmtId="0" fontId="5" fillId="16" borderId="34" xfId="0" applyFont="1" applyFill="1" applyBorder="1" applyAlignment="1" applyProtection="1">
      <alignment vertical="center" wrapText="1"/>
      <protection hidden="1"/>
    </xf>
    <xf numFmtId="0" fontId="6" fillId="16" borderId="34" xfId="0" applyFont="1" applyFill="1" applyBorder="1" applyAlignment="1" applyProtection="1">
      <alignment vertical="center" wrapText="1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0" fontId="7" fillId="0" borderId="24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6" fillId="2" borderId="25" xfId="0" applyFont="1" applyFill="1" applyBorder="1" applyAlignment="1" applyProtection="1">
      <alignment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Border="1" applyAlignment="1" applyProtection="1">
      <alignment vertical="center"/>
      <protection hidden="1"/>
    </xf>
    <xf numFmtId="0" fontId="17" fillId="0" borderId="24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34" fillId="0" borderId="23" xfId="0" applyFont="1" applyBorder="1" applyAlignment="1" applyProtection="1">
      <alignment vertical="center"/>
      <protection hidden="1"/>
    </xf>
    <xf numFmtId="0" fontId="39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24" xfId="0" applyFont="1" applyFill="1" applyBorder="1" applyAlignment="1" applyProtection="1">
      <alignment vertical="center"/>
      <protection hidden="1"/>
    </xf>
    <xf numFmtId="0" fontId="0" fillId="0" borderId="25" xfId="0" applyFont="1" applyFill="1" applyBorder="1" applyProtection="1">
      <protection hidden="1"/>
    </xf>
    <xf numFmtId="0" fontId="0" fillId="0" borderId="12" xfId="0" applyFont="1" applyFill="1" applyBorder="1" applyProtection="1">
      <protection hidden="1"/>
    </xf>
    <xf numFmtId="0" fontId="0" fillId="0" borderId="26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21" xfId="0" applyFont="1" applyFill="1" applyBorder="1" applyProtection="1">
      <protection hidden="1"/>
    </xf>
    <xf numFmtId="0" fontId="0" fillId="0" borderId="13" xfId="0" applyFont="1" applyFill="1" applyBorder="1" applyProtection="1">
      <protection hidden="1"/>
    </xf>
    <xf numFmtId="0" fontId="0" fillId="0" borderId="22" xfId="0" applyFont="1" applyFill="1" applyBorder="1" applyProtection="1">
      <protection hidden="1"/>
    </xf>
    <xf numFmtId="0" fontId="34" fillId="0" borderId="24" xfId="0" applyFont="1" applyFill="1" applyBorder="1" applyAlignment="1" applyProtection="1">
      <alignment vertical="center"/>
      <protection hidden="1"/>
    </xf>
    <xf numFmtId="0" fontId="11" fillId="0" borderId="23" xfId="0" applyFont="1" applyBorder="1" applyProtection="1">
      <protection hidden="1"/>
    </xf>
    <xf numFmtId="0" fontId="34" fillId="0" borderId="23" xfId="0" applyFont="1" applyFill="1" applyBorder="1" applyAlignment="1" applyProtection="1">
      <alignment vertical="center"/>
      <protection hidden="1"/>
    </xf>
    <xf numFmtId="0" fontId="34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11" fillId="0" borderId="23" xfId="0" applyFont="1" applyBorder="1" applyAlignment="1" applyProtection="1">
      <alignment horizontal="right"/>
      <protection hidden="1"/>
    </xf>
    <xf numFmtId="0" fontId="16" fillId="6" borderId="13" xfId="0" applyFont="1" applyFill="1" applyBorder="1" applyAlignment="1" applyProtection="1">
      <alignment vertical="center"/>
      <protection hidden="1"/>
    </xf>
    <xf numFmtId="0" fontId="16" fillId="2" borderId="23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5" fillId="16" borderId="10" xfId="0" applyFont="1" applyFill="1" applyBorder="1" applyAlignment="1" applyProtection="1">
      <alignment horizontal="center" vertical="center"/>
      <protection hidden="1"/>
    </xf>
    <xf numFmtId="165" fontId="6" fillId="14" borderId="17" xfId="0" applyNumberFormat="1" applyFont="1" applyFill="1" applyBorder="1" applyAlignment="1" applyProtection="1">
      <alignment horizontal="center" vertical="center"/>
      <protection hidden="1"/>
    </xf>
    <xf numFmtId="165" fontId="6" fillId="14" borderId="18" xfId="0" applyNumberFormat="1" applyFont="1" applyFill="1" applyBorder="1" applyAlignment="1" applyProtection="1">
      <alignment horizontal="center" vertical="center"/>
      <protection hidden="1"/>
    </xf>
    <xf numFmtId="0" fontId="6" fillId="16" borderId="15" xfId="0" applyNumberFormat="1" applyFont="1" applyFill="1" applyBorder="1" applyAlignment="1" applyProtection="1">
      <alignment horizontal="center" vertical="center"/>
      <protection hidden="1"/>
    </xf>
    <xf numFmtId="0" fontId="6" fillId="16" borderId="16" xfId="0" applyNumberFormat="1" applyFont="1" applyFill="1" applyBorder="1" applyAlignment="1" applyProtection="1">
      <alignment horizontal="center" vertical="center"/>
      <protection hidden="1"/>
    </xf>
    <xf numFmtId="0" fontId="6" fillId="16" borderId="35" xfId="0" applyNumberFormat="1" applyFont="1" applyFill="1" applyBorder="1" applyAlignment="1" applyProtection="1">
      <alignment horizontal="center" vertical="center"/>
      <protection hidden="1"/>
    </xf>
    <xf numFmtId="0" fontId="0" fillId="0" borderId="23" xfId="0" applyFont="1" applyBorder="1" applyProtection="1">
      <protection hidden="1"/>
    </xf>
    <xf numFmtId="0" fontId="6" fillId="16" borderId="37" xfId="0" applyNumberFormat="1" applyFont="1" applyFill="1" applyBorder="1" applyAlignment="1" applyProtection="1">
      <alignment horizontal="center" vertical="center"/>
      <protection hidden="1"/>
    </xf>
    <xf numFmtId="0" fontId="6" fillId="16" borderId="19" xfId="0" applyNumberFormat="1" applyFont="1" applyFill="1" applyBorder="1" applyAlignment="1" applyProtection="1">
      <alignment horizontal="center" vertical="center"/>
      <protection hidden="1"/>
    </xf>
    <xf numFmtId="0" fontId="6" fillId="16" borderId="38" xfId="0" applyNumberFormat="1" applyFont="1" applyFill="1" applyBorder="1" applyAlignment="1" applyProtection="1">
      <alignment horizontal="center" vertical="center"/>
      <protection hidden="1"/>
    </xf>
    <xf numFmtId="0" fontId="0" fillId="0" borderId="25" xfId="0" applyFont="1" applyBorder="1" applyProtection="1">
      <protection hidden="1"/>
    </xf>
    <xf numFmtId="0" fontId="0" fillId="0" borderId="12" xfId="0" applyFont="1" applyBorder="1" applyProtection="1"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24" xfId="0" applyFont="1" applyBorder="1" applyProtection="1">
      <protection hidden="1"/>
    </xf>
    <xf numFmtId="0" fontId="0" fillId="6" borderId="0" xfId="0" applyFont="1" applyFill="1" applyBorder="1" applyProtection="1">
      <protection hidden="1"/>
    </xf>
    <xf numFmtId="0" fontId="11" fillId="0" borderId="23" xfId="0" applyFont="1" applyBorder="1" applyAlignment="1" applyProtection="1">
      <alignment horizontal="right" vertical="center" wrapText="1"/>
      <protection hidden="1"/>
    </xf>
    <xf numFmtId="0" fontId="5" fillId="14" borderId="6" xfId="0" applyFont="1" applyFill="1" applyBorder="1" applyAlignment="1" applyProtection="1">
      <alignment horizontal="center" vertical="center" wrapText="1"/>
      <protection hidden="1"/>
    </xf>
    <xf numFmtId="0" fontId="5" fillId="14" borderId="9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0" fillId="0" borderId="26" xfId="0" applyFont="1" applyBorder="1" applyProtection="1">
      <protection hidden="1"/>
    </xf>
    <xf numFmtId="0" fontId="5" fillId="0" borderId="24" xfId="0" applyFont="1" applyBorder="1" applyAlignment="1" applyProtection="1">
      <alignment horizontal="right" vertical="center"/>
      <protection hidden="1"/>
    </xf>
    <xf numFmtId="0" fontId="9" fillId="0" borderId="0" xfId="0" applyFont="1" applyBorder="1" applyProtection="1">
      <protection hidden="1"/>
    </xf>
    <xf numFmtId="0" fontId="11" fillId="0" borderId="23" xfId="0" applyFont="1" applyBorder="1" applyAlignment="1" applyProtection="1">
      <alignment horizontal="right" wrapText="1"/>
      <protection hidden="1"/>
    </xf>
    <xf numFmtId="0" fontId="5" fillId="15" borderId="43" xfId="0" applyFont="1" applyFill="1" applyBorder="1" applyAlignment="1" applyProtection="1">
      <alignment vertical="center"/>
      <protection hidden="1"/>
    </xf>
    <xf numFmtId="0" fontId="42" fillId="14" borderId="9" xfId="0" applyFont="1" applyFill="1" applyBorder="1" applyAlignment="1" applyProtection="1">
      <alignment horizontal="center" vertical="center" wrapText="1"/>
      <protection hidden="1"/>
    </xf>
    <xf numFmtId="0" fontId="3" fillId="15" borderId="44" xfId="0" applyFont="1" applyFill="1" applyBorder="1" applyAlignment="1" applyProtection="1">
      <alignment horizontal="center"/>
      <protection hidden="1"/>
    </xf>
    <xf numFmtId="0" fontId="3" fillId="15" borderId="31" xfId="0" applyFont="1" applyFill="1" applyBorder="1" applyAlignment="1" applyProtection="1">
      <alignment horizontal="center"/>
      <protection hidden="1"/>
    </xf>
    <xf numFmtId="0" fontId="0" fillId="15" borderId="32" xfId="0" applyFill="1" applyBorder="1" applyProtection="1">
      <protection hidden="1"/>
    </xf>
    <xf numFmtId="0" fontId="15" fillId="14" borderId="11" xfId="0" applyFont="1" applyFill="1" applyBorder="1" applyAlignment="1" applyProtection="1">
      <alignment horizontal="center" vertical="center" wrapText="1"/>
      <protection hidden="1"/>
    </xf>
    <xf numFmtId="0" fontId="15" fillId="14" borderId="40" xfId="0" applyFont="1" applyFill="1" applyBorder="1" applyAlignment="1" applyProtection="1">
      <alignment horizontal="center" vertical="center" wrapText="1"/>
      <protection hidden="1"/>
    </xf>
    <xf numFmtId="0" fontId="0" fillId="0" borderId="25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0" xfId="0" applyAlignment="1" applyProtection="1">
      <protection hidden="1"/>
    </xf>
    <xf numFmtId="0" fontId="10" fillId="4" borderId="0" xfId="0" applyFont="1" applyFill="1" applyProtection="1">
      <protection hidden="1"/>
    </xf>
    <xf numFmtId="0" fontId="10" fillId="4" borderId="0" xfId="0" applyFont="1" applyFill="1" applyBorder="1" applyProtection="1">
      <protection hidden="1"/>
    </xf>
    <xf numFmtId="0" fontId="12" fillId="4" borderId="0" xfId="0" applyFont="1" applyFill="1" applyBorder="1" applyAlignment="1" applyProtection="1">
      <protection hidden="1"/>
    </xf>
    <xf numFmtId="0" fontId="10" fillId="4" borderId="23" xfId="0" applyFont="1" applyFill="1" applyBorder="1" applyProtection="1">
      <protection hidden="1"/>
    </xf>
    <xf numFmtId="0" fontId="31" fillId="4" borderId="0" xfId="0" applyFont="1" applyFill="1" applyBorder="1" applyAlignment="1" applyProtection="1">
      <alignment horizontal="center" vertical="center"/>
      <protection hidden="1"/>
    </xf>
    <xf numFmtId="0" fontId="31" fillId="4" borderId="24" xfId="0" applyFont="1" applyFill="1" applyBorder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right" vertical="center"/>
      <protection hidden="1"/>
    </xf>
    <xf numFmtId="0" fontId="0" fillId="4" borderId="0" xfId="0" applyFill="1" applyBorder="1" applyProtection="1">
      <protection hidden="1"/>
    </xf>
    <xf numFmtId="0" fontId="0" fillId="4" borderId="24" xfId="0" applyFill="1" applyBorder="1" applyProtection="1">
      <protection hidden="1"/>
    </xf>
    <xf numFmtId="0" fontId="0" fillId="4" borderId="0" xfId="0" applyFill="1" applyProtection="1"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Protection="1">
      <protection hidden="1"/>
    </xf>
    <xf numFmtId="0" fontId="0" fillId="4" borderId="23" xfId="0" applyFill="1" applyBorder="1" applyAlignment="1" applyProtection="1">
      <alignment vertical="center"/>
      <protection hidden="1"/>
    </xf>
    <xf numFmtId="0" fontId="33" fillId="4" borderId="24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right" vertical="center" wrapText="1"/>
      <protection hidden="1"/>
    </xf>
    <xf numFmtId="0" fontId="0" fillId="4" borderId="26" xfId="0" applyFill="1" applyBorder="1" applyProtection="1">
      <protection hidden="1"/>
    </xf>
    <xf numFmtId="0" fontId="11" fillId="4" borderId="0" xfId="0" applyFont="1" applyFill="1" applyAlignment="1" applyProtection="1">
      <alignment horizontal="right" vertical="center"/>
      <protection hidden="1"/>
    </xf>
    <xf numFmtId="0" fontId="11" fillId="4" borderId="0" xfId="0" applyFont="1" applyFill="1" applyAlignment="1" applyProtection="1">
      <alignment horizontal="left" vertical="center" wrapText="1"/>
      <protection hidden="1"/>
    </xf>
    <xf numFmtId="0" fontId="11" fillId="4" borderId="0" xfId="0" applyFont="1" applyFill="1" applyProtection="1">
      <protection hidden="1"/>
    </xf>
    <xf numFmtId="0" fontId="11" fillId="4" borderId="0" xfId="0" applyFont="1" applyFill="1" applyAlignment="1" applyProtection="1">
      <alignment vertical="center" wrapText="1"/>
      <protection hidden="1"/>
    </xf>
    <xf numFmtId="0" fontId="0" fillId="4" borderId="0" xfId="0" applyFill="1" applyProtection="1"/>
    <xf numFmtId="49" fontId="45" fillId="4" borderId="0" xfId="0" applyNumberFormat="1" applyFont="1" applyFill="1" applyBorder="1" applyAlignment="1" applyProtection="1">
      <alignment vertical="top" wrapText="1"/>
    </xf>
    <xf numFmtId="0" fontId="0" fillId="4" borderId="24" xfId="0" applyFill="1" applyBorder="1" applyProtection="1"/>
    <xf numFmtId="0" fontId="0" fillId="4" borderId="0" xfId="0" applyFill="1" applyBorder="1" applyAlignment="1" applyProtection="1">
      <alignment horizontal="left"/>
    </xf>
    <xf numFmtId="0" fontId="11" fillId="6" borderId="0" xfId="0" applyFont="1" applyFill="1" applyBorder="1" applyAlignment="1" applyProtection="1">
      <alignment horizontal="left" vertical="top"/>
    </xf>
    <xf numFmtId="0" fontId="0" fillId="4" borderId="23" xfId="0" applyFill="1" applyBorder="1" applyProtection="1"/>
    <xf numFmtId="0" fontId="0" fillId="4" borderId="0" xfId="0" applyFill="1" applyBorder="1" applyProtection="1"/>
    <xf numFmtId="0" fontId="0" fillId="4" borderId="23" xfId="0" applyFill="1" applyBorder="1" applyAlignment="1" applyProtection="1">
      <alignment vertical="center"/>
    </xf>
    <xf numFmtId="0" fontId="11" fillId="4" borderId="23" xfId="0" applyFont="1" applyFill="1" applyBorder="1" applyAlignment="1" applyProtection="1">
      <alignment horizontal="right" vertical="center" wrapText="1"/>
    </xf>
    <xf numFmtId="0" fontId="11" fillId="4" borderId="0" xfId="0" applyFont="1" applyFill="1" applyBorder="1" applyAlignment="1" applyProtection="1">
      <alignment vertical="center" wrapText="1"/>
    </xf>
    <xf numFmtId="14" fontId="11" fillId="4" borderId="0" xfId="0" applyNumberFormat="1" applyFont="1" applyFill="1" applyBorder="1" applyAlignment="1" applyProtection="1">
      <alignment vertical="center" wrapText="1"/>
    </xf>
    <xf numFmtId="14" fontId="0" fillId="4" borderId="0" xfId="0" applyNumberFormat="1" applyFill="1" applyBorder="1" applyProtection="1"/>
    <xf numFmtId="0" fontId="11" fillId="4" borderId="25" xfId="0" applyFont="1" applyFill="1" applyBorder="1" applyAlignment="1" applyProtection="1">
      <alignment horizontal="right" vertical="center"/>
    </xf>
    <xf numFmtId="0" fontId="11" fillId="4" borderId="12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Protection="1"/>
    <xf numFmtId="0" fontId="11" fillId="4" borderId="12" xfId="0" applyFont="1" applyFill="1" applyBorder="1" applyAlignment="1" applyProtection="1">
      <alignment vertical="center" wrapText="1"/>
    </xf>
    <xf numFmtId="0" fontId="0" fillId="4" borderId="12" xfId="0" applyFill="1" applyBorder="1" applyProtection="1"/>
    <xf numFmtId="0" fontId="0" fillId="4" borderId="26" xfId="0" applyFill="1" applyBorder="1" applyProtection="1"/>
    <xf numFmtId="0" fontId="11" fillId="4" borderId="0" xfId="0" applyFont="1" applyFill="1" applyAlignment="1" applyProtection="1">
      <alignment horizontal="right" vertical="center"/>
    </xf>
    <xf numFmtId="0" fontId="11" fillId="4" borderId="0" xfId="0" applyFont="1" applyFill="1" applyAlignment="1" applyProtection="1">
      <alignment horizontal="left" vertical="center" wrapText="1"/>
    </xf>
    <xf numFmtId="0" fontId="11" fillId="4" borderId="0" xfId="0" applyFont="1" applyFill="1" applyProtection="1"/>
    <xf numFmtId="0" fontId="11" fillId="4" borderId="0" xfId="0" applyFont="1" applyFill="1" applyAlignment="1" applyProtection="1">
      <alignment vertical="center" wrapText="1"/>
    </xf>
    <xf numFmtId="0" fontId="0" fillId="4" borderId="0" xfId="0" applyFill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0" fillId="4" borderId="0" xfId="0" applyFill="1" applyBorder="1" applyAlignment="1" applyProtection="1">
      <alignment horizontal="left"/>
      <protection hidden="1"/>
    </xf>
    <xf numFmtId="0" fontId="8" fillId="6" borderId="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horizontal="left" vertical="top"/>
      <protection hidden="1"/>
    </xf>
    <xf numFmtId="0" fontId="0" fillId="4" borderId="23" xfId="0" applyFill="1" applyBorder="1" applyProtection="1"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Border="1" applyAlignment="1" applyProtection="1">
      <alignment vertical="top"/>
      <protection hidden="1"/>
    </xf>
    <xf numFmtId="0" fontId="11" fillId="4" borderId="0" xfId="0" applyFont="1" applyFill="1" applyBorder="1" applyAlignment="1" applyProtection="1">
      <alignment horizontal="left" vertical="top"/>
      <protection hidden="1"/>
    </xf>
    <xf numFmtId="0" fontId="5" fillId="4" borderId="0" xfId="0" applyFont="1" applyFill="1" applyBorder="1" applyAlignment="1" applyProtection="1">
      <alignment vertical="top" wrapText="1"/>
      <protection hidden="1"/>
    </xf>
    <xf numFmtId="0" fontId="0" fillId="4" borderId="25" xfId="0" applyFill="1" applyBorder="1" applyProtection="1">
      <protection hidden="1"/>
    </xf>
    <xf numFmtId="0" fontId="5" fillId="4" borderId="12" xfId="0" applyFont="1" applyFill="1" applyBorder="1" applyAlignment="1" applyProtection="1">
      <alignment vertical="top" wrapText="1"/>
      <protection hidden="1"/>
    </xf>
    <xf numFmtId="0" fontId="11" fillId="4" borderId="12" xfId="0" applyFont="1" applyFill="1" applyBorder="1" applyAlignment="1" applyProtection="1">
      <alignment vertical="top"/>
      <protection hidden="1"/>
    </xf>
    <xf numFmtId="0" fontId="11" fillId="4" borderId="12" xfId="0" applyFont="1" applyFill="1" applyBorder="1" applyAlignment="1" applyProtection="1">
      <alignment horizontal="left" vertical="top"/>
      <protection hidden="1"/>
    </xf>
    <xf numFmtId="0" fontId="0" fillId="0" borderId="0" xfId="0"/>
    <xf numFmtId="168" fontId="0" fillId="0" borderId="0" xfId="0" applyNumberFormat="1" applyAlignment="1" applyProtection="1">
      <protection hidden="1"/>
    </xf>
    <xf numFmtId="0" fontId="0" fillId="0" borderId="0" xfId="0" applyBorder="1" applyProtection="1">
      <protection hidden="1"/>
    </xf>
    <xf numFmtId="2" fontId="0" fillId="0" borderId="0" xfId="0" applyNumberFormat="1" applyFont="1" applyBorder="1" applyProtection="1">
      <protection hidden="1"/>
    </xf>
    <xf numFmtId="2" fontId="0" fillId="0" borderId="12" xfId="0" applyNumberFormat="1" applyFont="1" applyBorder="1" applyProtection="1">
      <protection hidden="1"/>
    </xf>
    <xf numFmtId="0" fontId="5" fillId="0" borderId="23" xfId="0" applyFont="1" applyBorder="1" applyAlignment="1" applyProtection="1">
      <alignment horizontal="right" vertical="center"/>
      <protection hidden="1"/>
    </xf>
    <xf numFmtId="0" fontId="45" fillId="0" borderId="0" xfId="0" applyFont="1"/>
    <xf numFmtId="0" fontId="10" fillId="0" borderId="0" xfId="0" applyFont="1"/>
    <xf numFmtId="0" fontId="0" fillId="0" borderId="24" xfId="0" applyBorder="1"/>
    <xf numFmtId="170" fontId="1" fillId="0" borderId="0" xfId="1" applyNumberFormat="1" applyFont="1"/>
    <xf numFmtId="0" fontId="10" fillId="0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Fill="1" applyBorder="1"/>
    <xf numFmtId="0" fontId="0" fillId="0" borderId="23" xfId="0" applyBorder="1"/>
    <xf numFmtId="0" fontId="0" fillId="0" borderId="25" xfId="0" applyBorder="1"/>
    <xf numFmtId="0" fontId="0" fillId="0" borderId="12" xfId="0" applyBorder="1"/>
    <xf numFmtId="165" fontId="42" fillId="15" borderId="41" xfId="0" applyNumberFormat="1" applyFont="1" applyFill="1" applyBorder="1" applyAlignment="1" applyProtection="1">
      <alignment horizontal="center" vertical="center"/>
      <protection hidden="1"/>
    </xf>
    <xf numFmtId="0" fontId="0" fillId="0" borderId="26" xfId="0" applyBorder="1"/>
    <xf numFmtId="0" fontId="6" fillId="0" borderId="0" xfId="0" applyFont="1" applyFill="1" applyBorder="1" applyAlignment="1" applyProtection="1">
      <alignment horizontal="center" vertical="center"/>
      <protection hidden="1"/>
    </xf>
    <xf numFmtId="166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3" xfId="0" applyFill="1" applyBorder="1" applyAlignment="1">
      <alignment horizontal="center"/>
    </xf>
    <xf numFmtId="0" fontId="5" fillId="15" borderId="7" xfId="0" applyFont="1" applyFill="1" applyBorder="1" applyAlignment="1" applyProtection="1">
      <alignment vertical="center"/>
      <protection hidden="1"/>
    </xf>
    <xf numFmtId="0" fontId="0" fillId="0" borderId="55" xfId="0" applyBorder="1"/>
    <xf numFmtId="0" fontId="3" fillId="0" borderId="55" xfId="0" applyFont="1" applyBorder="1" applyAlignment="1">
      <alignment horizontal="right"/>
    </xf>
    <xf numFmtId="0" fontId="0" fillId="15" borderId="0" xfId="0" applyFill="1"/>
    <xf numFmtId="166" fontId="6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165" fontId="6" fillId="14" borderId="57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Border="1"/>
    <xf numFmtId="167" fontId="6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Border="1" applyAlignment="1" applyProtection="1">
      <alignment horizontal="center" vertical="center"/>
      <protection hidden="1"/>
    </xf>
    <xf numFmtId="165" fontId="6" fillId="6" borderId="0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 applyBorder="1"/>
    <xf numFmtId="165" fontId="42" fillId="6" borderId="0" xfId="0" applyNumberFormat="1" applyFont="1" applyFill="1" applyBorder="1" applyAlignment="1" applyProtection="1">
      <alignment horizontal="center" vertical="center"/>
      <protection hidden="1"/>
    </xf>
    <xf numFmtId="0" fontId="8" fillId="6" borderId="23" xfId="0" applyFont="1" applyFill="1" applyBorder="1" applyAlignment="1" applyProtection="1">
      <alignment horizontal="center" vertical="center"/>
      <protection hidden="1"/>
    </xf>
    <xf numFmtId="14" fontId="5" fillId="14" borderId="0" xfId="0" applyNumberFormat="1" applyFont="1" applyFill="1" applyAlignment="1" applyProtection="1">
      <alignment horizontal="center" vertical="center" wrapText="1"/>
      <protection hidden="1"/>
    </xf>
    <xf numFmtId="0" fontId="5" fillId="14" borderId="10" xfId="0" applyFont="1" applyFill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49" fontId="0" fillId="3" borderId="39" xfId="0" applyNumberFormat="1" applyFill="1" applyBorder="1" applyProtection="1">
      <protection locked="0" hidden="1"/>
    </xf>
    <xf numFmtId="49" fontId="0" fillId="3" borderId="56" xfId="0" applyNumberFormat="1" applyFill="1" applyBorder="1" applyProtection="1">
      <protection locked="0" hidden="1"/>
    </xf>
    <xf numFmtId="49" fontId="0" fillId="3" borderId="2" xfId="0" applyNumberFormat="1" applyFill="1" applyBorder="1" applyProtection="1">
      <protection locked="0" hidden="1"/>
    </xf>
    <xf numFmtId="49" fontId="0" fillId="3" borderId="40" xfId="0" applyNumberFormat="1" applyFill="1" applyBorder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30" fillId="0" borderId="23" xfId="0" applyFont="1" applyFill="1" applyBorder="1" applyAlignment="1" applyProtection="1">
      <alignment horizontal="center"/>
      <protection hidden="1"/>
    </xf>
    <xf numFmtId="0" fontId="33" fillId="0" borderId="23" xfId="0" applyFont="1" applyFill="1" applyBorder="1" applyAlignment="1" applyProtection="1">
      <alignment horizontal="center" vertical="center"/>
      <protection hidden="1"/>
    </xf>
    <xf numFmtId="0" fontId="42" fillId="0" borderId="23" xfId="0" applyFont="1" applyFill="1" applyBorder="1" applyAlignment="1" applyProtection="1">
      <alignment horizontal="center" vertical="center" wrapText="1"/>
      <protection hidden="1"/>
    </xf>
    <xf numFmtId="168" fontId="0" fillId="0" borderId="23" xfId="0" applyNumberFormat="1" applyFill="1" applyBorder="1" applyAlignment="1" applyProtection="1">
      <alignment horizontal="center" vertical="center"/>
      <protection hidden="1"/>
    </xf>
    <xf numFmtId="0" fontId="42" fillId="14" borderId="60" xfId="0" applyFont="1" applyFill="1" applyBorder="1" applyAlignment="1" applyProtection="1">
      <alignment horizontal="center" vertical="center" wrapText="1"/>
      <protection hidden="1"/>
    </xf>
    <xf numFmtId="0" fontId="15" fillId="14" borderId="62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protection hidden="1"/>
    </xf>
    <xf numFmtId="0" fontId="5" fillId="16" borderId="1" xfId="0" applyFont="1" applyFill="1" applyBorder="1" applyAlignment="1" applyProtection="1">
      <alignment horizontal="center" vertical="center"/>
    </xf>
    <xf numFmtId="0" fontId="6" fillId="16" borderId="3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13" fillId="16" borderId="44" xfId="0" applyFont="1" applyFill="1" applyBorder="1"/>
    <xf numFmtId="1" fontId="42" fillId="15" borderId="54" xfId="0" applyNumberFormat="1" applyFont="1" applyFill="1" applyBorder="1" applyAlignment="1" applyProtection="1">
      <alignment horizontal="center" vertical="center"/>
      <protection hidden="1"/>
    </xf>
    <xf numFmtId="1" fontId="42" fillId="15" borderId="58" xfId="0" applyNumberFormat="1" applyFont="1" applyFill="1" applyBorder="1" applyAlignment="1" applyProtection="1">
      <alignment horizontal="center" vertical="center"/>
      <protection hidden="1"/>
    </xf>
    <xf numFmtId="1" fontId="42" fillId="15" borderId="41" xfId="0" applyNumberFormat="1" applyFont="1" applyFill="1" applyBorder="1" applyAlignment="1" applyProtection="1">
      <alignment horizontal="center" vertical="center"/>
      <protection hidden="1"/>
    </xf>
    <xf numFmtId="1" fontId="42" fillId="15" borderId="36" xfId="0" applyNumberFormat="1" applyFont="1" applyFill="1" applyBorder="1" applyAlignment="1" applyProtection="1">
      <alignment horizontal="center" vertical="center"/>
      <protection hidden="1"/>
    </xf>
    <xf numFmtId="1" fontId="16" fillId="2" borderId="23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/>
    <xf numFmtId="1" fontId="0" fillId="0" borderId="12" xfId="0" applyNumberFormat="1" applyBorder="1"/>
    <xf numFmtId="0" fontId="34" fillId="51" borderId="23" xfId="0" applyFont="1" applyFill="1" applyBorder="1" applyAlignment="1" applyProtection="1">
      <alignment horizontal="right" vertical="center"/>
    </xf>
    <xf numFmtId="0" fontId="36" fillId="51" borderId="0" xfId="0" applyFont="1" applyFill="1" applyBorder="1" applyAlignment="1" applyProtection="1">
      <alignment vertical="center"/>
    </xf>
    <xf numFmtId="0" fontId="11" fillId="51" borderId="23" xfId="0" applyFont="1" applyFill="1" applyBorder="1" applyAlignment="1" applyProtection="1">
      <alignment horizontal="right" vertical="center"/>
    </xf>
    <xf numFmtId="0" fontId="5" fillId="51" borderId="0" xfId="0" applyFont="1" applyFill="1" applyBorder="1" applyAlignment="1" applyProtection="1">
      <alignment horizontal="right" vertical="center"/>
    </xf>
    <xf numFmtId="0" fontId="5" fillId="51" borderId="0" xfId="0" applyFont="1" applyFill="1" applyBorder="1" applyAlignment="1" applyProtection="1">
      <alignment vertical="center"/>
    </xf>
    <xf numFmtId="0" fontId="38" fillId="51" borderId="23" xfId="0" applyFont="1" applyFill="1" applyBorder="1" applyAlignment="1" applyProtection="1">
      <alignment vertical="center"/>
    </xf>
    <xf numFmtId="0" fontId="38" fillId="51" borderId="0" xfId="0" applyFont="1" applyFill="1" applyAlignment="1" applyProtection="1">
      <alignment vertical="center"/>
    </xf>
    <xf numFmtId="0" fontId="37" fillId="51" borderId="0" xfId="0" applyFont="1" applyFill="1" applyBorder="1" applyAlignment="1" applyProtection="1">
      <alignment horizontal="center" vertical="center"/>
    </xf>
    <xf numFmtId="0" fontId="34" fillId="51" borderId="0" xfId="0" applyFont="1" applyFill="1" applyBorder="1" applyAlignment="1" applyProtection="1">
      <alignment vertical="center"/>
    </xf>
    <xf numFmtId="0" fontId="34" fillId="51" borderId="24" xfId="0" applyFont="1" applyFill="1" applyBorder="1" applyAlignment="1" applyProtection="1">
      <alignment vertical="center"/>
    </xf>
    <xf numFmtId="0" fontId="6" fillId="51" borderId="0" xfId="0" applyFont="1" applyFill="1" applyBorder="1" applyAlignment="1" applyProtection="1">
      <alignment vertical="center"/>
      <protection hidden="1"/>
    </xf>
    <xf numFmtId="0" fontId="38" fillId="51" borderId="0" xfId="0" applyFont="1" applyFill="1" applyBorder="1" applyAlignment="1" applyProtection="1">
      <alignment vertical="center"/>
    </xf>
    <xf numFmtId="0" fontId="38" fillId="51" borderId="24" xfId="0" applyFont="1" applyFill="1" applyBorder="1" applyAlignment="1" applyProtection="1">
      <alignment vertical="center"/>
    </xf>
    <xf numFmtId="0" fontId="8" fillId="51" borderId="24" xfId="0" applyFont="1" applyFill="1" applyBorder="1" applyAlignment="1" applyProtection="1">
      <alignment vertical="center"/>
    </xf>
    <xf numFmtId="0" fontId="5" fillId="51" borderId="24" xfId="0" applyFont="1" applyFill="1" applyBorder="1" applyAlignment="1" applyProtection="1">
      <alignment vertical="center"/>
    </xf>
    <xf numFmtId="0" fontId="6" fillId="51" borderId="24" xfId="0" applyFont="1" applyFill="1" applyBorder="1" applyAlignment="1" applyProtection="1">
      <alignment vertical="center"/>
    </xf>
    <xf numFmtId="0" fontId="7" fillId="51" borderId="24" xfId="0" applyFont="1" applyFill="1" applyBorder="1" applyAlignment="1" applyProtection="1">
      <alignment vertical="center"/>
    </xf>
    <xf numFmtId="0" fontId="5" fillId="51" borderId="0" xfId="0" applyFont="1" applyFill="1" applyBorder="1" applyAlignment="1" applyProtection="1">
      <alignment horizontal="left" vertical="center"/>
      <protection hidden="1"/>
    </xf>
    <xf numFmtId="0" fontId="38" fillId="4" borderId="0" xfId="0" applyFont="1" applyFill="1" applyAlignment="1" applyProtection="1">
      <alignment vertical="center"/>
    </xf>
    <xf numFmtId="169" fontId="6" fillId="4" borderId="0" xfId="0" applyNumberFormat="1" applyFont="1" applyFill="1" applyBorder="1" applyAlignment="1" applyProtection="1">
      <alignment vertical="center"/>
      <protection hidden="1"/>
    </xf>
    <xf numFmtId="0" fontId="38" fillId="4" borderId="0" xfId="0" applyFont="1" applyFill="1" applyBorder="1" applyAlignment="1" applyProtection="1">
      <alignment vertical="center"/>
    </xf>
    <xf numFmtId="0" fontId="0" fillId="4" borderId="0" xfId="0" applyFill="1"/>
    <xf numFmtId="0" fontId="11" fillId="4" borderId="23" xfId="0" applyFont="1" applyFill="1" applyBorder="1" applyAlignment="1" applyProtection="1">
      <alignment vertical="center"/>
    </xf>
    <xf numFmtId="0" fontId="6" fillId="4" borderId="23" xfId="0" applyFont="1" applyFill="1" applyBorder="1" applyAlignment="1" applyProtection="1">
      <alignment horizontal="right" vertical="center"/>
    </xf>
    <xf numFmtId="0" fontId="5" fillId="4" borderId="23" xfId="0" applyFont="1" applyFill="1" applyBorder="1" applyAlignment="1" applyProtection="1">
      <alignment vertical="center"/>
    </xf>
    <xf numFmtId="0" fontId="6" fillId="4" borderId="23" xfId="0" applyFont="1" applyFill="1" applyBorder="1" applyAlignment="1" applyProtection="1">
      <alignment vertical="center"/>
    </xf>
    <xf numFmtId="0" fontId="7" fillId="4" borderId="23" xfId="0" applyFont="1" applyFill="1" applyBorder="1" applyAlignment="1" applyProtection="1">
      <alignment vertical="center"/>
    </xf>
    <xf numFmtId="0" fontId="39" fillId="4" borderId="23" xfId="0" applyFont="1" applyFill="1" applyBorder="1" applyAlignment="1" applyProtection="1">
      <alignment vertical="center"/>
    </xf>
    <xf numFmtId="0" fontId="34" fillId="4" borderId="25" xfId="0" applyFont="1" applyFill="1" applyBorder="1" applyAlignment="1" applyProtection="1">
      <alignment vertical="center"/>
    </xf>
    <xf numFmtId="0" fontId="39" fillId="4" borderId="0" xfId="0" applyFont="1" applyFill="1" applyBorder="1" applyAlignment="1" applyProtection="1">
      <alignment horizontal="center" vertical="center"/>
    </xf>
    <xf numFmtId="0" fontId="39" fillId="4" borderId="24" xfId="0" applyFont="1" applyFill="1" applyBorder="1" applyAlignment="1" applyProtection="1">
      <alignment vertical="center"/>
    </xf>
    <xf numFmtId="0" fontId="34" fillId="4" borderId="12" xfId="0" applyFont="1" applyFill="1" applyBorder="1" applyAlignment="1" applyProtection="1">
      <alignment vertical="center"/>
    </xf>
    <xf numFmtId="0" fontId="34" fillId="4" borderId="12" xfId="0" applyFont="1" applyFill="1" applyBorder="1" applyAlignment="1" applyProtection="1">
      <alignment horizontal="center" vertical="center"/>
    </xf>
    <xf numFmtId="0" fontId="34" fillId="4" borderId="26" xfId="0" applyFont="1" applyFill="1" applyBorder="1" applyAlignment="1" applyProtection="1">
      <alignment vertical="center"/>
    </xf>
    <xf numFmtId="0" fontId="33" fillId="19" borderId="59" xfId="0" applyFont="1" applyFill="1" applyBorder="1" applyAlignment="1" applyProtection="1">
      <alignment horizontal="center" vertical="center"/>
      <protection hidden="1"/>
    </xf>
    <xf numFmtId="0" fontId="45" fillId="0" borderId="0" xfId="0" applyFont="1" applyProtection="1"/>
    <xf numFmtId="0" fontId="10" fillId="0" borderId="0" xfId="0" applyFont="1" applyProtection="1"/>
    <xf numFmtId="0" fontId="0" fillId="0" borderId="0" xfId="0" applyBorder="1" applyProtection="1"/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Protection="1"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4" fontId="10" fillId="3" borderId="1" xfId="0" applyNumberFormat="1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4" fontId="10" fillId="3" borderId="2" xfId="0" applyNumberFormat="1" applyFont="1" applyFill="1" applyBorder="1" applyAlignment="1" applyProtection="1">
      <alignment wrapText="1"/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" fontId="10" fillId="0" borderId="1" xfId="0" applyNumberFormat="1" applyFont="1" applyBorder="1" applyProtection="1">
      <protection locked="0"/>
    </xf>
    <xf numFmtId="2" fontId="10" fillId="0" borderId="1" xfId="0" applyNumberFormat="1" applyFont="1" applyBorder="1" applyProtection="1">
      <protection locked="0"/>
    </xf>
    <xf numFmtId="14" fontId="10" fillId="4" borderId="1" xfId="0" applyNumberFormat="1" applyFont="1" applyFill="1" applyBorder="1" applyProtection="1">
      <protection locked="0"/>
    </xf>
    <xf numFmtId="14" fontId="10" fillId="0" borderId="1" xfId="0" applyNumberFormat="1" applyFont="1" applyFill="1" applyBorder="1" applyProtection="1">
      <protection locked="0"/>
    </xf>
    <xf numFmtId="0" fontId="10" fillId="0" borderId="2" xfId="0" applyFont="1" applyBorder="1" applyAlignment="1" applyProtection="1">
      <alignment wrapText="1"/>
      <protection locked="0"/>
    </xf>
    <xf numFmtId="14" fontId="10" fillId="0" borderId="2" xfId="0" applyNumberFormat="1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 applyProtection="1">
      <alignment wrapText="1"/>
      <protection locked="0"/>
    </xf>
    <xf numFmtId="49" fontId="0" fillId="3" borderId="39" xfId="0" applyNumberFormat="1" applyFill="1" applyBorder="1" applyProtection="1">
      <protection locked="0"/>
    </xf>
    <xf numFmtId="49" fontId="0" fillId="3" borderId="56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3" borderId="40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right"/>
    </xf>
    <xf numFmtId="0" fontId="11" fillId="4" borderId="23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/>
    </xf>
    <xf numFmtId="0" fontId="0" fillId="4" borderId="25" xfId="0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Alignment="1" applyProtection="1">
      <alignment horizontal="right"/>
    </xf>
    <xf numFmtId="0" fontId="0" fillId="0" borderId="24" xfId="0" applyBorder="1" applyProtection="1"/>
    <xf numFmtId="0" fontId="6" fillId="5" borderId="20" xfId="0" applyNumberFormat="1" applyFont="1" applyFill="1" applyBorder="1" applyAlignment="1" applyProtection="1">
      <alignment horizontal="left" vertical="center"/>
    </xf>
    <xf numFmtId="0" fontId="0" fillId="0" borderId="12" xfId="0" applyBorder="1" applyProtection="1"/>
    <xf numFmtId="0" fontId="6" fillId="4" borderId="0" xfId="0" applyNumberFormat="1" applyFont="1" applyFill="1" applyBorder="1" applyAlignment="1" applyProtection="1">
      <alignment horizontal="left" vertical="center"/>
    </xf>
    <xf numFmtId="0" fontId="15" fillId="0" borderId="33" xfId="0" applyFont="1" applyFill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4" borderId="69" xfId="0" applyFont="1" applyFill="1" applyBorder="1" applyAlignment="1" applyProtection="1">
      <alignment horizontal="center" vertical="center" wrapText="1"/>
    </xf>
    <xf numFmtId="49" fontId="10" fillId="3" borderId="20" xfId="0" applyNumberFormat="1" applyFont="1" applyFill="1" applyBorder="1" applyAlignment="1" applyProtection="1">
      <alignment horizontal="left" vertical="top"/>
      <protection locked="0"/>
    </xf>
    <xf numFmtId="2" fontId="11" fillId="3" borderId="11" xfId="0" applyNumberFormat="1" applyFont="1" applyFill="1" applyBorder="1" applyAlignment="1" applyProtection="1">
      <alignment horizontal="center"/>
      <protection locked="0"/>
    </xf>
    <xf numFmtId="1" fontId="11" fillId="3" borderId="32" xfId="0" applyNumberFormat="1" applyFont="1" applyFill="1" applyBorder="1" applyAlignment="1" applyProtection="1">
      <alignment horizontal="center"/>
      <protection locked="0"/>
    </xf>
    <xf numFmtId="1" fontId="11" fillId="3" borderId="11" xfId="0" applyNumberFormat="1" applyFont="1" applyFill="1" applyBorder="1" applyAlignment="1" applyProtection="1">
      <alignment horizontal="center"/>
      <protection locked="0"/>
    </xf>
    <xf numFmtId="49" fontId="11" fillId="3" borderId="70" xfId="0" applyNumberFormat="1" applyFont="1" applyFill="1" applyBorder="1" applyAlignment="1" applyProtection="1">
      <alignment horizontal="center"/>
      <protection locked="0"/>
    </xf>
    <xf numFmtId="1" fontId="10" fillId="3" borderId="20" xfId="0" applyNumberFormat="1" applyFont="1" applyFill="1" applyBorder="1" applyAlignment="1" applyProtection="1">
      <alignment horizontal="left" vertical="top"/>
      <protection locked="0"/>
    </xf>
    <xf numFmtId="0" fontId="0" fillId="4" borderId="0" xfId="0" applyFill="1" applyAlignment="1" applyProtection="1">
      <alignment horizontal="right"/>
    </xf>
    <xf numFmtId="0" fontId="45" fillId="4" borderId="0" xfId="0" applyFont="1" applyFill="1" applyProtection="1"/>
    <xf numFmtId="0" fontId="59" fillId="4" borderId="0" xfId="0" applyFont="1" applyFill="1" applyProtection="1"/>
    <xf numFmtId="0" fontId="0" fillId="4" borderId="0" xfId="0" applyFill="1" applyAlignment="1" applyProtection="1">
      <alignment horizontal="center"/>
    </xf>
    <xf numFmtId="0" fontId="0" fillId="4" borderId="0" xfId="0" applyFill="1" applyAlignment="1" applyProtection="1">
      <alignment horizontal="left"/>
    </xf>
    <xf numFmtId="1" fontId="43" fillId="5" borderId="4" xfId="1" applyNumberFormat="1" applyFon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1" fontId="6" fillId="5" borderId="4" xfId="20" applyNumberFormat="1" applyFont="1" applyFill="1" applyBorder="1" applyAlignment="1" applyProtection="1">
      <alignment horizontal="center" vertical="center"/>
      <protection hidden="1"/>
    </xf>
    <xf numFmtId="1" fontId="6" fillId="5" borderId="1" xfId="0" applyNumberFormat="1" applyFont="1" applyFill="1" applyBorder="1" applyAlignment="1" applyProtection="1">
      <alignment horizontal="center" vertical="center"/>
      <protection hidden="1"/>
    </xf>
    <xf numFmtId="1" fontId="6" fillId="5" borderId="4" xfId="1" applyNumberFormat="1" applyFont="1" applyFill="1" applyBorder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vertical="center"/>
    </xf>
    <xf numFmtId="0" fontId="34" fillId="4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44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39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1" fontId="43" fillId="5" borderId="4" xfId="0" applyNumberFormat="1" applyFont="1" applyFill="1" applyBorder="1" applyAlignment="1" applyProtection="1">
      <alignment horizontal="center" vertical="center"/>
      <protection hidden="1"/>
    </xf>
    <xf numFmtId="1" fontId="6" fillId="18" borderId="4" xfId="0" applyNumberFormat="1" applyFon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locked="0" hidden="1"/>
    </xf>
    <xf numFmtId="1" fontId="6" fillId="18" borderId="1" xfId="0" applyNumberFormat="1" applyFont="1" applyFill="1" applyBorder="1" applyAlignment="1" applyProtection="1">
      <alignment horizontal="center" vertical="center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1" fontId="6" fillId="5" borderId="1" xfId="20" applyNumberFormat="1" applyFont="1" applyFill="1" applyBorder="1" applyAlignment="1" applyProtection="1">
      <alignment horizontal="center" vertical="center"/>
      <protection hidden="1"/>
    </xf>
    <xf numFmtId="1" fontId="6" fillId="18" borderId="4" xfId="20" applyNumberFormat="1" applyFont="1" applyFill="1" applyBorder="1" applyAlignment="1" applyProtection="1">
      <alignment horizontal="center" vertical="center"/>
      <protection hidden="1"/>
    </xf>
    <xf numFmtId="1" fontId="6" fillId="18" borderId="4" xfId="1" applyNumberFormat="1" applyFont="1" applyFill="1" applyBorder="1" applyAlignment="1" applyProtection="1">
      <alignment horizontal="center" vertical="center"/>
      <protection hidden="1"/>
    </xf>
    <xf numFmtId="1" fontId="43" fillId="5" borderId="1" xfId="0" applyNumberFormat="1" applyFon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locked="0"/>
    </xf>
    <xf numFmtId="49" fontId="10" fillId="3" borderId="4" xfId="0" applyNumberFormat="1" applyFont="1" applyFill="1" applyBorder="1" applyProtection="1">
      <protection locked="0"/>
    </xf>
    <xf numFmtId="49" fontId="10" fillId="0" borderId="4" xfId="0" applyNumberFormat="1" applyFont="1" applyBorder="1" applyProtection="1">
      <protection locked="0"/>
    </xf>
    <xf numFmtId="49" fontId="10" fillId="3" borderId="1" xfId="0" applyNumberFormat="1" applyFont="1" applyFill="1" applyBorder="1" applyProtection="1">
      <protection locked="0"/>
    </xf>
    <xf numFmtId="49" fontId="10" fillId="0" borderId="1" xfId="0" applyNumberFormat="1" applyFont="1" applyBorder="1" applyProtection="1">
      <protection locked="0"/>
    </xf>
    <xf numFmtId="49" fontId="10" fillId="3" borderId="2" xfId="0" applyNumberFormat="1" applyFont="1" applyFill="1" applyBorder="1" applyAlignment="1" applyProtection="1">
      <alignment wrapText="1"/>
      <protection locked="0"/>
    </xf>
    <xf numFmtId="49" fontId="10" fillId="0" borderId="2" xfId="0" applyNumberFormat="1" applyFont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 hidden="1"/>
    </xf>
    <xf numFmtId="2" fontId="0" fillId="3" borderId="1" xfId="0" applyNumberFormat="1" applyFill="1" applyBorder="1" applyProtection="1">
      <protection locked="0" hidden="1"/>
    </xf>
    <xf numFmtId="2" fontId="0" fillId="3" borderId="11" xfId="0" applyNumberFormat="1" applyFill="1" applyBorder="1" applyProtection="1">
      <protection locked="0" hidden="1"/>
    </xf>
    <xf numFmtId="2" fontId="0" fillId="3" borderId="64" xfId="0" applyNumberFormat="1" applyFill="1" applyBorder="1" applyProtection="1">
      <protection locked="0" hidden="1"/>
    </xf>
    <xf numFmtId="2" fontId="0" fillId="3" borderId="56" xfId="0" applyNumberFormat="1" applyFill="1" applyBorder="1" applyProtection="1">
      <protection locked="0" hidden="1"/>
    </xf>
    <xf numFmtId="2" fontId="0" fillId="3" borderId="65" xfId="0" applyNumberFormat="1" applyFill="1" applyBorder="1" applyProtection="1">
      <protection locked="0" hidden="1"/>
    </xf>
    <xf numFmtId="2" fontId="0" fillId="3" borderId="2" xfId="0" applyNumberFormat="1" applyFill="1" applyBorder="1" applyProtection="1">
      <protection locked="0" hidden="1"/>
    </xf>
    <xf numFmtId="2" fontId="0" fillId="3" borderId="62" xfId="0" applyNumberFormat="1" applyFill="1" applyBorder="1" applyProtection="1">
      <protection locked="0" hidden="1"/>
    </xf>
    <xf numFmtId="2" fontId="0" fillId="3" borderId="40" xfId="0" applyNumberFormat="1" applyFill="1" applyBorder="1" applyProtection="1">
      <protection locked="0" hidden="1"/>
    </xf>
    <xf numFmtId="0" fontId="6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6" fillId="5" borderId="20" xfId="0" applyNumberFormat="1" applyFont="1" applyFill="1" applyBorder="1" applyAlignment="1" applyProtection="1">
      <alignment horizontal="center" vertical="center"/>
    </xf>
    <xf numFmtId="2" fontId="0" fillId="3" borderId="72" xfId="0" applyNumberFormat="1" applyFill="1" applyBorder="1" applyProtection="1">
      <protection locked="0"/>
    </xf>
    <xf numFmtId="49" fontId="0" fillId="3" borderId="71" xfId="0" applyNumberFormat="1" applyFill="1" applyBorder="1" applyProtection="1">
      <protection locked="0"/>
    </xf>
    <xf numFmtId="2" fontId="0" fillId="3" borderId="72" xfId="0" applyNumberFormat="1" applyFill="1" applyBorder="1" applyProtection="1">
      <protection locked="0" hidden="1"/>
    </xf>
    <xf numFmtId="49" fontId="0" fillId="3" borderId="71" xfId="0" applyNumberFormat="1" applyFill="1" applyBorder="1" applyProtection="1">
      <protection locked="0" hidden="1"/>
    </xf>
    <xf numFmtId="2" fontId="0" fillId="3" borderId="73" xfId="0" applyNumberFormat="1" applyFill="1" applyBorder="1" applyProtection="1">
      <protection locked="0" hidden="1"/>
    </xf>
    <xf numFmtId="2" fontId="0" fillId="3" borderId="71" xfId="0" applyNumberFormat="1" applyFill="1" applyBorder="1" applyProtection="1">
      <protection locked="0" hidden="1"/>
    </xf>
    <xf numFmtId="0" fontId="11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3" fillId="17" borderId="1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right" indent="1"/>
    </xf>
    <xf numFmtId="1" fontId="10" fillId="3" borderId="2" xfId="0" applyNumberFormat="1" applyFont="1" applyFill="1" applyBorder="1" applyAlignment="1" applyProtection="1">
      <alignment wrapText="1"/>
      <protection locked="0"/>
    </xf>
    <xf numFmtId="49" fontId="10" fillId="0" borderId="2" xfId="0" applyNumberFormat="1" applyFont="1" applyFill="1" applyBorder="1" applyAlignment="1" applyProtection="1">
      <alignment wrapText="1"/>
      <protection locked="0"/>
    </xf>
    <xf numFmtId="1" fontId="10" fillId="0" borderId="2" xfId="0" applyNumberFormat="1" applyFont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 hidden="1"/>
    </xf>
    <xf numFmtId="2" fontId="0" fillId="3" borderId="63" xfId="0" applyNumberFormat="1" applyFill="1" applyBorder="1" applyProtection="1">
      <protection locked="0" hidden="1"/>
    </xf>
    <xf numFmtId="2" fontId="0" fillId="3" borderId="39" xfId="0" applyNumberFormat="1" applyFill="1" applyBorder="1" applyProtection="1">
      <protection locked="0"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5" fillId="14" borderId="75" xfId="0" applyFont="1" applyFill="1" applyBorder="1" applyAlignment="1" applyProtection="1">
      <alignment horizontal="center" vertical="center" wrapText="1"/>
      <protection hidden="1"/>
    </xf>
    <xf numFmtId="2" fontId="0" fillId="3" borderId="76" xfId="0" applyNumberFormat="1" applyFill="1" applyBorder="1" applyProtection="1">
      <protection locked="0" hidden="1"/>
    </xf>
    <xf numFmtId="2" fontId="0" fillId="3" borderId="77" xfId="0" applyNumberFormat="1" applyFill="1" applyBorder="1" applyProtection="1">
      <protection locked="0" hidden="1"/>
    </xf>
    <xf numFmtId="2" fontId="0" fillId="3" borderId="78" xfId="0" applyNumberFormat="1" applyFill="1" applyBorder="1" applyProtection="1">
      <protection locked="0" hidden="1"/>
    </xf>
    <xf numFmtId="2" fontId="0" fillId="3" borderId="75" xfId="0" applyNumberFormat="1" applyFill="1" applyBorder="1" applyProtection="1">
      <protection locked="0" hidden="1"/>
    </xf>
    <xf numFmtId="0" fontId="8" fillId="19" borderId="28" xfId="0" applyFont="1" applyFill="1" applyBorder="1" applyAlignment="1">
      <alignment horizontal="center"/>
    </xf>
    <xf numFmtId="0" fontId="8" fillId="19" borderId="30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49" fontId="10" fillId="3" borderId="28" xfId="0" applyNumberFormat="1" applyFont="1" applyFill="1" applyBorder="1" applyAlignment="1" applyProtection="1">
      <alignment horizontal="center" vertical="top"/>
      <protection locked="0"/>
    </xf>
    <xf numFmtId="49" fontId="10" fillId="3" borderId="29" xfId="0" applyNumberFormat="1" applyFont="1" applyFill="1" applyBorder="1" applyAlignment="1" applyProtection="1">
      <alignment horizontal="center" vertical="top"/>
      <protection locked="0"/>
    </xf>
    <xf numFmtId="49" fontId="10" fillId="3" borderId="30" xfId="0" applyNumberFormat="1" applyFont="1" applyFill="1" applyBorder="1" applyAlignment="1" applyProtection="1">
      <alignment horizontal="center" vertical="top"/>
      <protection locked="0"/>
    </xf>
    <xf numFmtId="0" fontId="8" fillId="19" borderId="21" xfId="0" applyFont="1" applyFill="1" applyBorder="1" applyAlignment="1" applyProtection="1">
      <alignment horizontal="center"/>
    </xf>
    <xf numFmtId="0" fontId="8" fillId="19" borderId="13" xfId="0" applyFont="1" applyFill="1" applyBorder="1" applyAlignment="1" applyProtection="1">
      <alignment horizontal="center"/>
    </xf>
    <xf numFmtId="49" fontId="6" fillId="3" borderId="28" xfId="0" applyNumberFormat="1" applyFont="1" applyFill="1" applyBorder="1" applyAlignment="1" applyProtection="1">
      <alignment horizontal="center" vertical="center"/>
      <protection locked="0"/>
    </xf>
    <xf numFmtId="49" fontId="6" fillId="3" borderId="29" xfId="0" applyNumberFormat="1" applyFont="1" applyFill="1" applyBorder="1" applyAlignment="1" applyProtection="1">
      <alignment horizontal="center" vertical="center"/>
      <protection locked="0"/>
    </xf>
    <xf numFmtId="49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17" borderId="28" xfId="0" applyFont="1" applyFill="1" applyBorder="1" applyAlignment="1" applyProtection="1">
      <alignment horizontal="center"/>
    </xf>
    <xf numFmtId="0" fontId="11" fillId="17" borderId="29" xfId="0" applyFont="1" applyFill="1" applyBorder="1" applyAlignment="1" applyProtection="1">
      <alignment horizontal="center"/>
    </xf>
    <xf numFmtId="0" fontId="11" fillId="17" borderId="30" xfId="0" applyFont="1" applyFill="1" applyBorder="1" applyAlignment="1" applyProtection="1">
      <alignment horizontal="center"/>
    </xf>
    <xf numFmtId="0" fontId="11" fillId="0" borderId="66" xfId="0" applyFont="1" applyFill="1" applyBorder="1" applyAlignment="1" applyProtection="1">
      <alignment horizontal="center"/>
    </xf>
    <xf numFmtId="0" fontId="11" fillId="0" borderId="67" xfId="0" applyFont="1" applyFill="1" applyBorder="1" applyAlignment="1" applyProtection="1">
      <alignment horizontal="center"/>
    </xf>
    <xf numFmtId="0" fontId="11" fillId="0" borderId="68" xfId="0" applyFont="1" applyFill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49" fontId="6" fillId="3" borderId="21" xfId="0" applyNumberFormat="1" applyFont="1" applyFill="1" applyBorder="1" applyAlignment="1" applyProtection="1">
      <alignment horizontal="left" vertical="top"/>
      <protection locked="0" hidden="1"/>
    </xf>
    <xf numFmtId="49" fontId="6" fillId="3" borderId="13" xfId="0" applyNumberFormat="1" applyFont="1" applyFill="1" applyBorder="1" applyAlignment="1" applyProtection="1">
      <alignment horizontal="left" vertical="top"/>
      <protection locked="0" hidden="1"/>
    </xf>
    <xf numFmtId="49" fontId="6" fillId="3" borderId="22" xfId="0" applyNumberFormat="1" applyFont="1" applyFill="1" applyBorder="1" applyAlignment="1" applyProtection="1">
      <alignment horizontal="left" vertical="top"/>
      <protection locked="0" hidden="1"/>
    </xf>
    <xf numFmtId="0" fontId="8" fillId="17" borderId="13" xfId="0" applyFont="1" applyFill="1" applyBorder="1" applyAlignment="1" applyProtection="1">
      <alignment horizontal="center" vertical="center"/>
    </xf>
    <xf numFmtId="0" fontId="8" fillId="17" borderId="22" xfId="0" applyFont="1" applyFill="1" applyBorder="1" applyAlignment="1" applyProtection="1">
      <alignment horizontal="center" vertical="center"/>
    </xf>
    <xf numFmtId="0" fontId="46" fillId="19" borderId="21" xfId="0" applyFont="1" applyFill="1" applyBorder="1" applyAlignment="1" applyProtection="1">
      <alignment horizontal="center" vertical="center"/>
    </xf>
    <xf numFmtId="0" fontId="46" fillId="19" borderId="13" xfId="0" applyFont="1" applyFill="1" applyBorder="1" applyAlignment="1" applyProtection="1">
      <alignment horizontal="center" vertical="center"/>
    </xf>
    <xf numFmtId="0" fontId="46" fillId="19" borderId="22" xfId="0" applyFont="1" applyFill="1" applyBorder="1" applyAlignment="1" applyProtection="1">
      <alignment horizontal="center" vertical="center"/>
    </xf>
    <xf numFmtId="0" fontId="5" fillId="51" borderId="0" xfId="0" applyFont="1" applyFill="1" applyBorder="1" applyAlignment="1" applyProtection="1">
      <alignment horizontal="center" vertical="center" wrapText="1"/>
    </xf>
    <xf numFmtId="14" fontId="6" fillId="3" borderId="28" xfId="0" applyNumberFormat="1" applyFont="1" applyFill="1" applyBorder="1" applyAlignment="1" applyProtection="1">
      <alignment horizontal="left" vertical="top"/>
      <protection locked="0" hidden="1"/>
    </xf>
    <xf numFmtId="14" fontId="6" fillId="3" borderId="30" xfId="0" applyNumberFormat="1" applyFont="1" applyFill="1" applyBorder="1" applyAlignment="1" applyProtection="1">
      <alignment horizontal="left" vertical="top"/>
      <protection locked="0" hidden="1"/>
    </xf>
    <xf numFmtId="49" fontId="6" fillId="3" borderId="28" xfId="0" applyNumberFormat="1" applyFont="1" applyFill="1" applyBorder="1" applyAlignment="1" applyProtection="1">
      <alignment horizontal="left" vertical="top"/>
      <protection locked="0" hidden="1"/>
    </xf>
    <xf numFmtId="49" fontId="6" fillId="3" borderId="29" xfId="0" applyNumberFormat="1" applyFont="1" applyFill="1" applyBorder="1" applyAlignment="1" applyProtection="1">
      <alignment horizontal="left" vertical="top"/>
      <protection locked="0" hidden="1"/>
    </xf>
    <xf numFmtId="49" fontId="6" fillId="3" borderId="30" xfId="0" applyNumberFormat="1" applyFont="1" applyFill="1" applyBorder="1" applyAlignment="1" applyProtection="1">
      <alignment horizontal="left" vertical="top"/>
      <protection locked="0" hidden="1"/>
    </xf>
    <xf numFmtId="0" fontId="6" fillId="5" borderId="28" xfId="0" applyNumberFormat="1" applyFont="1" applyFill="1" applyBorder="1" applyAlignment="1" applyProtection="1">
      <alignment horizontal="center" vertical="center"/>
      <protection hidden="1"/>
    </xf>
    <xf numFmtId="0" fontId="6" fillId="5" borderId="29" xfId="0" applyNumberFormat="1" applyFont="1" applyFill="1" applyBorder="1" applyAlignment="1" applyProtection="1">
      <alignment horizontal="center" vertical="center"/>
      <protection hidden="1"/>
    </xf>
    <xf numFmtId="0" fontId="6" fillId="5" borderId="30" xfId="0" applyNumberFormat="1" applyFont="1" applyFill="1" applyBorder="1" applyAlignment="1" applyProtection="1">
      <alignment horizontal="center" vertical="center"/>
      <protection hidden="1"/>
    </xf>
    <xf numFmtId="0" fontId="5" fillId="51" borderId="54" xfId="0" applyFont="1" applyFill="1" applyBorder="1" applyAlignment="1" applyProtection="1">
      <alignment horizontal="center" vertical="center"/>
    </xf>
    <xf numFmtId="0" fontId="5" fillId="4" borderId="54" xfId="0" applyFont="1" applyFill="1" applyBorder="1" applyAlignment="1" applyProtection="1">
      <alignment horizontal="center" vertical="center"/>
    </xf>
    <xf numFmtId="0" fontId="8" fillId="17" borderId="13" xfId="0" applyFont="1" applyFill="1" applyBorder="1" applyAlignment="1" applyProtection="1">
      <alignment horizontal="center" vertical="center"/>
      <protection hidden="1"/>
    </xf>
    <xf numFmtId="0" fontId="8" fillId="17" borderId="22" xfId="0" applyFont="1" applyFill="1" applyBorder="1" applyAlignment="1" applyProtection="1">
      <alignment horizontal="center" vertical="center"/>
      <protection hidden="1"/>
    </xf>
    <xf numFmtId="0" fontId="8" fillId="19" borderId="21" xfId="0" applyFont="1" applyFill="1" applyBorder="1" applyAlignment="1" applyProtection="1">
      <alignment horizontal="center" vertical="center"/>
      <protection hidden="1"/>
    </xf>
    <xf numFmtId="0" fontId="8" fillId="19" borderId="13" xfId="0" applyFont="1" applyFill="1" applyBorder="1" applyAlignment="1" applyProtection="1">
      <alignment horizontal="center" vertical="center"/>
      <protection hidden="1"/>
    </xf>
    <xf numFmtId="0" fontId="8" fillId="19" borderId="22" xfId="0" applyFont="1" applyFill="1" applyBorder="1" applyAlignment="1" applyProtection="1">
      <alignment horizontal="center" vertical="center"/>
      <protection hidden="1"/>
    </xf>
    <xf numFmtId="0" fontId="8" fillId="19" borderId="25" xfId="0" applyFont="1" applyFill="1" applyBorder="1" applyAlignment="1" applyProtection="1">
      <alignment horizontal="center" vertical="center"/>
      <protection hidden="1"/>
    </xf>
    <xf numFmtId="0" fontId="8" fillId="19" borderId="12" xfId="0" applyFont="1" applyFill="1" applyBorder="1" applyAlignment="1" applyProtection="1">
      <alignment horizontal="center" vertical="center"/>
      <protection hidden="1"/>
    </xf>
    <xf numFmtId="0" fontId="8" fillId="19" borderId="26" xfId="0" applyFont="1" applyFill="1" applyBorder="1" applyAlignment="1" applyProtection="1">
      <alignment horizontal="center" vertical="center"/>
      <protection hidden="1"/>
    </xf>
    <xf numFmtId="0" fontId="8" fillId="19" borderId="21" xfId="0" applyFont="1" applyFill="1" applyBorder="1" applyAlignment="1">
      <alignment horizontal="center"/>
    </xf>
    <xf numFmtId="0" fontId="8" fillId="19" borderId="13" xfId="0" applyFont="1" applyFill="1" applyBorder="1" applyAlignment="1">
      <alignment horizontal="center"/>
    </xf>
    <xf numFmtId="0" fontId="8" fillId="19" borderId="22" xfId="0" applyFont="1" applyFill="1" applyBorder="1" applyAlignment="1">
      <alignment horizontal="center"/>
    </xf>
    <xf numFmtId="0" fontId="0" fillId="15" borderId="23" xfId="0" applyFill="1" applyBorder="1" applyAlignment="1">
      <alignment horizontal="center" vertical="center" textRotation="90"/>
    </xf>
    <xf numFmtId="0" fontId="0" fillId="15" borderId="25" xfId="0" applyFill="1" applyBorder="1" applyAlignment="1">
      <alignment horizontal="center" vertical="center" textRotation="90"/>
    </xf>
    <xf numFmtId="0" fontId="0" fillId="15" borderId="0" xfId="0" applyFill="1" applyAlignment="1">
      <alignment horizontal="center" vertical="center" textRotation="90"/>
    </xf>
    <xf numFmtId="0" fontId="0" fillId="15" borderId="54" xfId="0" applyFill="1" applyBorder="1" applyAlignment="1">
      <alignment horizontal="center" vertical="center" textRotation="90"/>
    </xf>
    <xf numFmtId="0" fontId="6" fillId="5" borderId="28" xfId="0" applyNumberFormat="1" applyFont="1" applyFill="1" applyBorder="1" applyAlignment="1" applyProtection="1">
      <alignment horizontal="center"/>
      <protection hidden="1"/>
    </xf>
    <xf numFmtId="0" fontId="6" fillId="5" borderId="29" xfId="0" applyNumberFormat="1" applyFont="1" applyFill="1" applyBorder="1" applyAlignment="1" applyProtection="1">
      <alignment horizontal="center"/>
      <protection hidden="1"/>
    </xf>
    <xf numFmtId="0" fontId="6" fillId="5" borderId="30" xfId="0" applyNumberFormat="1" applyFont="1" applyFill="1" applyBorder="1" applyAlignment="1" applyProtection="1">
      <alignment horizontal="center"/>
      <protection hidden="1"/>
    </xf>
    <xf numFmtId="166" fontId="6" fillId="5" borderId="28" xfId="0" applyNumberFormat="1" applyFont="1" applyFill="1" applyBorder="1" applyAlignment="1" applyProtection="1">
      <alignment horizontal="center" vertical="center"/>
      <protection hidden="1"/>
    </xf>
    <xf numFmtId="166" fontId="6" fillId="5" borderId="29" xfId="0" applyNumberFormat="1" applyFont="1" applyFill="1" applyBorder="1" applyAlignment="1" applyProtection="1">
      <alignment horizontal="center" vertical="center"/>
      <protection hidden="1"/>
    </xf>
    <xf numFmtId="166" fontId="6" fillId="5" borderId="30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 applyAlignment="1">
      <alignment vertical="center" textRotation="90"/>
    </xf>
    <xf numFmtId="0" fontId="33" fillId="2" borderId="23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33" fillId="2" borderId="24" xfId="0" applyFont="1" applyFill="1" applyBorder="1" applyAlignment="1" applyProtection="1">
      <alignment horizontal="center" vertical="center"/>
      <protection hidden="1"/>
    </xf>
    <xf numFmtId="0" fontId="30" fillId="17" borderId="21" xfId="0" applyFont="1" applyFill="1" applyBorder="1" applyAlignment="1" applyProtection="1">
      <alignment horizontal="center"/>
      <protection hidden="1"/>
    </xf>
    <xf numFmtId="0" fontId="30" fillId="17" borderId="13" xfId="0" applyFont="1" applyFill="1" applyBorder="1" applyAlignment="1" applyProtection="1">
      <alignment horizontal="center"/>
      <protection hidden="1"/>
    </xf>
    <xf numFmtId="0" fontId="30" fillId="17" borderId="22" xfId="0" applyFont="1" applyFill="1" applyBorder="1" applyAlignment="1" applyProtection="1">
      <alignment horizontal="center"/>
      <protection hidden="1"/>
    </xf>
    <xf numFmtId="0" fontId="32" fillId="17" borderId="28" xfId="0" applyFont="1" applyFill="1" applyBorder="1" applyAlignment="1">
      <alignment horizontal="center"/>
    </xf>
    <xf numFmtId="0" fontId="32" fillId="17" borderId="29" xfId="0" applyFont="1" applyFill="1" applyBorder="1" applyAlignment="1">
      <alignment horizontal="center"/>
    </xf>
    <xf numFmtId="0" fontId="32" fillId="17" borderId="30" xfId="0" applyFont="1" applyFill="1" applyBorder="1" applyAlignment="1">
      <alignment horizontal="center"/>
    </xf>
    <xf numFmtId="0" fontId="32" fillId="17" borderId="28" xfId="0" applyFont="1" applyFill="1" applyBorder="1" applyAlignment="1" applyProtection="1">
      <alignment horizontal="center"/>
      <protection hidden="1"/>
    </xf>
    <xf numFmtId="0" fontId="32" fillId="17" borderId="29" xfId="0" applyFont="1" applyFill="1" applyBorder="1" applyAlignment="1" applyProtection="1">
      <alignment horizontal="center"/>
      <protection hidden="1"/>
    </xf>
    <xf numFmtId="0" fontId="32" fillId="17" borderId="30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24" xfId="0" applyFont="1" applyBorder="1" applyAlignment="1" applyProtection="1">
      <alignment horizontal="right" vertical="center"/>
      <protection hidden="1"/>
    </xf>
    <xf numFmtId="0" fontId="8" fillId="19" borderId="23" xfId="0" applyFont="1" applyFill="1" applyBorder="1" applyAlignment="1" applyProtection="1">
      <alignment horizontal="center" vertical="center"/>
      <protection hidden="1"/>
    </xf>
    <xf numFmtId="0" fontId="8" fillId="19" borderId="0" xfId="0" applyFont="1" applyFill="1" applyBorder="1" applyAlignment="1" applyProtection="1">
      <alignment horizontal="center" vertical="center"/>
      <protection hidden="1"/>
    </xf>
    <xf numFmtId="0" fontId="8" fillId="19" borderId="24" xfId="0" applyFont="1" applyFill="1" applyBorder="1" applyAlignment="1" applyProtection="1">
      <alignment horizontal="center" vertical="center"/>
      <protection hidden="1"/>
    </xf>
    <xf numFmtId="0" fontId="33" fillId="19" borderId="59" xfId="0" applyFont="1" applyFill="1" applyBorder="1" applyAlignment="1" applyProtection="1">
      <alignment horizontal="center" vertical="center"/>
      <protection hidden="1"/>
    </xf>
    <xf numFmtId="0" fontId="33" fillId="19" borderId="3" xfId="0" applyFont="1" applyFill="1" applyBorder="1" applyAlignment="1" applyProtection="1">
      <alignment horizontal="center" vertical="center"/>
      <protection hidden="1"/>
    </xf>
    <xf numFmtId="0" fontId="33" fillId="19" borderId="61" xfId="0" applyFont="1" applyFill="1" applyBorder="1" applyAlignment="1" applyProtection="1">
      <alignment horizontal="center" vertical="center"/>
      <protection hidden="1"/>
    </xf>
    <xf numFmtId="0" fontId="33" fillId="19" borderId="74" xfId="0" applyFont="1" applyFill="1" applyBorder="1" applyAlignment="1" applyProtection="1">
      <alignment horizontal="center" vertical="center"/>
      <protection hidden="1"/>
    </xf>
    <xf numFmtId="0" fontId="11" fillId="3" borderId="23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  <xf numFmtId="0" fontId="11" fillId="3" borderId="26" xfId="0" applyFont="1" applyFill="1" applyBorder="1" applyAlignment="1" applyProtection="1">
      <alignment horizontal="left" vertical="top" wrapText="1"/>
      <protection locked="0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 applyProtection="1">
      <alignment horizontal="left" vertical="top" wrapText="1"/>
    </xf>
    <xf numFmtId="0" fontId="11" fillId="3" borderId="13" xfId="0" applyFont="1" applyFill="1" applyBorder="1" applyAlignment="1" applyProtection="1">
      <alignment horizontal="left" vertical="top"/>
      <protection locked="0"/>
    </xf>
    <xf numFmtId="0" fontId="11" fillId="3" borderId="22" xfId="0" applyFont="1" applyFill="1" applyBorder="1" applyAlignment="1" applyProtection="1">
      <alignment horizontal="left" vertical="top"/>
      <protection locked="0"/>
    </xf>
    <xf numFmtId="0" fontId="11" fillId="3" borderId="23" xfId="0" applyFont="1" applyFill="1" applyBorder="1" applyAlignment="1" applyProtection="1">
      <alignment horizontal="left" vertical="top"/>
      <protection locked="0"/>
    </xf>
    <xf numFmtId="0" fontId="11" fillId="3" borderId="0" xfId="0" applyFont="1" applyFill="1" applyBorder="1" applyAlignment="1" applyProtection="1">
      <alignment horizontal="left" vertical="top"/>
      <protection locked="0"/>
    </xf>
    <xf numFmtId="0" fontId="11" fillId="3" borderId="24" xfId="0" applyFont="1" applyFill="1" applyBorder="1" applyAlignment="1" applyProtection="1">
      <alignment horizontal="left" vertical="top"/>
      <protection locked="0"/>
    </xf>
    <xf numFmtId="0" fontId="11" fillId="3" borderId="25" xfId="0" applyFont="1" applyFill="1" applyBorder="1" applyAlignment="1" applyProtection="1">
      <alignment horizontal="left" vertical="top"/>
      <protection locked="0"/>
    </xf>
    <xf numFmtId="0" fontId="11" fillId="3" borderId="12" xfId="0" applyFont="1" applyFill="1" applyBorder="1" applyAlignment="1" applyProtection="1">
      <alignment horizontal="left" vertical="top"/>
      <protection locked="0"/>
    </xf>
    <xf numFmtId="0" fontId="11" fillId="3" borderId="26" xfId="0" applyFont="1" applyFill="1" applyBorder="1" applyAlignment="1" applyProtection="1">
      <alignment horizontal="left" vertical="top"/>
      <protection locked="0"/>
    </xf>
    <xf numFmtId="0" fontId="8" fillId="19" borderId="21" xfId="0" applyFont="1" applyFill="1" applyBorder="1" applyAlignment="1" applyProtection="1">
      <alignment horizontal="center" vertical="center" wrapText="1"/>
    </xf>
    <xf numFmtId="0" fontId="8" fillId="19" borderId="13" xfId="0" applyFont="1" applyFill="1" applyBorder="1" applyAlignment="1" applyProtection="1">
      <alignment horizontal="center" vertical="center" wrapText="1"/>
    </xf>
    <xf numFmtId="0" fontId="8" fillId="19" borderId="22" xfId="0" applyFont="1" applyFill="1" applyBorder="1" applyAlignment="1" applyProtection="1">
      <alignment horizontal="center" vertical="center" wrapText="1"/>
    </xf>
    <xf numFmtId="0" fontId="8" fillId="17" borderId="28" xfId="0" applyFont="1" applyFill="1" applyBorder="1" applyAlignment="1" applyProtection="1">
      <alignment horizontal="center" vertical="center"/>
    </xf>
    <xf numFmtId="0" fontId="8" fillId="17" borderId="29" xfId="0" applyFont="1" applyFill="1" applyBorder="1" applyAlignment="1" applyProtection="1">
      <alignment horizontal="center" vertical="center"/>
    </xf>
    <xf numFmtId="0" fontId="8" fillId="17" borderId="30" xfId="0" applyFont="1" applyFill="1" applyBorder="1" applyAlignment="1" applyProtection="1">
      <alignment horizontal="center" vertical="center"/>
    </xf>
    <xf numFmtId="0" fontId="33" fillId="19" borderId="28" xfId="0" applyFont="1" applyFill="1" applyBorder="1" applyAlignment="1" applyProtection="1">
      <alignment horizontal="center" vertical="center"/>
    </xf>
    <xf numFmtId="0" fontId="33" fillId="19" borderId="29" xfId="0" applyFont="1" applyFill="1" applyBorder="1" applyAlignment="1" applyProtection="1">
      <alignment horizontal="center" vertical="center"/>
    </xf>
    <xf numFmtId="0" fontId="33" fillId="19" borderId="3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left" vertical="top" wrapText="1"/>
    </xf>
    <xf numFmtId="1" fontId="11" fillId="3" borderId="28" xfId="0" applyNumberFormat="1" applyFont="1" applyFill="1" applyBorder="1" applyAlignment="1" applyProtection="1">
      <alignment horizontal="left" vertical="top"/>
      <protection locked="0" hidden="1"/>
    </xf>
    <xf numFmtId="1" fontId="11" fillId="3" borderId="29" xfId="0" applyNumberFormat="1" applyFont="1" applyFill="1" applyBorder="1" applyAlignment="1" applyProtection="1">
      <alignment horizontal="left" vertical="top"/>
      <protection locked="0" hidden="1"/>
    </xf>
    <xf numFmtId="1" fontId="11" fillId="3" borderId="30" xfId="0" applyNumberFormat="1" applyFont="1" applyFill="1" applyBorder="1" applyAlignment="1" applyProtection="1">
      <alignment horizontal="left" vertical="top"/>
      <protection locked="0" hidden="1"/>
    </xf>
    <xf numFmtId="0" fontId="8" fillId="19" borderId="21" xfId="0" applyFont="1" applyFill="1" applyBorder="1" applyAlignment="1" applyProtection="1">
      <alignment horizontal="center" vertical="top" wrapText="1"/>
      <protection hidden="1"/>
    </xf>
    <xf numFmtId="0" fontId="8" fillId="19" borderId="13" xfId="0" applyFont="1" applyFill="1" applyBorder="1" applyAlignment="1" applyProtection="1">
      <alignment horizontal="center" vertical="top" wrapText="1"/>
      <protection hidden="1"/>
    </xf>
    <xf numFmtId="0" fontId="8" fillId="19" borderId="22" xfId="0" applyFont="1" applyFill="1" applyBorder="1" applyAlignment="1" applyProtection="1">
      <alignment horizontal="center" vertical="top" wrapText="1"/>
      <protection hidden="1"/>
    </xf>
    <xf numFmtId="0" fontId="8" fillId="17" borderId="28" xfId="0" applyFont="1" applyFill="1" applyBorder="1" applyAlignment="1" applyProtection="1">
      <alignment horizontal="center" vertical="center"/>
      <protection hidden="1"/>
    </xf>
    <xf numFmtId="0" fontId="8" fillId="17" borderId="29" xfId="0" applyFont="1" applyFill="1" applyBorder="1" applyAlignment="1" applyProtection="1">
      <alignment horizontal="center" vertical="center"/>
      <protection hidden="1"/>
    </xf>
    <xf numFmtId="0" fontId="8" fillId="17" borderId="30" xfId="0" applyFont="1" applyFill="1" applyBorder="1" applyAlignment="1" applyProtection="1">
      <alignment horizontal="center" vertical="center"/>
      <protection hidden="1"/>
    </xf>
    <xf numFmtId="0" fontId="33" fillId="19" borderId="28" xfId="0" applyFont="1" applyFill="1" applyBorder="1" applyAlignment="1" applyProtection="1">
      <alignment horizontal="center" vertical="center"/>
      <protection hidden="1"/>
    </xf>
    <xf numFmtId="0" fontId="33" fillId="19" borderId="29" xfId="0" applyFont="1" applyFill="1" applyBorder="1" applyAlignment="1" applyProtection="1">
      <alignment horizontal="center" vertical="center"/>
      <protection hidden="1"/>
    </xf>
    <xf numFmtId="0" fontId="33" fillId="19" borderId="30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left" vertical="top" wrapText="1"/>
      <protection hidden="1"/>
    </xf>
    <xf numFmtId="0" fontId="11" fillId="3" borderId="21" xfId="0" applyFont="1" applyFill="1" applyBorder="1" applyAlignment="1" applyProtection="1">
      <alignment horizontal="left" vertical="top" wrapText="1"/>
      <protection locked="0" hidden="1"/>
    </xf>
    <xf numFmtId="0" fontId="11" fillId="3" borderId="13" xfId="0" applyFont="1" applyFill="1" applyBorder="1" applyAlignment="1" applyProtection="1">
      <alignment horizontal="left" vertical="top" wrapText="1"/>
      <protection locked="0" hidden="1"/>
    </xf>
    <xf numFmtId="0" fontId="11" fillId="3" borderId="22" xfId="0" applyFont="1" applyFill="1" applyBorder="1" applyAlignment="1" applyProtection="1">
      <alignment horizontal="left" vertical="top" wrapText="1"/>
      <protection locked="0" hidden="1"/>
    </xf>
    <xf numFmtId="0" fontId="11" fillId="3" borderId="23" xfId="0" applyFont="1" applyFill="1" applyBorder="1" applyAlignment="1" applyProtection="1">
      <alignment horizontal="left" vertical="top" wrapText="1"/>
      <protection locked="0" hidden="1"/>
    </xf>
    <xf numFmtId="0" fontId="11" fillId="3" borderId="0" xfId="0" applyFont="1" applyFill="1" applyBorder="1" applyAlignment="1" applyProtection="1">
      <alignment horizontal="left" vertical="top" wrapText="1"/>
      <protection locked="0" hidden="1"/>
    </xf>
    <xf numFmtId="0" fontId="11" fillId="3" borderId="24" xfId="0" applyFont="1" applyFill="1" applyBorder="1" applyAlignment="1" applyProtection="1">
      <alignment horizontal="left" vertical="top" wrapText="1"/>
      <protection locked="0" hidden="1"/>
    </xf>
    <xf numFmtId="0" fontId="11" fillId="3" borderId="25" xfId="0" applyFont="1" applyFill="1" applyBorder="1" applyAlignment="1" applyProtection="1">
      <alignment horizontal="left" vertical="top" wrapText="1"/>
      <protection locked="0" hidden="1"/>
    </xf>
    <xf numFmtId="0" fontId="11" fillId="3" borderId="12" xfId="0" applyFont="1" applyFill="1" applyBorder="1" applyAlignment="1" applyProtection="1">
      <alignment horizontal="left" vertical="top" wrapText="1"/>
      <protection locked="0" hidden="1"/>
    </xf>
    <xf numFmtId="0" fontId="11" fillId="3" borderId="26" xfId="0" applyFont="1" applyFill="1" applyBorder="1" applyAlignment="1" applyProtection="1">
      <alignment horizontal="left" vertical="top" wrapText="1"/>
      <protection locked="0" hidden="1"/>
    </xf>
    <xf numFmtId="0" fontId="5" fillId="4" borderId="0" xfId="0" applyFont="1" applyFill="1" applyBorder="1" applyAlignment="1" applyProtection="1">
      <alignment horizontal="left" vertical="top" wrapText="1"/>
      <protection hidden="1"/>
    </xf>
  </cellXfs>
  <cellStyles count="62">
    <cellStyle name="20% - Ênfase1" xfId="39" builtinId="30" customBuiltin="1"/>
    <cellStyle name="20% - Ênfase2" xfId="43" builtinId="34" customBuiltin="1"/>
    <cellStyle name="20% - Ênfase3" xfId="47" builtinId="38" customBuiltin="1"/>
    <cellStyle name="20% - Ênfase4" xfId="51" builtinId="42" customBuiltin="1"/>
    <cellStyle name="20% - Ênfase5" xfId="55" builtinId="46" customBuiltin="1"/>
    <cellStyle name="20% - Ênfase6" xfId="59" builtinId="50" customBuiltin="1"/>
    <cellStyle name="40% - Ênfase1" xfId="40" builtinId="31" customBuiltin="1"/>
    <cellStyle name="40% - Ênfase2" xfId="44" builtinId="35" customBuiltin="1"/>
    <cellStyle name="40% - Ênfase3" xfId="48" builtinId="39" customBuiltin="1"/>
    <cellStyle name="40% - Ênfase4" xfId="52" builtinId="43" customBuiltin="1"/>
    <cellStyle name="40% - Ênfase5" xfId="56" builtinId="47" customBuiltin="1"/>
    <cellStyle name="40% - Ênfase6" xfId="60" builtinId="51" customBuiltin="1"/>
    <cellStyle name="60% - Ênfase1" xfId="41" builtinId="32" customBuiltin="1"/>
    <cellStyle name="60% - Ênfase2" xfId="45" builtinId="36" customBuiltin="1"/>
    <cellStyle name="60% - Ênfase3" xfId="49" builtinId="40" customBuiltin="1"/>
    <cellStyle name="60% - Ênfase4" xfId="53" builtinId="44" customBuiltin="1"/>
    <cellStyle name="60% - Ênfase5" xfId="57" builtinId="48" customBuiltin="1"/>
    <cellStyle name="60% - Ênfase6" xfId="61" builtinId="52" customBuiltin="1"/>
    <cellStyle name="Accent" xfId="3" xr:uid="{00000000-0005-0000-0000-000012000000}"/>
    <cellStyle name="Accent 1" xfId="4" xr:uid="{00000000-0005-0000-0000-000013000000}"/>
    <cellStyle name="Accent 2" xfId="5" xr:uid="{00000000-0005-0000-0000-000014000000}"/>
    <cellStyle name="Accent 3" xfId="6" xr:uid="{00000000-0005-0000-0000-000015000000}"/>
    <cellStyle name="Bad" xfId="7" xr:uid="{00000000-0005-0000-0000-000016000000}"/>
    <cellStyle name="Bom" xfId="26" builtinId="26" customBuiltin="1"/>
    <cellStyle name="Cálculo" xfId="31" builtinId="22" customBuiltin="1"/>
    <cellStyle name="Célula de Verificação" xfId="33" builtinId="23" customBuiltin="1"/>
    <cellStyle name="Célula Vinculada" xfId="32" builtinId="24" customBuiltin="1"/>
    <cellStyle name="Ênfase1" xfId="38" builtinId="29" customBuiltin="1"/>
    <cellStyle name="Ênfase2" xfId="42" builtinId="33" customBuiltin="1"/>
    <cellStyle name="Ênfase3" xfId="46" builtinId="37" customBuiltin="1"/>
    <cellStyle name="Ênfase4" xfId="50" builtinId="41" customBuiltin="1"/>
    <cellStyle name="Ênfase5" xfId="54" builtinId="45" customBuiltin="1"/>
    <cellStyle name="Ênfase6" xfId="58" builtinId="49" customBuiltin="1"/>
    <cellStyle name="Entrada" xfId="29" builtinId="20" customBuiltin="1"/>
    <cellStyle name="Error" xfId="8" xr:uid="{00000000-0005-0000-0000-000022000000}"/>
    <cellStyle name="Footnote" xfId="9" xr:uid="{00000000-0005-0000-0000-000023000000}"/>
    <cellStyle name="Good" xfId="10" xr:uid="{00000000-0005-0000-0000-000024000000}"/>
    <cellStyle name="Heading" xfId="11" xr:uid="{00000000-0005-0000-0000-000025000000}"/>
    <cellStyle name="Heading 1" xfId="12" xr:uid="{00000000-0005-0000-0000-000026000000}"/>
    <cellStyle name="Heading 2" xfId="13" xr:uid="{00000000-0005-0000-0000-000027000000}"/>
    <cellStyle name="Neutral" xfId="14" xr:uid="{00000000-0005-0000-0000-00002A000000}"/>
    <cellStyle name="Neutro" xfId="28" builtinId="28" customBuiltin="1"/>
    <cellStyle name="Normal" xfId="0" builtinId="0"/>
    <cellStyle name="Normal 2" xfId="2" xr:uid="{00000000-0005-0000-0000-00002C000000}"/>
    <cellStyle name="Nota" xfId="35" builtinId="10" customBuiltin="1"/>
    <cellStyle name="Note" xfId="15" xr:uid="{00000000-0005-0000-0000-00002E000000}"/>
    <cellStyle name="Porcentagem" xfId="20" builtinId="5"/>
    <cellStyle name="Ruim" xfId="27" builtinId="27" customBuiltin="1"/>
    <cellStyle name="Saída" xfId="30" builtinId="21" customBuiltin="1"/>
    <cellStyle name="Status" xfId="16" xr:uid="{00000000-0005-0000-0000-000031000000}"/>
    <cellStyle name="Text" xfId="17" xr:uid="{00000000-0005-0000-0000-000032000000}"/>
    <cellStyle name="Texto de Aviso" xfId="34" builtinId="11" customBuiltin="1"/>
    <cellStyle name="Texto Explicativo" xfId="36" builtinId="53" customBuiltin="1"/>
    <cellStyle name="Título" xfId="21" builtinId="15" customBuiltin="1"/>
    <cellStyle name="Título 1" xfId="22" builtinId="16" customBuiltin="1"/>
    <cellStyle name="Título 2" xfId="23" builtinId="17" customBuiltin="1"/>
    <cellStyle name="Título 3" xfId="24" builtinId="18" customBuiltin="1"/>
    <cellStyle name="Título 4" xfId="25" builtinId="19" customBuiltin="1"/>
    <cellStyle name="Total" xfId="37" builtinId="25" customBuiltin="1"/>
    <cellStyle name="Vírgula" xfId="1" builtinId="3"/>
    <cellStyle name="Vírgula 2" xfId="19" xr:uid="{00000000-0005-0000-0000-00003C000000}"/>
    <cellStyle name="Warning" xfId="18" xr:uid="{00000000-0005-0000-0000-00003D000000}"/>
  </cellStyles>
  <dxfs count="49">
    <dxf>
      <font>
        <color rgb="FFFF0000"/>
      </font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30" formatCode="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2" formatCode="0.0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30" formatCode="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9" formatCode="dd/mm/yyyy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alignment horizontal="general" vertical="bottom" textRotation="0" wrapText="1" indent="0" justifyLastLine="0" shrinkToFit="0" readingOrder="0"/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border outline="0"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protection locked="0" hidden="0"/>
    </dxf>
    <dxf>
      <border diagonalUp="0" diagonalDown="0" outline="0">
        <left/>
        <right/>
        <top/>
        <bottom/>
      </border>
      <protection locked="1" hidden="1"/>
    </dxf>
    <dxf>
      <protection locked="0" hidden="0"/>
    </dxf>
    <dxf>
      <border diagonalUp="0" diagonalDown="0" outline="0">
        <left/>
        <right/>
        <top/>
        <bottom/>
      </border>
      <protection locked="1" hidden="1"/>
    </dxf>
    <dxf>
      <border outline="0">
        <left style="thin">
          <color indexed="64"/>
        </lef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2" formatCode="0.00"/>
      <border>
        <left style="thin">
          <color indexed="64"/>
        </lef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sz val="10"/>
      </font>
      <numFmt numFmtId="2" formatCode="0.00"/>
      <border>
        <right style="thin">
          <color indexed="64"/>
        </righ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sz val="10"/>
      </font>
      <numFmt numFmtId="1" formatCode="0"/>
      <border>
        <left style="thin">
          <color indexed="64"/>
        </left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border>
        <right style="thin">
          <color indexed="64"/>
        </righ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alignment horizont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protection locked="0" hidden="0"/>
    </dxf>
    <dxf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80"/>
      <color rgb="FFFBFBFB"/>
      <color rgb="FFECECEC"/>
      <color rgb="FFEBF6F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197912</xdr:colOff>
      <xdr:row>0</xdr:row>
      <xdr:rowOff>84672</xdr:rowOff>
    </xdr:from>
    <xdr:to>
      <xdr:col>20</xdr:col>
      <xdr:colOff>518587</xdr:colOff>
      <xdr:row>26</xdr:row>
      <xdr:rowOff>77493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741"/>
        <a:stretch/>
      </xdr:blipFill>
      <xdr:spPr>
        <a:xfrm>
          <a:off x="9860495" y="84672"/>
          <a:ext cx="4003675" cy="5316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81640</xdr:colOff>
      <xdr:row>1</xdr:row>
      <xdr:rowOff>136070</xdr:rowOff>
    </xdr:from>
    <xdr:to>
      <xdr:col>38</xdr:col>
      <xdr:colOff>40819</xdr:colOff>
      <xdr:row>37</xdr:row>
      <xdr:rowOff>78467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10" t="1461" r="3836" b="975"/>
        <a:stretch/>
      </xdr:blipFill>
      <xdr:spPr>
        <a:xfrm>
          <a:off x="19948069" y="326570"/>
          <a:ext cx="5510893" cy="81778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126304</xdr:colOff>
      <xdr:row>4</xdr:row>
      <xdr:rowOff>88900</xdr:rowOff>
    </xdr:from>
    <xdr:to>
      <xdr:col>23</xdr:col>
      <xdr:colOff>52192</xdr:colOff>
      <xdr:row>25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37" t="5951" r="16082" b="7842"/>
        <a:stretch/>
      </xdr:blipFill>
      <xdr:spPr>
        <a:xfrm>
          <a:off x="19580790" y="923968"/>
          <a:ext cx="5536504" cy="4269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261943</xdr:colOff>
      <xdr:row>1</xdr:row>
      <xdr:rowOff>214312</xdr:rowOff>
    </xdr:from>
    <xdr:to>
      <xdr:col>37</xdr:col>
      <xdr:colOff>270408</xdr:colOff>
      <xdr:row>22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71162" y="404812"/>
          <a:ext cx="5711559" cy="4000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258536</xdr:colOff>
      <xdr:row>0</xdr:row>
      <xdr:rowOff>190501</xdr:rowOff>
    </xdr:from>
    <xdr:to>
      <xdr:col>33</xdr:col>
      <xdr:colOff>359211</xdr:colOff>
      <xdr:row>63</xdr:row>
      <xdr:rowOff>114757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23107" y="190501"/>
          <a:ext cx="4822354" cy="127966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217714</xdr:colOff>
      <xdr:row>1</xdr:row>
      <xdr:rowOff>108856</xdr:rowOff>
    </xdr:from>
    <xdr:to>
      <xdr:col>24</xdr:col>
      <xdr:colOff>504261</xdr:colOff>
      <xdr:row>28</xdr:row>
      <xdr:rowOff>63107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33" r="21943" b="8129"/>
        <a:stretch/>
      </xdr:blipFill>
      <xdr:spPr>
        <a:xfrm>
          <a:off x="13321393" y="285749"/>
          <a:ext cx="7307832" cy="65945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224120</xdr:colOff>
      <xdr:row>1</xdr:row>
      <xdr:rowOff>168085</xdr:rowOff>
    </xdr:from>
    <xdr:to>
      <xdr:col>23</xdr:col>
      <xdr:colOff>197707</xdr:colOff>
      <xdr:row>22</xdr:row>
      <xdr:rowOff>44821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9561" y="324967"/>
          <a:ext cx="6024764" cy="37875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268938</xdr:colOff>
      <xdr:row>2</xdr:row>
      <xdr:rowOff>89648</xdr:rowOff>
    </xdr:from>
    <xdr:to>
      <xdr:col>22</xdr:col>
      <xdr:colOff>179292</xdr:colOff>
      <xdr:row>20</xdr:row>
      <xdr:rowOff>145677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82" r="15447" b="9276"/>
        <a:stretch/>
      </xdr:blipFill>
      <xdr:spPr>
        <a:xfrm>
          <a:off x="9995644" y="571501"/>
          <a:ext cx="5356413" cy="35074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C11:X56" totalsRowShown="0" headerRowDxfId="48" dataDxfId="47" totalsRowDxfId="45" tableBorderDxfId="46">
  <tableColumns count="22">
    <tableColumn id="1" xr3:uid="{00000000-0010-0000-0000-000001000000}" name="5.3 Nome da Usina" dataDxfId="44" totalsRowDxfId="43"/>
    <tableColumn id="21" xr3:uid="{00000000-0010-0000-0000-000015000000}" name="5.4 C.E.G." dataDxfId="42" totalsRowDxfId="41"/>
    <tableColumn id="2" xr3:uid="{00000000-0010-0000-0000-000002000000}" name="5.5 Tipo" dataDxfId="40" totalsRowDxfId="39"/>
    <tableColumn id="3" xr3:uid="{00000000-0010-0000-0000-000003000000}" name="5.6 Combustível/ Rio" dataDxfId="38" totalsRowDxfId="37"/>
    <tableColumn id="22" xr3:uid="{00000000-0010-0000-0000-000016000000}" name="5.7 Classificação da máquina" dataDxfId="36" totalsRowDxfId="35"/>
    <tableColumn id="4" xr3:uid="{00000000-0010-0000-0000-000004000000}" name="5.8 Número de máquinas" dataDxfId="34" totalsRowDxfId="33"/>
    <tableColumn id="5" xr3:uid="{00000000-0010-0000-0000-000005000000}" name="5.9 Potência Nominal (kW)" dataDxfId="32" totalsRowDxfId="31"/>
    <tableColumn id="23" xr3:uid="{00000000-0010-0000-0000-000017000000}" name="5.10 Potência Efetiva (kW)" dataDxfId="30" totalsRowDxfId="29"/>
    <tableColumn id="6" xr3:uid="{00000000-0010-0000-0000-000006000000}" name="5.11 Potência Contratada (kW)" dataDxfId="28" totalsRowDxfId="27"/>
    <tableColumn id="7" xr3:uid="{00000000-0010-0000-0000-000007000000}" name="5.12 Situação / Autorização - Aneel" dataDxfId="26" totalsRowDxfId="25"/>
    <tableColumn id="8" xr3:uid="{00000000-0010-0000-0000-000008000000}" name="5.13 Máquina Alugada,_x000a_Própria ou PIE?" dataDxfId="24" totalsRowDxfId="23"/>
    <tableColumn id="9" xr3:uid="{00000000-0010-0000-0000-000009000000}" name="5.14 Data Início Contrato_x000a_(dd/mm/aaaa)" dataDxfId="22" totalsRowDxfId="21"/>
    <tableColumn id="10" xr3:uid="{00000000-0010-0000-0000-00000A000000}" name="5.15 Data Final Contrato_x000a_(dd/mm/aaaa)" dataDxfId="20" totalsRowDxfId="19"/>
    <tableColumn id="11" xr3:uid="{00000000-0010-0000-0000-00000B000000}" name="5.16 Data prevista de desativação (dd/mm/aaaa)" dataDxfId="18" totalsRowDxfId="17"/>
    <tableColumn id="12" xr3:uid="{00000000-0010-0000-0000-00000C000000}" name="5.17 Outras Informações Técnicas da Máquina" dataDxfId="16" totalsRowDxfId="15"/>
    <tableColumn id="14" xr3:uid="{00000000-0010-0000-0000-00000E000000}" name="5.18 Deseja substituir oferta existente? (especificar a(s) máquina(s))" dataDxfId="14" totalsRowDxfId="13"/>
    <tableColumn id="15" xr3:uid="{00000000-0010-0000-0000-00000F000000}" name="5.19 Prazo limite para substituição (dd/mm/aaaa)" dataDxfId="12" totalsRowDxfId="11"/>
    <tableColumn id="16" xr3:uid="{00000000-0010-0000-0000-000010000000}" name="5.20 Motivo para substituição" dataDxfId="10" totalsRowDxfId="9"/>
    <tableColumn id="17" xr3:uid="{00000000-0010-0000-0000-000011000000}" name="5.21 Há necessidade de contratação de reserva de geração? (especificar usina)" dataDxfId="8" totalsRowDxfId="7"/>
    <tableColumn id="18" xr3:uid="{00000000-0010-0000-0000-000012000000}" name="5.22 Potência a contratar (kW)" dataDxfId="6" totalsRowDxfId="5"/>
    <tableColumn id="19" xr3:uid="{00000000-0010-0000-0000-000013000000}" name="5.23 Ano para a entrada em operação (aaaa)" dataDxfId="4" totalsRowDxfId="3"/>
    <tableColumn id="20" xr3:uid="{00000000-0010-0000-0000-000014000000}" name="5.24 Motivo para contratação de reserva de geração" dataDxfId="2" totalsRow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B11" sqref="B11"/>
    </sheetView>
  </sheetViews>
  <sheetFormatPr defaultRowHeight="15" x14ac:dyDescent="0.25"/>
  <cols>
    <col min="2" max="2" width="34.42578125" bestFit="1" customWidth="1"/>
    <col min="3" max="3" width="45.140625" customWidth="1"/>
  </cols>
  <sheetData>
    <row r="1" spans="1:3" ht="15.75" thickBot="1" x14ac:dyDescent="0.3">
      <c r="A1" s="299"/>
      <c r="B1" s="299"/>
      <c r="C1" s="299"/>
    </row>
    <row r="2" spans="1:3" ht="19.5" thickBot="1" x14ac:dyDescent="0.35">
      <c r="A2" s="299"/>
      <c r="B2" s="435" t="s">
        <v>170</v>
      </c>
      <c r="C2" s="436"/>
    </row>
    <row r="3" spans="1:3" x14ac:dyDescent="0.25">
      <c r="A3" s="299"/>
      <c r="B3" s="413" t="s">
        <v>169</v>
      </c>
      <c r="C3" s="414">
        <v>2022</v>
      </c>
    </row>
    <row r="4" spans="1:3" x14ac:dyDescent="0.25">
      <c r="A4" s="299"/>
      <c r="B4" s="415" t="s">
        <v>168</v>
      </c>
      <c r="C4" s="416" t="s">
        <v>171</v>
      </c>
    </row>
    <row r="5" spans="1:3" x14ac:dyDescent="0.25">
      <c r="A5" s="299"/>
      <c r="B5" s="417" t="s">
        <v>172</v>
      </c>
      <c r="C5" s="418" t="s">
        <v>186</v>
      </c>
    </row>
    <row r="6" spans="1:3" x14ac:dyDescent="0.25">
      <c r="A6" s="299"/>
      <c r="B6" s="437" t="s">
        <v>173</v>
      </c>
      <c r="C6" s="438"/>
    </row>
    <row r="7" spans="1:3" x14ac:dyDescent="0.25">
      <c r="A7" s="299"/>
      <c r="B7" s="419" t="s">
        <v>174</v>
      </c>
      <c r="C7" s="420" t="s">
        <v>186</v>
      </c>
    </row>
    <row r="8" spans="1:3" x14ac:dyDescent="0.25">
      <c r="A8" s="299"/>
      <c r="B8" s="419" t="s">
        <v>175</v>
      </c>
      <c r="C8" s="420" t="s">
        <v>186</v>
      </c>
    </row>
    <row r="9" spans="1:3" x14ac:dyDescent="0.25">
      <c r="A9" s="299"/>
      <c r="B9" s="437" t="s">
        <v>176</v>
      </c>
      <c r="C9" s="438"/>
    </row>
    <row r="10" spans="1:3" x14ac:dyDescent="0.25">
      <c r="A10" s="299"/>
      <c r="B10" s="421" t="str">
        <f>"Mercado Realizado - " &amp; Ano_Ciclo-3 &amp;" e " &amp; Ano_Ciclo-2</f>
        <v>Mercado Realizado - 2019 e 2020</v>
      </c>
      <c r="C10" s="420" t="s">
        <v>186</v>
      </c>
    </row>
    <row r="11" spans="1:3" x14ac:dyDescent="0.25">
      <c r="A11" s="299"/>
      <c r="B11" s="421" t="str">
        <f>"Mercado Realizado - " &amp; Ano_Ciclo-1</f>
        <v>Mercado Realizado - 2021</v>
      </c>
      <c r="C11" s="420" t="s">
        <v>186</v>
      </c>
    </row>
    <row r="12" spans="1:3" x14ac:dyDescent="0.25">
      <c r="A12" s="299"/>
      <c r="B12" s="417" t="s">
        <v>177</v>
      </c>
      <c r="C12" s="420" t="s">
        <v>186</v>
      </c>
    </row>
    <row r="13" spans="1:3" x14ac:dyDescent="0.25">
      <c r="A13" s="299"/>
      <c r="B13" s="417" t="s">
        <v>178</v>
      </c>
      <c r="C13" s="420" t="s">
        <v>186</v>
      </c>
    </row>
    <row r="14" spans="1:3" x14ac:dyDescent="0.25">
      <c r="A14" s="299"/>
      <c r="B14" s="417" t="s">
        <v>179</v>
      </c>
      <c r="C14" s="420" t="s">
        <v>186</v>
      </c>
    </row>
    <row r="15" spans="1:3" x14ac:dyDescent="0.25">
      <c r="A15" s="299"/>
      <c r="B15" s="417" t="s">
        <v>180</v>
      </c>
      <c r="C15" s="420" t="s">
        <v>186</v>
      </c>
    </row>
    <row r="16" spans="1:3" x14ac:dyDescent="0.25">
      <c r="A16" s="299"/>
      <c r="B16" s="417" t="s">
        <v>181</v>
      </c>
      <c r="C16" s="420" t="s">
        <v>186</v>
      </c>
    </row>
  </sheetData>
  <mergeCells count="3">
    <mergeCell ref="B2:C2"/>
    <mergeCell ref="B6:C6"/>
    <mergeCell ref="B9:C9"/>
  </mergeCells>
  <dataValidations count="1">
    <dataValidation type="list" showInputMessage="1" showErrorMessage="1" sqref="C5 C7:C8 C10:C16" xr:uid="{00000000-0002-0000-00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5"/>
  <sheetViews>
    <sheetView topLeftCell="C1" zoomScale="90" zoomScaleNormal="90" workbookViewId="0">
      <selection activeCell="D20" sqref="D20"/>
    </sheetView>
  </sheetViews>
  <sheetFormatPr defaultRowHeight="15" x14ac:dyDescent="0.25"/>
  <cols>
    <col min="1" max="2" width="9.140625" style="180"/>
    <col min="3" max="3" width="25.28515625" style="180" bestFit="1" customWidth="1"/>
    <col min="4" max="16384" width="9.140625" style="180"/>
  </cols>
  <sheetData>
    <row r="1" spans="2:16" ht="15.75" thickBot="1" x14ac:dyDescent="0.3">
      <c r="B1" s="357"/>
    </row>
    <row r="2" spans="2:16" ht="18.75" x14ac:dyDescent="0.3">
      <c r="B2" s="442" t="s">
        <v>142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P2" s="358"/>
    </row>
    <row r="3" spans="2:16" ht="15.75" thickBot="1" x14ac:dyDescent="0.3">
      <c r="B3" s="337"/>
      <c r="C3" s="186"/>
      <c r="D3" s="186"/>
      <c r="E3" s="186"/>
      <c r="F3" s="186"/>
      <c r="G3" s="186"/>
      <c r="H3" s="186"/>
      <c r="N3" s="182"/>
      <c r="P3" s="358"/>
    </row>
    <row r="4" spans="2:16" ht="15.75" thickBot="1" x14ac:dyDescent="0.3">
      <c r="B4" s="338" t="s">
        <v>143</v>
      </c>
      <c r="C4" s="339" t="s">
        <v>0</v>
      </c>
      <c r="D4" s="444"/>
      <c r="E4" s="445"/>
      <c r="F4" s="445"/>
      <c r="G4" s="446"/>
      <c r="H4" s="186"/>
      <c r="N4" s="182"/>
      <c r="P4" s="359"/>
    </row>
    <row r="5" spans="2:16" ht="15.75" thickBot="1" x14ac:dyDescent="0.3">
      <c r="B5" s="337"/>
      <c r="C5" s="186"/>
      <c r="D5" s="186"/>
      <c r="E5" s="186"/>
      <c r="F5" s="186"/>
      <c r="G5" s="186"/>
      <c r="H5" s="186"/>
      <c r="N5" s="182"/>
      <c r="P5" s="1"/>
    </row>
    <row r="6" spans="2:16" ht="15.75" thickBot="1" x14ac:dyDescent="0.3">
      <c r="B6" s="338" t="s">
        <v>144</v>
      </c>
      <c r="C6" s="339" t="s">
        <v>145</v>
      </c>
      <c r="D6" s="444"/>
      <c r="E6" s="445"/>
      <c r="F6" s="445"/>
      <c r="G6" s="446"/>
      <c r="H6" s="341"/>
      <c r="I6" s="342" t="s">
        <v>146</v>
      </c>
      <c r="J6" s="351"/>
      <c r="L6" s="342" t="s">
        <v>147</v>
      </c>
      <c r="M6" s="351"/>
      <c r="N6" s="343"/>
      <c r="P6" s="1"/>
    </row>
    <row r="7" spans="2:16" ht="15.75" thickBot="1" x14ac:dyDescent="0.3">
      <c r="B7" s="337"/>
      <c r="C7" s="186"/>
      <c r="D7" s="186"/>
      <c r="E7" s="186"/>
      <c r="F7" s="186"/>
      <c r="G7" s="186"/>
      <c r="H7" s="186"/>
      <c r="N7" s="182"/>
      <c r="P7" s="1"/>
    </row>
    <row r="8" spans="2:16" ht="15.75" thickBot="1" x14ac:dyDescent="0.3">
      <c r="B8" s="338" t="s">
        <v>148</v>
      </c>
      <c r="D8" s="447" t="s">
        <v>149</v>
      </c>
      <c r="E8" s="448"/>
      <c r="F8" s="448"/>
      <c r="G8" s="448"/>
      <c r="H8" s="448"/>
      <c r="I8" s="448"/>
      <c r="J8" s="448"/>
      <c r="K8" s="448"/>
      <c r="L8" s="449"/>
      <c r="N8" s="182"/>
    </row>
    <row r="9" spans="2:16" ht="15.75" thickBot="1" x14ac:dyDescent="0.3">
      <c r="B9" s="337"/>
      <c r="D9" s="450" t="s">
        <v>150</v>
      </c>
      <c r="E9" s="451"/>
      <c r="F9" s="451"/>
      <c r="G9" s="452"/>
      <c r="H9" s="186"/>
      <c r="I9" s="453" t="s">
        <v>151</v>
      </c>
      <c r="J9" s="454"/>
      <c r="K9" s="454"/>
      <c r="L9" s="455"/>
      <c r="N9" s="182"/>
    </row>
    <row r="10" spans="2:16" ht="24.75" thickBot="1" x14ac:dyDescent="0.3">
      <c r="B10" s="337"/>
      <c r="D10" s="347" t="s">
        <v>152</v>
      </c>
      <c r="E10" s="348" t="s">
        <v>153</v>
      </c>
      <c r="F10" s="349" t="s">
        <v>154</v>
      </c>
      <c r="G10" s="350" t="s">
        <v>155</v>
      </c>
      <c r="H10" s="186"/>
      <c r="I10" s="347" t="s">
        <v>152</v>
      </c>
      <c r="J10" s="348" t="s">
        <v>153</v>
      </c>
      <c r="K10" s="349" t="s">
        <v>154</v>
      </c>
      <c r="L10" s="350" t="s">
        <v>156</v>
      </c>
      <c r="N10" s="182"/>
    </row>
    <row r="11" spans="2:16" ht="15.75" thickBot="1" x14ac:dyDescent="0.3">
      <c r="B11" s="337"/>
      <c r="D11" s="353"/>
      <c r="E11" s="354"/>
      <c r="F11" s="352"/>
      <c r="G11" s="355"/>
      <c r="H11" s="186"/>
      <c r="I11" s="353"/>
      <c r="J11" s="354"/>
      <c r="K11" s="352"/>
      <c r="L11" s="344" t="s">
        <v>157</v>
      </c>
      <c r="N11" s="182"/>
    </row>
    <row r="12" spans="2:16" ht="15.75" thickBot="1" x14ac:dyDescent="0.3">
      <c r="B12" s="337"/>
      <c r="C12" s="186"/>
      <c r="D12" s="186"/>
      <c r="E12" s="186"/>
      <c r="F12" s="186"/>
      <c r="G12" s="186"/>
      <c r="H12" s="186"/>
      <c r="N12" s="182"/>
    </row>
    <row r="13" spans="2:16" ht="15.75" thickBot="1" x14ac:dyDescent="0.3">
      <c r="B13" s="338" t="s">
        <v>158</v>
      </c>
      <c r="C13" s="339" t="s">
        <v>159</v>
      </c>
      <c r="D13" s="356"/>
      <c r="E13" s="186"/>
      <c r="F13" s="186"/>
      <c r="G13" s="186"/>
      <c r="H13" s="186"/>
      <c r="N13" s="182"/>
    </row>
    <row r="14" spans="2:16" ht="15.75" thickBot="1" x14ac:dyDescent="0.3">
      <c r="B14" s="338"/>
      <c r="C14" s="186"/>
      <c r="D14" s="315"/>
      <c r="E14" s="186"/>
      <c r="F14" s="186"/>
      <c r="G14" s="186"/>
      <c r="H14" s="186"/>
      <c r="N14" s="182"/>
    </row>
    <row r="15" spans="2:16" ht="15.75" thickBot="1" x14ac:dyDescent="0.3">
      <c r="B15" s="338" t="s">
        <v>160</v>
      </c>
      <c r="C15" s="339" t="s">
        <v>161</v>
      </c>
      <c r="D15" s="439"/>
      <c r="E15" s="440"/>
      <c r="F15" s="440"/>
      <c r="G15" s="440"/>
      <c r="H15" s="440"/>
      <c r="I15" s="440"/>
      <c r="J15" s="440"/>
      <c r="K15" s="440"/>
      <c r="L15" s="441"/>
      <c r="N15" s="182"/>
    </row>
    <row r="16" spans="2:16" ht="15.75" thickBot="1" x14ac:dyDescent="0.3">
      <c r="B16" s="338"/>
      <c r="C16" s="186"/>
      <c r="D16" s="186"/>
      <c r="E16" s="186"/>
      <c r="F16" s="186"/>
      <c r="G16" s="186"/>
      <c r="H16" s="186"/>
      <c r="N16" s="182"/>
    </row>
    <row r="17" spans="2:26" ht="15.75" thickBot="1" x14ac:dyDescent="0.3">
      <c r="B17" s="338" t="s">
        <v>162</v>
      </c>
      <c r="C17" s="339" t="s">
        <v>163</v>
      </c>
      <c r="D17" s="439"/>
      <c r="E17" s="440"/>
      <c r="F17" s="440"/>
      <c r="G17" s="440"/>
      <c r="H17" s="440"/>
      <c r="I17" s="440"/>
      <c r="J17" s="440"/>
      <c r="K17" s="440"/>
      <c r="L17" s="441"/>
      <c r="N17" s="182"/>
    </row>
    <row r="18" spans="2:26" x14ac:dyDescent="0.25">
      <c r="B18" s="337"/>
      <c r="C18" s="186"/>
      <c r="D18" s="186"/>
      <c r="E18" s="186"/>
      <c r="F18" s="186"/>
      <c r="G18" s="186"/>
      <c r="H18" s="186"/>
      <c r="N18" s="182"/>
    </row>
    <row r="19" spans="2:26" ht="15.75" thickBot="1" x14ac:dyDescent="0.3">
      <c r="B19" s="337"/>
      <c r="C19" s="186"/>
      <c r="D19" s="186"/>
      <c r="E19" s="186"/>
      <c r="F19" s="186"/>
      <c r="G19" s="186"/>
      <c r="H19" s="186"/>
      <c r="N19" s="182"/>
    </row>
    <row r="20" spans="2:26" ht="15.75" thickBot="1" x14ac:dyDescent="0.3">
      <c r="B20" s="338" t="s">
        <v>164</v>
      </c>
      <c r="C20" s="339" t="s">
        <v>165</v>
      </c>
      <c r="D20" s="406">
        <f>Controle_Dados!C3</f>
        <v>2022</v>
      </c>
      <c r="E20" s="346"/>
      <c r="F20" s="346"/>
      <c r="G20" s="346"/>
      <c r="H20" s="186"/>
      <c r="N20" s="182"/>
      <c r="W20" s="1"/>
    </row>
    <row r="21" spans="2:26" ht="15.75" thickBot="1" x14ac:dyDescent="0.3">
      <c r="B21" s="340"/>
      <c r="C21" s="196"/>
      <c r="D21" s="345"/>
      <c r="E21" s="196"/>
      <c r="F21" s="196"/>
      <c r="G21" s="196"/>
      <c r="H21" s="196"/>
      <c r="I21" s="196"/>
      <c r="J21" s="196"/>
      <c r="K21" s="196"/>
      <c r="L21" s="196"/>
      <c r="M21" s="196"/>
      <c r="N21" s="197"/>
      <c r="W21" s="359"/>
      <c r="X21" s="360"/>
      <c r="Y21" s="360"/>
      <c r="Z21" s="360"/>
    </row>
    <row r="22" spans="2:26" x14ac:dyDescent="0.25">
      <c r="B22" s="357"/>
      <c r="W22" s="1"/>
      <c r="X22" s="361"/>
      <c r="Y22" s="357"/>
    </row>
    <row r="23" spans="2:26" x14ac:dyDescent="0.25">
      <c r="B23" s="357"/>
      <c r="W23" s="1"/>
      <c r="X23" s="361"/>
      <c r="Y23" s="357"/>
    </row>
    <row r="24" spans="2:26" x14ac:dyDescent="0.25">
      <c r="B24" s="357"/>
      <c r="W24" s="1"/>
      <c r="X24" s="361"/>
      <c r="Y24" s="357"/>
    </row>
    <row r="25" spans="2:26" x14ac:dyDescent="0.25">
      <c r="B25" s="357"/>
      <c r="W25" s="359"/>
      <c r="Y25" s="357"/>
    </row>
    <row r="26" spans="2:26" x14ac:dyDescent="0.25">
      <c r="B26" s="357"/>
      <c r="Y26" s="357"/>
    </row>
    <row r="27" spans="2:26" x14ac:dyDescent="0.25">
      <c r="B27" s="357"/>
      <c r="Y27" s="357"/>
    </row>
    <row r="28" spans="2:26" x14ac:dyDescent="0.25">
      <c r="B28" s="357"/>
    </row>
    <row r="29" spans="2:26" x14ac:dyDescent="0.25">
      <c r="B29" s="357"/>
    </row>
    <row r="30" spans="2:26" x14ac:dyDescent="0.25">
      <c r="B30" s="357"/>
    </row>
    <row r="31" spans="2:26" x14ac:dyDescent="0.25">
      <c r="B31" s="357"/>
    </row>
    <row r="32" spans="2:26" x14ac:dyDescent="0.25">
      <c r="B32" s="357"/>
    </row>
    <row r="33" spans="2:2" x14ac:dyDescent="0.25">
      <c r="B33" s="357"/>
    </row>
    <row r="34" spans="2:2" x14ac:dyDescent="0.25">
      <c r="B34" s="357"/>
    </row>
    <row r="35" spans="2:2" x14ac:dyDescent="0.25">
      <c r="B35" s="357"/>
    </row>
    <row r="36" spans="2:2" x14ac:dyDescent="0.25">
      <c r="B36" s="357"/>
    </row>
    <row r="37" spans="2:2" x14ac:dyDescent="0.25">
      <c r="B37" s="357"/>
    </row>
    <row r="38" spans="2:2" x14ac:dyDescent="0.25">
      <c r="B38" s="357"/>
    </row>
    <row r="39" spans="2:2" x14ac:dyDescent="0.25">
      <c r="B39" s="357"/>
    </row>
    <row r="40" spans="2:2" x14ac:dyDescent="0.25">
      <c r="B40" s="357"/>
    </row>
    <row r="41" spans="2:2" x14ac:dyDescent="0.25">
      <c r="B41" s="357"/>
    </row>
    <row r="42" spans="2:2" x14ac:dyDescent="0.25">
      <c r="B42" s="357"/>
    </row>
    <row r="43" spans="2:2" x14ac:dyDescent="0.25">
      <c r="B43" s="357"/>
    </row>
    <row r="44" spans="2:2" x14ac:dyDescent="0.25">
      <c r="B44" s="357"/>
    </row>
    <row r="45" spans="2:2" x14ac:dyDescent="0.25">
      <c r="B45" s="357"/>
    </row>
  </sheetData>
  <sheetProtection selectLockedCells="1"/>
  <protectedRanges>
    <protectedRange password="BEBE" sqref="D11:G11 I11:K11 D4 D6 J6 M6 D15 D17 D13" name="Intervalo1"/>
  </protectedRanges>
  <mergeCells count="8">
    <mergeCell ref="D15:L15"/>
    <mergeCell ref="D17:L17"/>
    <mergeCell ref="B2:N2"/>
    <mergeCell ref="D4:G4"/>
    <mergeCell ref="D6:G6"/>
    <mergeCell ref="D8:L8"/>
    <mergeCell ref="D9:G9"/>
    <mergeCell ref="I9:L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0"/>
  <sheetViews>
    <sheetView topLeftCell="E1" zoomScale="60" zoomScaleNormal="60" workbookViewId="0">
      <selection activeCell="L32" sqref="L32"/>
    </sheetView>
  </sheetViews>
  <sheetFormatPr defaultColWidth="3.42578125" defaultRowHeight="15" x14ac:dyDescent="0.25"/>
  <cols>
    <col min="1" max="1" width="3.42578125" style="299"/>
    <col min="2" max="2" width="4.5703125" style="299" customWidth="1"/>
    <col min="3" max="3" width="83.42578125" style="299" bestFit="1" customWidth="1"/>
    <col min="4" max="8" width="22.140625" style="299" customWidth="1"/>
    <col min="9" max="9" width="18.85546875" style="299" customWidth="1"/>
    <col min="10" max="10" width="23.42578125" style="299" customWidth="1"/>
    <col min="11" max="11" width="26.140625" style="299" customWidth="1"/>
    <col min="12" max="12" width="22.140625" style="299" customWidth="1"/>
    <col min="13" max="13" width="1.28515625" style="299" customWidth="1"/>
    <col min="14" max="40" width="3.42578125" style="299"/>
    <col min="41" max="41" width="3.42578125" style="299" customWidth="1"/>
    <col min="42" max="44" width="3.42578125" style="299"/>
    <col min="45" max="45" width="3.42578125" style="299" customWidth="1"/>
    <col min="46" max="16384" width="3.42578125" style="299"/>
  </cols>
  <sheetData>
    <row r="1" spans="1:18" thickBot="1" x14ac:dyDescent="0.3">
      <c r="A1" s="367"/>
      <c r="B1" s="367"/>
      <c r="C1" s="367"/>
      <c r="D1" s="368"/>
      <c r="E1" s="368"/>
      <c r="F1" s="368"/>
      <c r="G1" s="368"/>
      <c r="H1" s="368"/>
      <c r="I1" s="368"/>
      <c r="J1" s="368"/>
      <c r="K1" s="368"/>
      <c r="L1" s="368"/>
      <c r="M1" s="367"/>
      <c r="N1" s="367"/>
    </row>
    <row r="2" spans="1:18" ht="18.75" x14ac:dyDescent="0.25">
      <c r="A2" s="367"/>
      <c r="B2" s="461" t="s">
        <v>111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3"/>
    </row>
    <row r="3" spans="1:18" ht="19.5" thickBot="1" x14ac:dyDescent="0.3">
      <c r="A3" s="367"/>
      <c r="B3" s="278"/>
      <c r="C3" s="279"/>
      <c r="D3" s="464"/>
      <c r="E3" s="464"/>
      <c r="F3" s="285"/>
      <c r="G3" s="285"/>
      <c r="H3" s="285"/>
      <c r="I3" s="285"/>
      <c r="J3" s="285"/>
      <c r="K3" s="285"/>
      <c r="L3" s="285"/>
      <c r="M3" s="286"/>
      <c r="N3" s="287"/>
    </row>
    <row r="4" spans="1:18" ht="18" thickBot="1" x14ac:dyDescent="0.3">
      <c r="A4" s="296"/>
      <c r="B4" s="280" t="s">
        <v>20</v>
      </c>
      <c r="C4" s="281" t="s">
        <v>0</v>
      </c>
      <c r="D4" s="470" t="str">
        <f>IF('1_Aspectos_Geográficos'!D4&lt;&gt;0,('1_Aspectos_Geográficos'!D4),"")</f>
        <v/>
      </c>
      <c r="E4" s="471"/>
      <c r="F4" s="472"/>
      <c r="G4" s="295"/>
      <c r="H4" s="295"/>
      <c r="I4" s="295"/>
      <c r="J4" s="295"/>
      <c r="K4" s="295"/>
      <c r="L4" s="295"/>
      <c r="M4" s="7"/>
      <c r="N4" s="290"/>
    </row>
    <row r="5" spans="1:18" ht="18" thickBot="1" x14ac:dyDescent="0.3">
      <c r="A5" s="296"/>
      <c r="B5" s="280"/>
      <c r="C5" s="281"/>
      <c r="D5" s="288"/>
      <c r="E5" s="288"/>
      <c r="F5" s="288"/>
      <c r="G5" s="288"/>
      <c r="H5" s="295"/>
      <c r="I5" s="295"/>
      <c r="J5" s="295"/>
      <c r="K5" s="295"/>
      <c r="L5" s="295"/>
      <c r="M5" s="289"/>
      <c r="N5" s="290"/>
    </row>
    <row r="6" spans="1:18" ht="18" thickBot="1" x14ac:dyDescent="0.3">
      <c r="A6" s="296"/>
      <c r="B6" s="280" t="s">
        <v>21</v>
      </c>
      <c r="C6" s="281" t="s">
        <v>15</v>
      </c>
      <c r="D6" s="470" t="str">
        <f>IF('1_Aspectos_Geográficos'!D6&lt;&gt;0,('1_Aspectos_Geográficos'!D6),"")</f>
        <v/>
      </c>
      <c r="E6" s="471"/>
      <c r="F6" s="472"/>
      <c r="G6" s="295"/>
      <c r="H6" s="295"/>
      <c r="I6" s="295"/>
      <c r="J6" s="295"/>
      <c r="K6" s="295"/>
      <c r="L6" s="295"/>
      <c r="M6" s="7"/>
      <c r="N6" s="290"/>
      <c r="R6" s="296"/>
    </row>
    <row r="7" spans="1:18" ht="17.25" x14ac:dyDescent="0.25">
      <c r="A7" s="296"/>
      <c r="B7" s="280"/>
      <c r="C7" s="282"/>
      <c r="D7" s="295"/>
      <c r="E7" s="295"/>
      <c r="F7" s="295"/>
      <c r="G7" s="295"/>
      <c r="H7" s="295"/>
      <c r="I7" s="295"/>
      <c r="J7" s="295"/>
      <c r="K7" s="295"/>
      <c r="L7" s="295"/>
      <c r="M7" s="298"/>
      <c r="N7" s="290"/>
      <c r="R7" s="296"/>
    </row>
    <row r="8" spans="1:18" ht="24" customHeight="1" thickBot="1" x14ac:dyDescent="0.3">
      <c r="A8" s="296"/>
      <c r="B8" s="280"/>
      <c r="C8" s="473" t="s">
        <v>184</v>
      </c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290"/>
      <c r="R8" s="296"/>
    </row>
    <row r="9" spans="1:18" ht="18" thickBot="1" x14ac:dyDescent="0.3">
      <c r="A9" s="296"/>
      <c r="B9" s="280" t="s">
        <v>22</v>
      </c>
      <c r="C9" s="281" t="s">
        <v>166</v>
      </c>
      <c r="D9" s="465"/>
      <c r="E9" s="466"/>
      <c r="F9" s="295"/>
      <c r="G9" s="295"/>
      <c r="H9" s="295"/>
      <c r="I9" s="295"/>
      <c r="J9" s="295"/>
      <c r="K9" s="295"/>
      <c r="L9" s="295"/>
      <c r="M9" s="298"/>
      <c r="N9" s="290"/>
      <c r="R9" s="296"/>
    </row>
    <row r="10" spans="1:18" ht="18" thickBot="1" x14ac:dyDescent="0.3">
      <c r="A10" s="296"/>
      <c r="B10" s="280"/>
      <c r="C10" s="282"/>
      <c r="D10" s="203"/>
      <c r="E10" s="203"/>
      <c r="F10" s="295"/>
      <c r="G10" s="295"/>
      <c r="H10" s="295"/>
      <c r="I10" s="295"/>
      <c r="J10" s="295"/>
      <c r="K10" s="295"/>
      <c r="L10" s="295"/>
      <c r="M10" s="298"/>
      <c r="N10" s="290"/>
      <c r="R10" s="296"/>
    </row>
    <row r="11" spans="1:18" ht="18" thickBot="1" x14ac:dyDescent="0.3">
      <c r="A11" s="296"/>
      <c r="B11" s="280" t="s">
        <v>23</v>
      </c>
      <c r="C11" s="281" t="s">
        <v>140</v>
      </c>
      <c r="D11" s="467"/>
      <c r="E11" s="468"/>
      <c r="F11" s="468"/>
      <c r="G11" s="469"/>
      <c r="J11" s="269" t="s">
        <v>167</v>
      </c>
      <c r="K11"/>
      <c r="L11" s="465"/>
      <c r="M11" s="466"/>
      <c r="N11" s="290"/>
      <c r="R11" s="296"/>
    </row>
    <row r="12" spans="1:18" ht="18" thickBot="1" x14ac:dyDescent="0.3">
      <c r="A12" s="296"/>
      <c r="B12" s="283"/>
      <c r="C12" s="284"/>
      <c r="D12" s="296"/>
      <c r="E12" s="296"/>
      <c r="F12" s="296"/>
      <c r="G12" s="296"/>
      <c r="H12" s="296"/>
      <c r="I12" s="296"/>
      <c r="J12" s="296"/>
      <c r="K12" s="297"/>
      <c r="L12" s="297"/>
      <c r="M12" s="298"/>
      <c r="N12" s="290"/>
      <c r="R12" s="296"/>
    </row>
    <row r="13" spans="1:18" ht="17.25" x14ac:dyDescent="0.25">
      <c r="A13" s="298"/>
      <c r="B13" s="280" t="s">
        <v>24</v>
      </c>
      <c r="C13" s="281" t="s">
        <v>139</v>
      </c>
      <c r="D13" s="456"/>
      <c r="E13" s="457"/>
      <c r="F13" s="457"/>
      <c r="G13" s="458"/>
      <c r="H13" s="203"/>
      <c r="I13" s="203"/>
      <c r="J13" s="203"/>
      <c r="K13" s="203"/>
      <c r="L13" s="203"/>
      <c r="M13" s="298"/>
      <c r="N13" s="290"/>
      <c r="R13" s="298"/>
    </row>
    <row r="14" spans="1:18" ht="27" customHeight="1" thickBot="1" x14ac:dyDescent="0.3">
      <c r="A14" s="296"/>
      <c r="B14" s="300"/>
      <c r="C14" s="474" t="s">
        <v>185</v>
      </c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290"/>
      <c r="R14" s="296"/>
    </row>
    <row r="15" spans="1:18" ht="18.75" x14ac:dyDescent="0.25">
      <c r="A15" s="296"/>
      <c r="B15" s="45"/>
      <c r="C15" s="18"/>
      <c r="D15" s="459"/>
      <c r="E15" s="459"/>
      <c r="F15" s="459"/>
      <c r="G15" s="459"/>
      <c r="H15" s="459"/>
      <c r="I15" s="459"/>
      <c r="J15" s="459"/>
      <c r="K15" s="459"/>
      <c r="L15" s="460"/>
      <c r="M15" s="21"/>
      <c r="N15" s="291"/>
      <c r="R15" s="296"/>
    </row>
    <row r="16" spans="1:18" ht="18" thickBot="1" x14ac:dyDescent="0.3">
      <c r="A16" s="367"/>
      <c r="B16" s="301"/>
      <c r="C16" s="19"/>
      <c r="D16" s="8"/>
      <c r="E16" s="8"/>
      <c r="F16" s="8"/>
      <c r="G16" s="8"/>
      <c r="H16" s="8"/>
      <c r="I16" s="8"/>
      <c r="J16" s="8"/>
      <c r="K16" s="8"/>
      <c r="L16" s="13"/>
      <c r="M16" s="9"/>
      <c r="N16" s="287"/>
      <c r="R16" s="367"/>
    </row>
    <row r="17" spans="1:18" ht="17.25" x14ac:dyDescent="0.25">
      <c r="A17" s="367"/>
      <c r="B17" s="45" t="s">
        <v>88</v>
      </c>
      <c r="C17" s="270" t="s">
        <v>141</v>
      </c>
      <c r="D17" s="267">
        <f>Ano_Ciclo + 2</f>
        <v>2024</v>
      </c>
      <c r="E17" s="267">
        <f>Ano_Ciclo + 3</f>
        <v>2025</v>
      </c>
      <c r="F17" s="267">
        <f>Ano_Ciclo + 4</f>
        <v>2026</v>
      </c>
      <c r="G17" s="267">
        <f>Ano_Ciclo + 5</f>
        <v>2027</v>
      </c>
      <c r="H17" s="267">
        <f>Ano_Ciclo + 6</f>
        <v>2028</v>
      </c>
      <c r="I17" s="267">
        <f>Ano_Ciclo + 7</f>
        <v>2029</v>
      </c>
      <c r="J17" s="267">
        <f>Ano_Ciclo + 8</f>
        <v>2030</v>
      </c>
      <c r="K17" s="267">
        <f>Ano_Ciclo + 9</f>
        <v>2031</v>
      </c>
      <c r="L17" s="267">
        <f>Ano_Ciclo + 10</f>
        <v>2032</v>
      </c>
      <c r="M17" s="9"/>
      <c r="N17" s="287"/>
      <c r="R17" s="367"/>
    </row>
    <row r="18" spans="1:18" ht="17.25" x14ac:dyDescent="0.25">
      <c r="A18" s="369"/>
      <c r="B18" s="302"/>
      <c r="C18" s="15" t="s">
        <v>25</v>
      </c>
      <c r="D18" s="362">
        <f>SUM(D19:D23)</f>
        <v>0</v>
      </c>
      <c r="E18" s="362">
        <f t="shared" ref="E18:L18" si="0">SUM(E19:E23)</f>
        <v>0</v>
      </c>
      <c r="F18" s="362">
        <f t="shared" si="0"/>
        <v>0</v>
      </c>
      <c r="G18" s="362">
        <f t="shared" si="0"/>
        <v>0</v>
      </c>
      <c r="H18" s="362">
        <f t="shared" si="0"/>
        <v>0</v>
      </c>
      <c r="I18" s="362">
        <f t="shared" si="0"/>
        <v>0</v>
      </c>
      <c r="J18" s="362">
        <f t="shared" si="0"/>
        <v>0</v>
      </c>
      <c r="K18" s="362">
        <f t="shared" si="0"/>
        <v>0</v>
      </c>
      <c r="L18" s="362">
        <f t="shared" si="0"/>
        <v>0</v>
      </c>
      <c r="M18" s="9"/>
      <c r="N18" s="292"/>
      <c r="O18" s="369"/>
      <c r="R18" s="374"/>
    </row>
    <row r="19" spans="1:18" ht="17.25" x14ac:dyDescent="0.25">
      <c r="A19" s="370"/>
      <c r="B19" s="303"/>
      <c r="C19" s="26" t="s">
        <v>89</v>
      </c>
      <c r="D19" s="363"/>
      <c r="E19" s="363"/>
      <c r="F19" s="363"/>
      <c r="G19" s="363"/>
      <c r="H19" s="363"/>
      <c r="I19" s="363"/>
      <c r="J19" s="363"/>
      <c r="K19" s="363"/>
      <c r="L19" s="363"/>
      <c r="M19" s="9"/>
      <c r="N19" s="293"/>
      <c r="O19" s="370"/>
      <c r="R19" s="369"/>
    </row>
    <row r="20" spans="1:18" ht="17.25" x14ac:dyDescent="0.25">
      <c r="A20" s="370"/>
      <c r="B20" s="303"/>
      <c r="C20" s="27" t="s">
        <v>90</v>
      </c>
      <c r="D20" s="363"/>
      <c r="E20" s="363"/>
      <c r="F20" s="363"/>
      <c r="G20" s="363"/>
      <c r="H20" s="363"/>
      <c r="I20" s="363"/>
      <c r="J20" s="363"/>
      <c r="K20" s="363"/>
      <c r="L20" s="363"/>
      <c r="M20" s="9"/>
      <c r="N20" s="293"/>
      <c r="O20" s="370"/>
      <c r="R20" s="370"/>
    </row>
    <row r="21" spans="1:18" ht="17.25" x14ac:dyDescent="0.25">
      <c r="A21" s="370"/>
      <c r="B21" s="303"/>
      <c r="C21" s="27" t="s">
        <v>91</v>
      </c>
      <c r="D21" s="363"/>
      <c r="E21" s="363"/>
      <c r="F21" s="363"/>
      <c r="G21" s="363"/>
      <c r="H21" s="363"/>
      <c r="I21" s="363"/>
      <c r="J21" s="363"/>
      <c r="K21" s="363"/>
      <c r="L21" s="363"/>
      <c r="M21" s="9"/>
      <c r="N21" s="293"/>
      <c r="O21" s="370"/>
      <c r="R21" s="370"/>
    </row>
    <row r="22" spans="1:18" ht="17.25" x14ac:dyDescent="0.25">
      <c r="A22" s="370"/>
      <c r="B22" s="303"/>
      <c r="C22" s="27" t="s">
        <v>92</v>
      </c>
      <c r="D22" s="363"/>
      <c r="E22" s="363"/>
      <c r="F22" s="363"/>
      <c r="G22" s="363"/>
      <c r="H22" s="363"/>
      <c r="I22" s="363"/>
      <c r="J22" s="363"/>
      <c r="K22" s="363"/>
      <c r="L22" s="363"/>
      <c r="M22" s="9"/>
      <c r="N22" s="293"/>
      <c r="O22" s="370"/>
      <c r="R22" s="370"/>
    </row>
    <row r="23" spans="1:18" ht="17.25" x14ac:dyDescent="0.25">
      <c r="A23" s="370"/>
      <c r="B23" s="303"/>
      <c r="C23" s="27" t="s">
        <v>93</v>
      </c>
      <c r="D23" s="363"/>
      <c r="E23" s="363"/>
      <c r="F23" s="363"/>
      <c r="G23" s="363"/>
      <c r="H23" s="363"/>
      <c r="I23" s="363"/>
      <c r="J23" s="363"/>
      <c r="K23" s="363"/>
      <c r="L23" s="363"/>
      <c r="M23" s="9"/>
      <c r="N23" s="293"/>
      <c r="O23" s="370"/>
      <c r="R23" s="370"/>
    </row>
    <row r="24" spans="1:18" ht="17.25" x14ac:dyDescent="0.25">
      <c r="A24" s="370"/>
      <c r="B24" s="303"/>
      <c r="C24" s="14" t="s">
        <v>182</v>
      </c>
      <c r="D24" s="362">
        <f>D25+D26</f>
        <v>0</v>
      </c>
      <c r="E24" s="362">
        <f t="shared" ref="E24:L24" si="1">E25+E26</f>
        <v>0</v>
      </c>
      <c r="F24" s="362">
        <f t="shared" si="1"/>
        <v>0</v>
      </c>
      <c r="G24" s="362">
        <f t="shared" si="1"/>
        <v>0</v>
      </c>
      <c r="H24" s="362">
        <f t="shared" si="1"/>
        <v>0</v>
      </c>
      <c r="I24" s="362">
        <f t="shared" si="1"/>
        <v>0</v>
      </c>
      <c r="J24" s="362">
        <f t="shared" si="1"/>
        <v>0</v>
      </c>
      <c r="K24" s="362">
        <f t="shared" si="1"/>
        <v>0</v>
      </c>
      <c r="L24" s="362">
        <f t="shared" si="1"/>
        <v>0</v>
      </c>
      <c r="M24" s="9"/>
      <c r="N24" s="293"/>
      <c r="O24" s="370"/>
      <c r="R24" s="370"/>
    </row>
    <row r="25" spans="1:18" ht="17.25" x14ac:dyDescent="0.25">
      <c r="A25" s="370"/>
      <c r="B25" s="303"/>
      <c r="C25" s="26" t="s">
        <v>94</v>
      </c>
      <c r="D25" s="363"/>
      <c r="E25" s="363"/>
      <c r="F25" s="363"/>
      <c r="G25" s="363"/>
      <c r="H25" s="363"/>
      <c r="I25" s="363"/>
      <c r="J25" s="363"/>
      <c r="K25" s="363"/>
      <c r="L25" s="363"/>
      <c r="M25" s="9"/>
      <c r="N25" s="293"/>
      <c r="O25" s="370"/>
      <c r="R25" s="370"/>
    </row>
    <row r="26" spans="1:18" ht="17.25" x14ac:dyDescent="0.25">
      <c r="A26" s="370"/>
      <c r="B26" s="303"/>
      <c r="C26" s="27" t="s">
        <v>183</v>
      </c>
      <c r="D26" s="363"/>
      <c r="E26" s="363"/>
      <c r="F26" s="363"/>
      <c r="G26" s="363"/>
      <c r="H26" s="363"/>
      <c r="I26" s="363"/>
      <c r="J26" s="363"/>
      <c r="K26" s="363"/>
      <c r="L26" s="363"/>
      <c r="M26" s="9"/>
      <c r="N26" s="293"/>
      <c r="O26" s="370"/>
      <c r="R26" s="370"/>
    </row>
    <row r="27" spans="1:18" ht="16.5" customHeight="1" x14ac:dyDescent="0.25">
      <c r="A27" s="370"/>
      <c r="B27" s="303"/>
      <c r="C27" s="14" t="s">
        <v>26</v>
      </c>
      <c r="D27" s="363"/>
      <c r="E27" s="363"/>
      <c r="F27" s="363"/>
      <c r="G27" s="363"/>
      <c r="H27" s="363"/>
      <c r="I27" s="363"/>
      <c r="J27" s="363"/>
      <c r="K27" s="363"/>
      <c r="L27" s="363"/>
      <c r="M27" s="9"/>
      <c r="N27" s="293"/>
      <c r="O27" s="371"/>
      <c r="R27" s="370"/>
    </row>
    <row r="28" spans="1:18" ht="17.25" x14ac:dyDescent="0.25">
      <c r="A28" s="370"/>
      <c r="B28" s="303"/>
      <c r="C28" s="28" t="s">
        <v>27</v>
      </c>
      <c r="D28" s="363"/>
      <c r="E28" s="363"/>
      <c r="F28" s="363"/>
      <c r="G28" s="363"/>
      <c r="H28" s="363"/>
      <c r="I28" s="363"/>
      <c r="J28" s="363"/>
      <c r="K28" s="363"/>
      <c r="L28" s="363"/>
      <c r="M28" s="9"/>
      <c r="N28" s="293"/>
      <c r="O28" s="370"/>
      <c r="R28" s="370"/>
    </row>
    <row r="29" spans="1:18" ht="17.25" x14ac:dyDescent="0.25">
      <c r="A29" s="370"/>
      <c r="B29" s="303"/>
      <c r="C29" s="268" t="s">
        <v>28</v>
      </c>
      <c r="D29" s="364">
        <f>IF(D36=0,0,(D32/(D36/1000))*100)</f>
        <v>0</v>
      </c>
      <c r="E29" s="364">
        <f t="shared" ref="E29:L29" si="2">IF(E36=0,0,(E32/(E36/1000))*100)</f>
        <v>0</v>
      </c>
      <c r="F29" s="364">
        <f t="shared" si="2"/>
        <v>0</v>
      </c>
      <c r="G29" s="364">
        <f t="shared" si="2"/>
        <v>0</v>
      </c>
      <c r="H29" s="364">
        <f t="shared" si="2"/>
        <v>0</v>
      </c>
      <c r="I29" s="364">
        <f t="shared" si="2"/>
        <v>0</v>
      </c>
      <c r="J29" s="364">
        <f t="shared" si="2"/>
        <v>0</v>
      </c>
      <c r="K29" s="364">
        <f t="shared" si="2"/>
        <v>0</v>
      </c>
      <c r="L29" s="364">
        <f t="shared" si="2"/>
        <v>0</v>
      </c>
      <c r="M29" s="9"/>
      <c r="N29" s="293"/>
      <c r="O29" s="370"/>
      <c r="R29" s="370"/>
    </row>
    <row r="30" spans="1:18" ht="17.25" x14ac:dyDescent="0.25">
      <c r="A30" s="370"/>
      <c r="B30" s="303"/>
      <c r="C30" s="268" t="s">
        <v>29</v>
      </c>
      <c r="D30" s="364">
        <f>IF(D31=0,0,D28/D31*100)</f>
        <v>0</v>
      </c>
      <c r="E30" s="364">
        <f t="shared" ref="E30:L30" si="3">IF(E31=0,0,E28/E31*100)</f>
        <v>0</v>
      </c>
      <c r="F30" s="364">
        <f t="shared" si="3"/>
        <v>0</v>
      </c>
      <c r="G30" s="364">
        <f t="shared" si="3"/>
        <v>0</v>
      </c>
      <c r="H30" s="364">
        <f t="shared" si="3"/>
        <v>0</v>
      </c>
      <c r="I30" s="364">
        <f t="shared" si="3"/>
        <v>0</v>
      </c>
      <c r="J30" s="364">
        <f t="shared" si="3"/>
        <v>0</v>
      </c>
      <c r="K30" s="364">
        <f t="shared" si="3"/>
        <v>0</v>
      </c>
      <c r="L30" s="364">
        <f t="shared" si="3"/>
        <v>0</v>
      </c>
      <c r="M30" s="9"/>
      <c r="N30" s="293"/>
      <c r="O30" s="370"/>
      <c r="R30" s="370"/>
    </row>
    <row r="31" spans="1:18" ht="17.25" x14ac:dyDescent="0.25">
      <c r="A31" s="372"/>
      <c r="B31" s="303"/>
      <c r="C31" s="15" t="s">
        <v>30</v>
      </c>
      <c r="D31" s="362">
        <f>D18+D27+D28</f>
        <v>0</v>
      </c>
      <c r="E31" s="362">
        <f t="shared" ref="E31:L31" si="4">E18+E27+E28</f>
        <v>0</v>
      </c>
      <c r="F31" s="362">
        <f t="shared" si="4"/>
        <v>0</v>
      </c>
      <c r="G31" s="362">
        <f t="shared" si="4"/>
        <v>0</v>
      </c>
      <c r="H31" s="362">
        <f t="shared" si="4"/>
        <v>0</v>
      </c>
      <c r="I31" s="362">
        <f t="shared" si="4"/>
        <v>0</v>
      </c>
      <c r="J31" s="362">
        <f t="shared" si="4"/>
        <v>0</v>
      </c>
      <c r="K31" s="362">
        <f t="shared" si="4"/>
        <v>0</v>
      </c>
      <c r="L31" s="362">
        <f t="shared" si="4"/>
        <v>0</v>
      </c>
      <c r="M31" s="9"/>
      <c r="N31" s="294"/>
      <c r="O31" s="372"/>
      <c r="R31" s="370"/>
    </row>
    <row r="32" spans="1:18" ht="17.25" x14ac:dyDescent="0.25">
      <c r="A32" s="372"/>
      <c r="B32" s="303"/>
      <c r="C32" s="23" t="s">
        <v>95</v>
      </c>
      <c r="D32" s="365">
        <f>D31/(IF(ISNUMBER(DATEVALUE("29/02/"&amp;D17)),8784,8760))</f>
        <v>0</v>
      </c>
      <c r="E32" s="365">
        <f t="shared" ref="E32:L32" si="5">E31/(IF(ISNUMBER(DATEVALUE("29/02/"&amp;E17)),8784,8760))</f>
        <v>0</v>
      </c>
      <c r="F32" s="365">
        <f t="shared" si="5"/>
        <v>0</v>
      </c>
      <c r="G32" s="365">
        <f t="shared" si="5"/>
        <v>0</v>
      </c>
      <c r="H32" s="365">
        <f t="shared" si="5"/>
        <v>0</v>
      </c>
      <c r="I32" s="365">
        <f t="shared" si="5"/>
        <v>0</v>
      </c>
      <c r="J32" s="365">
        <f t="shared" si="5"/>
        <v>0</v>
      </c>
      <c r="K32" s="365">
        <f t="shared" si="5"/>
        <v>0</v>
      </c>
      <c r="L32" s="365">
        <f t="shared" si="5"/>
        <v>0</v>
      </c>
      <c r="M32" s="9"/>
      <c r="N32" s="294"/>
      <c r="O32" s="372"/>
      <c r="R32" s="372"/>
    </row>
    <row r="33" spans="1:18" ht="17.25" x14ac:dyDescent="0.25">
      <c r="A33" s="370"/>
      <c r="B33" s="303"/>
      <c r="C33" s="268" t="s">
        <v>31</v>
      </c>
      <c r="D33" s="366">
        <f>D18+D28</f>
        <v>0</v>
      </c>
      <c r="E33" s="366">
        <f t="shared" ref="E33:L33" si="6">E18+E28</f>
        <v>0</v>
      </c>
      <c r="F33" s="366">
        <f t="shared" si="6"/>
        <v>0</v>
      </c>
      <c r="G33" s="366">
        <f t="shared" si="6"/>
        <v>0</v>
      </c>
      <c r="H33" s="366">
        <f t="shared" si="6"/>
        <v>0</v>
      </c>
      <c r="I33" s="366">
        <f t="shared" si="6"/>
        <v>0</v>
      </c>
      <c r="J33" s="366">
        <f t="shared" si="6"/>
        <v>0</v>
      </c>
      <c r="K33" s="366">
        <f t="shared" si="6"/>
        <v>0</v>
      </c>
      <c r="L33" s="366">
        <f t="shared" si="6"/>
        <v>0</v>
      </c>
      <c r="M33" s="9"/>
      <c r="N33" s="293"/>
      <c r="O33" s="370"/>
      <c r="R33" s="372"/>
    </row>
    <row r="34" spans="1:18" ht="17.25" x14ac:dyDescent="0.25">
      <c r="A34" s="370"/>
      <c r="B34" s="303"/>
      <c r="C34" s="23" t="s">
        <v>96</v>
      </c>
      <c r="D34" s="363"/>
      <c r="E34" s="363"/>
      <c r="F34" s="363"/>
      <c r="G34" s="363"/>
      <c r="H34" s="363"/>
      <c r="I34" s="363"/>
      <c r="J34" s="363"/>
      <c r="K34" s="363"/>
      <c r="L34" s="363"/>
      <c r="M34" s="9"/>
      <c r="N34" s="293"/>
      <c r="O34" s="370"/>
      <c r="R34" s="375"/>
    </row>
    <row r="35" spans="1:18" ht="17.25" x14ac:dyDescent="0.25">
      <c r="A35" s="370"/>
      <c r="B35" s="303"/>
      <c r="C35" s="23" t="s">
        <v>97</v>
      </c>
      <c r="D35" s="363"/>
      <c r="E35" s="363"/>
      <c r="F35" s="363"/>
      <c r="G35" s="363"/>
      <c r="H35" s="363"/>
      <c r="I35" s="363"/>
      <c r="J35" s="363"/>
      <c r="K35" s="363"/>
      <c r="L35" s="363"/>
      <c r="M35" s="9"/>
      <c r="N35" s="293"/>
      <c r="O35" s="370"/>
      <c r="R35" s="375"/>
    </row>
    <row r="36" spans="1:18" ht="17.25" x14ac:dyDescent="0.25">
      <c r="A36" s="372"/>
      <c r="B36" s="304"/>
      <c r="C36" s="15" t="s">
        <v>98</v>
      </c>
      <c r="D36" s="362">
        <f>D34+D35</f>
        <v>0</v>
      </c>
      <c r="E36" s="362">
        <f t="shared" ref="E36:L36" si="7">E34+E35</f>
        <v>0</v>
      </c>
      <c r="F36" s="362">
        <f t="shared" si="7"/>
        <v>0</v>
      </c>
      <c r="G36" s="362">
        <f t="shared" si="7"/>
        <v>0</v>
      </c>
      <c r="H36" s="362">
        <f t="shared" si="7"/>
        <v>0</v>
      </c>
      <c r="I36" s="362">
        <f t="shared" si="7"/>
        <v>0</v>
      </c>
      <c r="J36" s="362">
        <f t="shared" si="7"/>
        <v>0</v>
      </c>
      <c r="K36" s="362">
        <f t="shared" si="7"/>
        <v>0</v>
      </c>
      <c r="L36" s="362">
        <f t="shared" si="7"/>
        <v>0</v>
      </c>
      <c r="M36" s="9"/>
      <c r="N36" s="294"/>
      <c r="O36" s="372"/>
      <c r="R36" s="375"/>
    </row>
    <row r="37" spans="1:18" ht="18" thickBot="1" x14ac:dyDescent="0.3">
      <c r="A37" s="367"/>
      <c r="B37" s="303"/>
      <c r="C37" s="20"/>
      <c r="D37" s="16"/>
      <c r="E37" s="16"/>
      <c r="F37" s="16"/>
      <c r="G37" s="16"/>
      <c r="H37" s="16"/>
      <c r="I37" s="16"/>
      <c r="J37" s="16"/>
      <c r="K37" s="16"/>
      <c r="L37" s="17"/>
      <c r="M37" s="9"/>
      <c r="N37" s="287"/>
      <c r="O37" s="367"/>
    </row>
    <row r="38" spans="1:18" ht="17.25" x14ac:dyDescent="0.25">
      <c r="A38" s="373"/>
      <c r="B38" s="305"/>
      <c r="C38" s="3" t="s">
        <v>1</v>
      </c>
      <c r="D38" s="307"/>
      <c r="E38" s="307"/>
      <c r="F38" s="307"/>
      <c r="G38" s="307"/>
      <c r="H38" s="307"/>
      <c r="I38" s="307"/>
      <c r="J38" s="307"/>
      <c r="K38" s="307"/>
      <c r="L38" s="307"/>
      <c r="M38" s="298"/>
      <c r="N38" s="308"/>
      <c r="O38" s="373"/>
    </row>
    <row r="39" spans="1:18" ht="15.75" thickBot="1" x14ac:dyDescent="0.3">
      <c r="A39" s="367"/>
      <c r="B39" s="306"/>
      <c r="C39" s="309"/>
      <c r="D39" s="310"/>
      <c r="E39" s="310"/>
      <c r="F39" s="310"/>
      <c r="G39" s="310"/>
      <c r="H39" s="310"/>
      <c r="I39" s="310"/>
      <c r="J39" s="310"/>
      <c r="K39" s="310"/>
      <c r="L39" s="310"/>
      <c r="M39" s="309"/>
      <c r="N39" s="311"/>
      <c r="O39" s="367"/>
    </row>
    <row r="40" spans="1:18" x14ac:dyDescent="0.25">
      <c r="A40" s="367"/>
      <c r="B40" s="367"/>
      <c r="C40" s="367"/>
      <c r="D40" s="368"/>
      <c r="E40" s="368"/>
      <c r="F40" s="368"/>
      <c r="G40" s="368"/>
      <c r="H40" s="368"/>
      <c r="I40" s="368"/>
      <c r="J40" s="368"/>
      <c r="K40" s="368"/>
      <c r="L40" s="368"/>
      <c r="M40" s="367"/>
      <c r="N40" s="367"/>
      <c r="O40" s="367"/>
    </row>
  </sheetData>
  <sheetProtection selectLockedCells="1"/>
  <protectedRanges>
    <protectedRange sqref="L11" name="Intervalo3"/>
    <protectedRange sqref="D9 D11 D13" name="Intervalo2"/>
    <protectedRange sqref="D19:L23" name="preencher_2_1"/>
    <protectedRange sqref="D25:L28" name="preencher_2_2"/>
    <protectedRange sqref="D34:L35" name="preencher_2_3"/>
  </protectedRanges>
  <mergeCells count="11">
    <mergeCell ref="D13:G13"/>
    <mergeCell ref="D15:L15"/>
    <mergeCell ref="B2:N2"/>
    <mergeCell ref="D3:E3"/>
    <mergeCell ref="D9:E9"/>
    <mergeCell ref="D11:G11"/>
    <mergeCell ref="L11:M11"/>
    <mergeCell ref="D4:F4"/>
    <mergeCell ref="D6:F6"/>
    <mergeCell ref="C8:M8"/>
    <mergeCell ref="C14:M14"/>
  </mergeCells>
  <dataValidations count="2">
    <dataValidation operator="lessThan" allowBlank="1" showInputMessage="1" showErrorMessage="1" error="Dado inválido._x000a_Preencher somente com número." sqref="D32:L32" xr:uid="{00000000-0002-0000-0200-000000000000}"/>
    <dataValidation type="whole" operator="lessThan" allowBlank="1" showInputMessage="1" showErrorMessage="1" error="Dado inválido._x000a_Preencher somente com número." sqref="D24:L24 D31:L31 D36:L36 D33:L33 D18:L18" xr:uid="{00000000-0002-0000-0200-000001000000}">
      <formula1>1000000000000</formula1>
    </dataValidation>
  </dataValidation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rgb="FF92D050"/>
  </sheetPr>
  <dimension ref="B1:BB236"/>
  <sheetViews>
    <sheetView showGridLines="0" topLeftCell="A37" zoomScale="70" zoomScaleNormal="70" zoomScaleSheetLayoutView="115" zoomScalePageLayoutView="70" workbookViewId="0">
      <selection activeCell="D61" sqref="D61:P61"/>
    </sheetView>
  </sheetViews>
  <sheetFormatPr defaultRowHeight="15" x14ac:dyDescent="0.25"/>
  <cols>
    <col min="1" max="1" width="2.5703125" style="25" customWidth="1"/>
    <col min="2" max="2" width="5" style="25" bestFit="1" customWidth="1"/>
    <col min="3" max="3" width="56.7109375" style="25" bestFit="1" customWidth="1"/>
    <col min="4" max="15" width="17.5703125" style="25" customWidth="1"/>
    <col min="16" max="16" width="9.42578125" style="25" bestFit="1" customWidth="1"/>
    <col min="17" max="17" width="1.140625" style="48" customWidth="1"/>
    <col min="18" max="18" width="2.85546875" style="47" customWidth="1"/>
    <col min="19" max="19" width="5.7109375" style="47" customWidth="1"/>
    <col min="20" max="20" width="33.140625" style="25" bestFit="1" customWidth="1"/>
    <col min="21" max="21" width="15" style="48" customWidth="1"/>
    <col min="22" max="22" width="21" style="25" bestFit="1" customWidth="1"/>
    <col min="23" max="34" width="9.42578125" style="25" customWidth="1"/>
    <col min="35" max="35" width="9.42578125" style="48" customWidth="1"/>
    <col min="36" max="37" width="9.42578125" style="47" customWidth="1"/>
    <col min="38" max="39" width="9.42578125" style="48" customWidth="1"/>
    <col min="40" max="53" width="9.42578125" style="25" customWidth="1"/>
    <col min="54" max="54" width="9.42578125" style="47" customWidth="1"/>
    <col min="55" max="59" width="9.42578125" style="25" customWidth="1"/>
    <col min="60" max="257" width="9.140625" style="25"/>
    <col min="258" max="258" width="5.42578125" style="25" customWidth="1"/>
    <col min="259" max="259" width="57.5703125" style="25" customWidth="1"/>
    <col min="260" max="271" width="8.85546875" style="25" customWidth="1"/>
    <col min="272" max="272" width="11.85546875" style="25" customWidth="1"/>
    <col min="273" max="273" width="1.140625" style="25" customWidth="1"/>
    <col min="274" max="275" width="5.7109375" style="25" customWidth="1"/>
    <col min="276" max="276" width="5.42578125" style="25" customWidth="1"/>
    <col min="277" max="277" width="58.140625" style="25" customWidth="1"/>
    <col min="278" max="289" width="9" style="25" customWidth="1"/>
    <col min="290" max="290" width="11.85546875" style="25" customWidth="1"/>
    <col min="291" max="291" width="1.140625" style="25" customWidth="1"/>
    <col min="292" max="293" width="5.7109375" style="25" customWidth="1"/>
    <col min="294" max="294" width="5.85546875" style="25" customWidth="1"/>
    <col min="295" max="295" width="60" style="25" bestFit="1" customWidth="1"/>
    <col min="296" max="307" width="9" style="25" customWidth="1"/>
    <col min="308" max="308" width="11.85546875" style="25" customWidth="1"/>
    <col min="309" max="309" width="1.140625" style="25" customWidth="1"/>
    <col min="310" max="310" width="5.7109375" style="25" customWidth="1"/>
    <col min="311" max="513" width="9.140625" style="25"/>
    <col min="514" max="514" width="5.42578125" style="25" customWidth="1"/>
    <col min="515" max="515" width="57.5703125" style="25" customWidth="1"/>
    <col min="516" max="527" width="8.85546875" style="25" customWidth="1"/>
    <col min="528" max="528" width="11.85546875" style="25" customWidth="1"/>
    <col min="529" max="529" width="1.140625" style="25" customWidth="1"/>
    <col min="530" max="531" width="5.7109375" style="25" customWidth="1"/>
    <col min="532" max="532" width="5.42578125" style="25" customWidth="1"/>
    <col min="533" max="533" width="58.140625" style="25" customWidth="1"/>
    <col min="534" max="545" width="9" style="25" customWidth="1"/>
    <col min="546" max="546" width="11.85546875" style="25" customWidth="1"/>
    <col min="547" max="547" width="1.140625" style="25" customWidth="1"/>
    <col min="548" max="549" width="5.7109375" style="25" customWidth="1"/>
    <col min="550" max="550" width="5.85546875" style="25" customWidth="1"/>
    <col min="551" max="551" width="60" style="25" bestFit="1" customWidth="1"/>
    <col min="552" max="563" width="9" style="25" customWidth="1"/>
    <col min="564" max="564" width="11.85546875" style="25" customWidth="1"/>
    <col min="565" max="565" width="1.140625" style="25" customWidth="1"/>
    <col min="566" max="566" width="5.7109375" style="25" customWidth="1"/>
    <col min="567" max="769" width="9.140625" style="25"/>
    <col min="770" max="770" width="5.42578125" style="25" customWidth="1"/>
    <col min="771" max="771" width="57.5703125" style="25" customWidth="1"/>
    <col min="772" max="783" width="8.85546875" style="25" customWidth="1"/>
    <col min="784" max="784" width="11.85546875" style="25" customWidth="1"/>
    <col min="785" max="785" width="1.140625" style="25" customWidth="1"/>
    <col min="786" max="787" width="5.7109375" style="25" customWidth="1"/>
    <col min="788" max="788" width="5.42578125" style="25" customWidth="1"/>
    <col min="789" max="789" width="58.140625" style="25" customWidth="1"/>
    <col min="790" max="801" width="9" style="25" customWidth="1"/>
    <col min="802" max="802" width="11.85546875" style="25" customWidth="1"/>
    <col min="803" max="803" width="1.140625" style="25" customWidth="1"/>
    <col min="804" max="805" width="5.7109375" style="25" customWidth="1"/>
    <col min="806" max="806" width="5.85546875" style="25" customWidth="1"/>
    <col min="807" max="807" width="60" style="25" bestFit="1" customWidth="1"/>
    <col min="808" max="819" width="9" style="25" customWidth="1"/>
    <col min="820" max="820" width="11.85546875" style="25" customWidth="1"/>
    <col min="821" max="821" width="1.140625" style="25" customWidth="1"/>
    <col min="822" max="822" width="5.7109375" style="25" customWidth="1"/>
    <col min="823" max="1025" width="9.140625" style="25"/>
    <col min="1026" max="1026" width="5.42578125" style="25" customWidth="1"/>
    <col min="1027" max="1027" width="57.5703125" style="25" customWidth="1"/>
    <col min="1028" max="1039" width="8.85546875" style="25" customWidth="1"/>
    <col min="1040" max="1040" width="11.85546875" style="25" customWidth="1"/>
    <col min="1041" max="1041" width="1.140625" style="25" customWidth="1"/>
    <col min="1042" max="1043" width="5.7109375" style="25" customWidth="1"/>
    <col min="1044" max="1044" width="5.42578125" style="25" customWidth="1"/>
    <col min="1045" max="1045" width="58.140625" style="25" customWidth="1"/>
    <col min="1046" max="1057" width="9" style="25" customWidth="1"/>
    <col min="1058" max="1058" width="11.85546875" style="25" customWidth="1"/>
    <col min="1059" max="1059" width="1.140625" style="25" customWidth="1"/>
    <col min="1060" max="1061" width="5.7109375" style="25" customWidth="1"/>
    <col min="1062" max="1062" width="5.85546875" style="25" customWidth="1"/>
    <col min="1063" max="1063" width="60" style="25" bestFit="1" customWidth="1"/>
    <col min="1064" max="1075" width="9" style="25" customWidth="1"/>
    <col min="1076" max="1076" width="11.85546875" style="25" customWidth="1"/>
    <col min="1077" max="1077" width="1.140625" style="25" customWidth="1"/>
    <col min="1078" max="1078" width="5.7109375" style="25" customWidth="1"/>
    <col min="1079" max="1281" width="9.140625" style="25"/>
    <col min="1282" max="1282" width="5.42578125" style="25" customWidth="1"/>
    <col min="1283" max="1283" width="57.5703125" style="25" customWidth="1"/>
    <col min="1284" max="1295" width="8.85546875" style="25" customWidth="1"/>
    <col min="1296" max="1296" width="11.85546875" style="25" customWidth="1"/>
    <col min="1297" max="1297" width="1.140625" style="25" customWidth="1"/>
    <col min="1298" max="1299" width="5.7109375" style="25" customWidth="1"/>
    <col min="1300" max="1300" width="5.42578125" style="25" customWidth="1"/>
    <col min="1301" max="1301" width="58.140625" style="25" customWidth="1"/>
    <col min="1302" max="1313" width="9" style="25" customWidth="1"/>
    <col min="1314" max="1314" width="11.85546875" style="25" customWidth="1"/>
    <col min="1315" max="1315" width="1.140625" style="25" customWidth="1"/>
    <col min="1316" max="1317" width="5.7109375" style="25" customWidth="1"/>
    <col min="1318" max="1318" width="5.85546875" style="25" customWidth="1"/>
    <col min="1319" max="1319" width="60" style="25" bestFit="1" customWidth="1"/>
    <col min="1320" max="1331" width="9" style="25" customWidth="1"/>
    <col min="1332" max="1332" width="11.85546875" style="25" customWidth="1"/>
    <col min="1333" max="1333" width="1.140625" style="25" customWidth="1"/>
    <col min="1334" max="1334" width="5.7109375" style="25" customWidth="1"/>
    <col min="1335" max="1537" width="9.140625" style="25"/>
    <col min="1538" max="1538" width="5.42578125" style="25" customWidth="1"/>
    <col min="1539" max="1539" width="57.5703125" style="25" customWidth="1"/>
    <col min="1540" max="1551" width="8.85546875" style="25" customWidth="1"/>
    <col min="1552" max="1552" width="11.85546875" style="25" customWidth="1"/>
    <col min="1553" max="1553" width="1.140625" style="25" customWidth="1"/>
    <col min="1554" max="1555" width="5.7109375" style="25" customWidth="1"/>
    <col min="1556" max="1556" width="5.42578125" style="25" customWidth="1"/>
    <col min="1557" max="1557" width="58.140625" style="25" customWidth="1"/>
    <col min="1558" max="1569" width="9" style="25" customWidth="1"/>
    <col min="1570" max="1570" width="11.85546875" style="25" customWidth="1"/>
    <col min="1571" max="1571" width="1.140625" style="25" customWidth="1"/>
    <col min="1572" max="1573" width="5.7109375" style="25" customWidth="1"/>
    <col min="1574" max="1574" width="5.85546875" style="25" customWidth="1"/>
    <col min="1575" max="1575" width="60" style="25" bestFit="1" customWidth="1"/>
    <col min="1576" max="1587" width="9" style="25" customWidth="1"/>
    <col min="1588" max="1588" width="11.85546875" style="25" customWidth="1"/>
    <col min="1589" max="1589" width="1.140625" style="25" customWidth="1"/>
    <col min="1590" max="1590" width="5.7109375" style="25" customWidth="1"/>
    <col min="1591" max="1793" width="9.140625" style="25"/>
    <col min="1794" max="1794" width="5.42578125" style="25" customWidth="1"/>
    <col min="1795" max="1795" width="57.5703125" style="25" customWidth="1"/>
    <col min="1796" max="1807" width="8.85546875" style="25" customWidth="1"/>
    <col min="1808" max="1808" width="11.85546875" style="25" customWidth="1"/>
    <col min="1809" max="1809" width="1.140625" style="25" customWidth="1"/>
    <col min="1810" max="1811" width="5.7109375" style="25" customWidth="1"/>
    <col min="1812" max="1812" width="5.42578125" style="25" customWidth="1"/>
    <col min="1813" max="1813" width="58.140625" style="25" customWidth="1"/>
    <col min="1814" max="1825" width="9" style="25" customWidth="1"/>
    <col min="1826" max="1826" width="11.85546875" style="25" customWidth="1"/>
    <col min="1827" max="1827" width="1.140625" style="25" customWidth="1"/>
    <col min="1828" max="1829" width="5.7109375" style="25" customWidth="1"/>
    <col min="1830" max="1830" width="5.85546875" style="25" customWidth="1"/>
    <col min="1831" max="1831" width="60" style="25" bestFit="1" customWidth="1"/>
    <col min="1832" max="1843" width="9" style="25" customWidth="1"/>
    <col min="1844" max="1844" width="11.85546875" style="25" customWidth="1"/>
    <col min="1845" max="1845" width="1.140625" style="25" customWidth="1"/>
    <col min="1846" max="1846" width="5.7109375" style="25" customWidth="1"/>
    <col min="1847" max="2049" width="9.140625" style="25"/>
    <col min="2050" max="2050" width="5.42578125" style="25" customWidth="1"/>
    <col min="2051" max="2051" width="57.5703125" style="25" customWidth="1"/>
    <col min="2052" max="2063" width="8.85546875" style="25" customWidth="1"/>
    <col min="2064" max="2064" width="11.85546875" style="25" customWidth="1"/>
    <col min="2065" max="2065" width="1.140625" style="25" customWidth="1"/>
    <col min="2066" max="2067" width="5.7109375" style="25" customWidth="1"/>
    <col min="2068" max="2068" width="5.42578125" style="25" customWidth="1"/>
    <col min="2069" max="2069" width="58.140625" style="25" customWidth="1"/>
    <col min="2070" max="2081" width="9" style="25" customWidth="1"/>
    <col min="2082" max="2082" width="11.85546875" style="25" customWidth="1"/>
    <col min="2083" max="2083" width="1.140625" style="25" customWidth="1"/>
    <col min="2084" max="2085" width="5.7109375" style="25" customWidth="1"/>
    <col min="2086" max="2086" width="5.85546875" style="25" customWidth="1"/>
    <col min="2087" max="2087" width="60" style="25" bestFit="1" customWidth="1"/>
    <col min="2088" max="2099" width="9" style="25" customWidth="1"/>
    <col min="2100" max="2100" width="11.85546875" style="25" customWidth="1"/>
    <col min="2101" max="2101" width="1.140625" style="25" customWidth="1"/>
    <col min="2102" max="2102" width="5.7109375" style="25" customWidth="1"/>
    <col min="2103" max="2305" width="9.140625" style="25"/>
    <col min="2306" max="2306" width="5.42578125" style="25" customWidth="1"/>
    <col min="2307" max="2307" width="57.5703125" style="25" customWidth="1"/>
    <col min="2308" max="2319" width="8.85546875" style="25" customWidth="1"/>
    <col min="2320" max="2320" width="11.85546875" style="25" customWidth="1"/>
    <col min="2321" max="2321" width="1.140625" style="25" customWidth="1"/>
    <col min="2322" max="2323" width="5.7109375" style="25" customWidth="1"/>
    <col min="2324" max="2324" width="5.42578125" style="25" customWidth="1"/>
    <col min="2325" max="2325" width="58.140625" style="25" customWidth="1"/>
    <col min="2326" max="2337" width="9" style="25" customWidth="1"/>
    <col min="2338" max="2338" width="11.85546875" style="25" customWidth="1"/>
    <col min="2339" max="2339" width="1.140625" style="25" customWidth="1"/>
    <col min="2340" max="2341" width="5.7109375" style="25" customWidth="1"/>
    <col min="2342" max="2342" width="5.85546875" style="25" customWidth="1"/>
    <col min="2343" max="2343" width="60" style="25" bestFit="1" customWidth="1"/>
    <col min="2344" max="2355" width="9" style="25" customWidth="1"/>
    <col min="2356" max="2356" width="11.85546875" style="25" customWidth="1"/>
    <col min="2357" max="2357" width="1.140625" style="25" customWidth="1"/>
    <col min="2358" max="2358" width="5.7109375" style="25" customWidth="1"/>
    <col min="2359" max="2561" width="9.140625" style="25"/>
    <col min="2562" max="2562" width="5.42578125" style="25" customWidth="1"/>
    <col min="2563" max="2563" width="57.5703125" style="25" customWidth="1"/>
    <col min="2564" max="2575" width="8.85546875" style="25" customWidth="1"/>
    <col min="2576" max="2576" width="11.85546875" style="25" customWidth="1"/>
    <col min="2577" max="2577" width="1.140625" style="25" customWidth="1"/>
    <col min="2578" max="2579" width="5.7109375" style="25" customWidth="1"/>
    <col min="2580" max="2580" width="5.42578125" style="25" customWidth="1"/>
    <col min="2581" max="2581" width="58.140625" style="25" customWidth="1"/>
    <col min="2582" max="2593" width="9" style="25" customWidth="1"/>
    <col min="2594" max="2594" width="11.85546875" style="25" customWidth="1"/>
    <col min="2595" max="2595" width="1.140625" style="25" customWidth="1"/>
    <col min="2596" max="2597" width="5.7109375" style="25" customWidth="1"/>
    <col min="2598" max="2598" width="5.85546875" style="25" customWidth="1"/>
    <col min="2599" max="2599" width="60" style="25" bestFit="1" customWidth="1"/>
    <col min="2600" max="2611" width="9" style="25" customWidth="1"/>
    <col min="2612" max="2612" width="11.85546875" style="25" customWidth="1"/>
    <col min="2613" max="2613" width="1.140625" style="25" customWidth="1"/>
    <col min="2614" max="2614" width="5.7109375" style="25" customWidth="1"/>
    <col min="2615" max="2817" width="9.140625" style="25"/>
    <col min="2818" max="2818" width="5.42578125" style="25" customWidth="1"/>
    <col min="2819" max="2819" width="57.5703125" style="25" customWidth="1"/>
    <col min="2820" max="2831" width="8.85546875" style="25" customWidth="1"/>
    <col min="2832" max="2832" width="11.85546875" style="25" customWidth="1"/>
    <col min="2833" max="2833" width="1.140625" style="25" customWidth="1"/>
    <col min="2834" max="2835" width="5.7109375" style="25" customWidth="1"/>
    <col min="2836" max="2836" width="5.42578125" style="25" customWidth="1"/>
    <col min="2837" max="2837" width="58.140625" style="25" customWidth="1"/>
    <col min="2838" max="2849" width="9" style="25" customWidth="1"/>
    <col min="2850" max="2850" width="11.85546875" style="25" customWidth="1"/>
    <col min="2851" max="2851" width="1.140625" style="25" customWidth="1"/>
    <col min="2852" max="2853" width="5.7109375" style="25" customWidth="1"/>
    <col min="2854" max="2854" width="5.85546875" style="25" customWidth="1"/>
    <col min="2855" max="2855" width="60" style="25" bestFit="1" customWidth="1"/>
    <col min="2856" max="2867" width="9" style="25" customWidth="1"/>
    <col min="2868" max="2868" width="11.85546875" style="25" customWidth="1"/>
    <col min="2869" max="2869" width="1.140625" style="25" customWidth="1"/>
    <col min="2870" max="2870" width="5.7109375" style="25" customWidth="1"/>
    <col min="2871" max="3073" width="9.140625" style="25"/>
    <col min="3074" max="3074" width="5.42578125" style="25" customWidth="1"/>
    <col min="3075" max="3075" width="57.5703125" style="25" customWidth="1"/>
    <col min="3076" max="3087" width="8.85546875" style="25" customWidth="1"/>
    <col min="3088" max="3088" width="11.85546875" style="25" customWidth="1"/>
    <col min="3089" max="3089" width="1.140625" style="25" customWidth="1"/>
    <col min="3090" max="3091" width="5.7109375" style="25" customWidth="1"/>
    <col min="3092" max="3092" width="5.42578125" style="25" customWidth="1"/>
    <col min="3093" max="3093" width="58.140625" style="25" customWidth="1"/>
    <col min="3094" max="3105" width="9" style="25" customWidth="1"/>
    <col min="3106" max="3106" width="11.85546875" style="25" customWidth="1"/>
    <col min="3107" max="3107" width="1.140625" style="25" customWidth="1"/>
    <col min="3108" max="3109" width="5.7109375" style="25" customWidth="1"/>
    <col min="3110" max="3110" width="5.85546875" style="25" customWidth="1"/>
    <col min="3111" max="3111" width="60" style="25" bestFit="1" customWidth="1"/>
    <col min="3112" max="3123" width="9" style="25" customWidth="1"/>
    <col min="3124" max="3124" width="11.85546875" style="25" customWidth="1"/>
    <col min="3125" max="3125" width="1.140625" style="25" customWidth="1"/>
    <col min="3126" max="3126" width="5.7109375" style="25" customWidth="1"/>
    <col min="3127" max="3329" width="9.140625" style="25"/>
    <col min="3330" max="3330" width="5.42578125" style="25" customWidth="1"/>
    <col min="3331" max="3331" width="57.5703125" style="25" customWidth="1"/>
    <col min="3332" max="3343" width="8.85546875" style="25" customWidth="1"/>
    <col min="3344" max="3344" width="11.85546875" style="25" customWidth="1"/>
    <col min="3345" max="3345" width="1.140625" style="25" customWidth="1"/>
    <col min="3346" max="3347" width="5.7109375" style="25" customWidth="1"/>
    <col min="3348" max="3348" width="5.42578125" style="25" customWidth="1"/>
    <col min="3349" max="3349" width="58.140625" style="25" customWidth="1"/>
    <col min="3350" max="3361" width="9" style="25" customWidth="1"/>
    <col min="3362" max="3362" width="11.85546875" style="25" customWidth="1"/>
    <col min="3363" max="3363" width="1.140625" style="25" customWidth="1"/>
    <col min="3364" max="3365" width="5.7109375" style="25" customWidth="1"/>
    <col min="3366" max="3366" width="5.85546875" style="25" customWidth="1"/>
    <col min="3367" max="3367" width="60" style="25" bestFit="1" customWidth="1"/>
    <col min="3368" max="3379" width="9" style="25" customWidth="1"/>
    <col min="3380" max="3380" width="11.85546875" style="25" customWidth="1"/>
    <col min="3381" max="3381" width="1.140625" style="25" customWidth="1"/>
    <col min="3382" max="3382" width="5.7109375" style="25" customWidth="1"/>
    <col min="3383" max="3585" width="9.140625" style="25"/>
    <col min="3586" max="3586" width="5.42578125" style="25" customWidth="1"/>
    <col min="3587" max="3587" width="57.5703125" style="25" customWidth="1"/>
    <col min="3588" max="3599" width="8.85546875" style="25" customWidth="1"/>
    <col min="3600" max="3600" width="11.85546875" style="25" customWidth="1"/>
    <col min="3601" max="3601" width="1.140625" style="25" customWidth="1"/>
    <col min="3602" max="3603" width="5.7109375" style="25" customWidth="1"/>
    <col min="3604" max="3604" width="5.42578125" style="25" customWidth="1"/>
    <col min="3605" max="3605" width="58.140625" style="25" customWidth="1"/>
    <col min="3606" max="3617" width="9" style="25" customWidth="1"/>
    <col min="3618" max="3618" width="11.85546875" style="25" customWidth="1"/>
    <col min="3619" max="3619" width="1.140625" style="25" customWidth="1"/>
    <col min="3620" max="3621" width="5.7109375" style="25" customWidth="1"/>
    <col min="3622" max="3622" width="5.85546875" style="25" customWidth="1"/>
    <col min="3623" max="3623" width="60" style="25" bestFit="1" customWidth="1"/>
    <col min="3624" max="3635" width="9" style="25" customWidth="1"/>
    <col min="3636" max="3636" width="11.85546875" style="25" customWidth="1"/>
    <col min="3637" max="3637" width="1.140625" style="25" customWidth="1"/>
    <col min="3638" max="3638" width="5.7109375" style="25" customWidth="1"/>
    <col min="3639" max="3841" width="9.140625" style="25"/>
    <col min="3842" max="3842" width="5.42578125" style="25" customWidth="1"/>
    <col min="3843" max="3843" width="57.5703125" style="25" customWidth="1"/>
    <col min="3844" max="3855" width="8.85546875" style="25" customWidth="1"/>
    <col min="3856" max="3856" width="11.85546875" style="25" customWidth="1"/>
    <col min="3857" max="3857" width="1.140625" style="25" customWidth="1"/>
    <col min="3858" max="3859" width="5.7109375" style="25" customWidth="1"/>
    <col min="3860" max="3860" width="5.42578125" style="25" customWidth="1"/>
    <col min="3861" max="3861" width="58.140625" style="25" customWidth="1"/>
    <col min="3862" max="3873" width="9" style="25" customWidth="1"/>
    <col min="3874" max="3874" width="11.85546875" style="25" customWidth="1"/>
    <col min="3875" max="3875" width="1.140625" style="25" customWidth="1"/>
    <col min="3876" max="3877" width="5.7109375" style="25" customWidth="1"/>
    <col min="3878" max="3878" width="5.85546875" style="25" customWidth="1"/>
    <col min="3879" max="3879" width="60" style="25" bestFit="1" customWidth="1"/>
    <col min="3880" max="3891" width="9" style="25" customWidth="1"/>
    <col min="3892" max="3892" width="11.85546875" style="25" customWidth="1"/>
    <col min="3893" max="3893" width="1.140625" style="25" customWidth="1"/>
    <col min="3894" max="3894" width="5.7109375" style="25" customWidth="1"/>
    <col min="3895" max="4097" width="9.140625" style="25"/>
    <col min="4098" max="4098" width="5.42578125" style="25" customWidth="1"/>
    <col min="4099" max="4099" width="57.5703125" style="25" customWidth="1"/>
    <col min="4100" max="4111" width="8.85546875" style="25" customWidth="1"/>
    <col min="4112" max="4112" width="11.85546875" style="25" customWidth="1"/>
    <col min="4113" max="4113" width="1.140625" style="25" customWidth="1"/>
    <col min="4114" max="4115" width="5.7109375" style="25" customWidth="1"/>
    <col min="4116" max="4116" width="5.42578125" style="25" customWidth="1"/>
    <col min="4117" max="4117" width="58.140625" style="25" customWidth="1"/>
    <col min="4118" max="4129" width="9" style="25" customWidth="1"/>
    <col min="4130" max="4130" width="11.85546875" style="25" customWidth="1"/>
    <col min="4131" max="4131" width="1.140625" style="25" customWidth="1"/>
    <col min="4132" max="4133" width="5.7109375" style="25" customWidth="1"/>
    <col min="4134" max="4134" width="5.85546875" style="25" customWidth="1"/>
    <col min="4135" max="4135" width="60" style="25" bestFit="1" customWidth="1"/>
    <col min="4136" max="4147" width="9" style="25" customWidth="1"/>
    <col min="4148" max="4148" width="11.85546875" style="25" customWidth="1"/>
    <col min="4149" max="4149" width="1.140625" style="25" customWidth="1"/>
    <col min="4150" max="4150" width="5.7109375" style="25" customWidth="1"/>
    <col min="4151" max="4353" width="9.140625" style="25"/>
    <col min="4354" max="4354" width="5.42578125" style="25" customWidth="1"/>
    <col min="4355" max="4355" width="57.5703125" style="25" customWidth="1"/>
    <col min="4356" max="4367" width="8.85546875" style="25" customWidth="1"/>
    <col min="4368" max="4368" width="11.85546875" style="25" customWidth="1"/>
    <col min="4369" max="4369" width="1.140625" style="25" customWidth="1"/>
    <col min="4370" max="4371" width="5.7109375" style="25" customWidth="1"/>
    <col min="4372" max="4372" width="5.42578125" style="25" customWidth="1"/>
    <col min="4373" max="4373" width="58.140625" style="25" customWidth="1"/>
    <col min="4374" max="4385" width="9" style="25" customWidth="1"/>
    <col min="4386" max="4386" width="11.85546875" style="25" customWidth="1"/>
    <col min="4387" max="4387" width="1.140625" style="25" customWidth="1"/>
    <col min="4388" max="4389" width="5.7109375" style="25" customWidth="1"/>
    <col min="4390" max="4390" width="5.85546875" style="25" customWidth="1"/>
    <col min="4391" max="4391" width="60" style="25" bestFit="1" customWidth="1"/>
    <col min="4392" max="4403" width="9" style="25" customWidth="1"/>
    <col min="4404" max="4404" width="11.85546875" style="25" customWidth="1"/>
    <col min="4405" max="4405" width="1.140625" style="25" customWidth="1"/>
    <col min="4406" max="4406" width="5.7109375" style="25" customWidth="1"/>
    <col min="4407" max="4609" width="9.140625" style="25"/>
    <col min="4610" max="4610" width="5.42578125" style="25" customWidth="1"/>
    <col min="4611" max="4611" width="57.5703125" style="25" customWidth="1"/>
    <col min="4612" max="4623" width="8.85546875" style="25" customWidth="1"/>
    <col min="4624" max="4624" width="11.85546875" style="25" customWidth="1"/>
    <col min="4625" max="4625" width="1.140625" style="25" customWidth="1"/>
    <col min="4626" max="4627" width="5.7109375" style="25" customWidth="1"/>
    <col min="4628" max="4628" width="5.42578125" style="25" customWidth="1"/>
    <col min="4629" max="4629" width="58.140625" style="25" customWidth="1"/>
    <col min="4630" max="4641" width="9" style="25" customWidth="1"/>
    <col min="4642" max="4642" width="11.85546875" style="25" customWidth="1"/>
    <col min="4643" max="4643" width="1.140625" style="25" customWidth="1"/>
    <col min="4644" max="4645" width="5.7109375" style="25" customWidth="1"/>
    <col min="4646" max="4646" width="5.85546875" style="25" customWidth="1"/>
    <col min="4647" max="4647" width="60" style="25" bestFit="1" customWidth="1"/>
    <col min="4648" max="4659" width="9" style="25" customWidth="1"/>
    <col min="4660" max="4660" width="11.85546875" style="25" customWidth="1"/>
    <col min="4661" max="4661" width="1.140625" style="25" customWidth="1"/>
    <col min="4662" max="4662" width="5.7109375" style="25" customWidth="1"/>
    <col min="4663" max="4865" width="9.140625" style="25"/>
    <col min="4866" max="4866" width="5.42578125" style="25" customWidth="1"/>
    <col min="4867" max="4867" width="57.5703125" style="25" customWidth="1"/>
    <col min="4868" max="4879" width="8.85546875" style="25" customWidth="1"/>
    <col min="4880" max="4880" width="11.85546875" style="25" customWidth="1"/>
    <col min="4881" max="4881" width="1.140625" style="25" customWidth="1"/>
    <col min="4882" max="4883" width="5.7109375" style="25" customWidth="1"/>
    <col min="4884" max="4884" width="5.42578125" style="25" customWidth="1"/>
    <col min="4885" max="4885" width="58.140625" style="25" customWidth="1"/>
    <col min="4886" max="4897" width="9" style="25" customWidth="1"/>
    <col min="4898" max="4898" width="11.85546875" style="25" customWidth="1"/>
    <col min="4899" max="4899" width="1.140625" style="25" customWidth="1"/>
    <col min="4900" max="4901" width="5.7109375" style="25" customWidth="1"/>
    <col min="4902" max="4902" width="5.85546875" style="25" customWidth="1"/>
    <col min="4903" max="4903" width="60" style="25" bestFit="1" customWidth="1"/>
    <col min="4904" max="4915" width="9" style="25" customWidth="1"/>
    <col min="4916" max="4916" width="11.85546875" style="25" customWidth="1"/>
    <col min="4917" max="4917" width="1.140625" style="25" customWidth="1"/>
    <col min="4918" max="4918" width="5.7109375" style="25" customWidth="1"/>
    <col min="4919" max="5121" width="9.140625" style="25"/>
    <col min="5122" max="5122" width="5.42578125" style="25" customWidth="1"/>
    <col min="5123" max="5123" width="57.5703125" style="25" customWidth="1"/>
    <col min="5124" max="5135" width="8.85546875" style="25" customWidth="1"/>
    <col min="5136" max="5136" width="11.85546875" style="25" customWidth="1"/>
    <col min="5137" max="5137" width="1.140625" style="25" customWidth="1"/>
    <col min="5138" max="5139" width="5.7109375" style="25" customWidth="1"/>
    <col min="5140" max="5140" width="5.42578125" style="25" customWidth="1"/>
    <col min="5141" max="5141" width="58.140625" style="25" customWidth="1"/>
    <col min="5142" max="5153" width="9" style="25" customWidth="1"/>
    <col min="5154" max="5154" width="11.85546875" style="25" customWidth="1"/>
    <col min="5155" max="5155" width="1.140625" style="25" customWidth="1"/>
    <col min="5156" max="5157" width="5.7109375" style="25" customWidth="1"/>
    <col min="5158" max="5158" width="5.85546875" style="25" customWidth="1"/>
    <col min="5159" max="5159" width="60" style="25" bestFit="1" customWidth="1"/>
    <col min="5160" max="5171" width="9" style="25" customWidth="1"/>
    <col min="5172" max="5172" width="11.85546875" style="25" customWidth="1"/>
    <col min="5173" max="5173" width="1.140625" style="25" customWidth="1"/>
    <col min="5174" max="5174" width="5.7109375" style="25" customWidth="1"/>
    <col min="5175" max="5377" width="9.140625" style="25"/>
    <col min="5378" max="5378" width="5.42578125" style="25" customWidth="1"/>
    <col min="5379" max="5379" width="57.5703125" style="25" customWidth="1"/>
    <col min="5380" max="5391" width="8.85546875" style="25" customWidth="1"/>
    <col min="5392" max="5392" width="11.85546875" style="25" customWidth="1"/>
    <col min="5393" max="5393" width="1.140625" style="25" customWidth="1"/>
    <col min="5394" max="5395" width="5.7109375" style="25" customWidth="1"/>
    <col min="5396" max="5396" width="5.42578125" style="25" customWidth="1"/>
    <col min="5397" max="5397" width="58.140625" style="25" customWidth="1"/>
    <col min="5398" max="5409" width="9" style="25" customWidth="1"/>
    <col min="5410" max="5410" width="11.85546875" style="25" customWidth="1"/>
    <col min="5411" max="5411" width="1.140625" style="25" customWidth="1"/>
    <col min="5412" max="5413" width="5.7109375" style="25" customWidth="1"/>
    <col min="5414" max="5414" width="5.85546875" style="25" customWidth="1"/>
    <col min="5415" max="5415" width="60" style="25" bestFit="1" customWidth="1"/>
    <col min="5416" max="5427" width="9" style="25" customWidth="1"/>
    <col min="5428" max="5428" width="11.85546875" style="25" customWidth="1"/>
    <col min="5429" max="5429" width="1.140625" style="25" customWidth="1"/>
    <col min="5430" max="5430" width="5.7109375" style="25" customWidth="1"/>
    <col min="5431" max="5633" width="9.140625" style="25"/>
    <col min="5634" max="5634" width="5.42578125" style="25" customWidth="1"/>
    <col min="5635" max="5635" width="57.5703125" style="25" customWidth="1"/>
    <col min="5636" max="5647" width="8.85546875" style="25" customWidth="1"/>
    <col min="5648" max="5648" width="11.85546875" style="25" customWidth="1"/>
    <col min="5649" max="5649" width="1.140625" style="25" customWidth="1"/>
    <col min="5650" max="5651" width="5.7109375" style="25" customWidth="1"/>
    <col min="5652" max="5652" width="5.42578125" style="25" customWidth="1"/>
    <col min="5653" max="5653" width="58.140625" style="25" customWidth="1"/>
    <col min="5654" max="5665" width="9" style="25" customWidth="1"/>
    <col min="5666" max="5666" width="11.85546875" style="25" customWidth="1"/>
    <col min="5667" max="5667" width="1.140625" style="25" customWidth="1"/>
    <col min="5668" max="5669" width="5.7109375" style="25" customWidth="1"/>
    <col min="5670" max="5670" width="5.85546875" style="25" customWidth="1"/>
    <col min="5671" max="5671" width="60" style="25" bestFit="1" customWidth="1"/>
    <col min="5672" max="5683" width="9" style="25" customWidth="1"/>
    <col min="5684" max="5684" width="11.85546875" style="25" customWidth="1"/>
    <col min="5685" max="5685" width="1.140625" style="25" customWidth="1"/>
    <col min="5686" max="5686" width="5.7109375" style="25" customWidth="1"/>
    <col min="5687" max="5889" width="9.140625" style="25"/>
    <col min="5890" max="5890" width="5.42578125" style="25" customWidth="1"/>
    <col min="5891" max="5891" width="57.5703125" style="25" customWidth="1"/>
    <col min="5892" max="5903" width="8.85546875" style="25" customWidth="1"/>
    <col min="5904" max="5904" width="11.85546875" style="25" customWidth="1"/>
    <col min="5905" max="5905" width="1.140625" style="25" customWidth="1"/>
    <col min="5906" max="5907" width="5.7109375" style="25" customWidth="1"/>
    <col min="5908" max="5908" width="5.42578125" style="25" customWidth="1"/>
    <col min="5909" max="5909" width="58.140625" style="25" customWidth="1"/>
    <col min="5910" max="5921" width="9" style="25" customWidth="1"/>
    <col min="5922" max="5922" width="11.85546875" style="25" customWidth="1"/>
    <col min="5923" max="5923" width="1.140625" style="25" customWidth="1"/>
    <col min="5924" max="5925" width="5.7109375" style="25" customWidth="1"/>
    <col min="5926" max="5926" width="5.85546875" style="25" customWidth="1"/>
    <col min="5927" max="5927" width="60" style="25" bestFit="1" customWidth="1"/>
    <col min="5928" max="5939" width="9" style="25" customWidth="1"/>
    <col min="5940" max="5940" width="11.85546875" style="25" customWidth="1"/>
    <col min="5941" max="5941" width="1.140625" style="25" customWidth="1"/>
    <col min="5942" max="5942" width="5.7109375" style="25" customWidth="1"/>
    <col min="5943" max="6145" width="9.140625" style="25"/>
    <col min="6146" max="6146" width="5.42578125" style="25" customWidth="1"/>
    <col min="6147" max="6147" width="57.5703125" style="25" customWidth="1"/>
    <col min="6148" max="6159" width="8.85546875" style="25" customWidth="1"/>
    <col min="6160" max="6160" width="11.85546875" style="25" customWidth="1"/>
    <col min="6161" max="6161" width="1.140625" style="25" customWidth="1"/>
    <col min="6162" max="6163" width="5.7109375" style="25" customWidth="1"/>
    <col min="6164" max="6164" width="5.42578125" style="25" customWidth="1"/>
    <col min="6165" max="6165" width="58.140625" style="25" customWidth="1"/>
    <col min="6166" max="6177" width="9" style="25" customWidth="1"/>
    <col min="6178" max="6178" width="11.85546875" style="25" customWidth="1"/>
    <col min="6179" max="6179" width="1.140625" style="25" customWidth="1"/>
    <col min="6180" max="6181" width="5.7109375" style="25" customWidth="1"/>
    <col min="6182" max="6182" width="5.85546875" style="25" customWidth="1"/>
    <col min="6183" max="6183" width="60" style="25" bestFit="1" customWidth="1"/>
    <col min="6184" max="6195" width="9" style="25" customWidth="1"/>
    <col min="6196" max="6196" width="11.85546875" style="25" customWidth="1"/>
    <col min="6197" max="6197" width="1.140625" style="25" customWidth="1"/>
    <col min="6198" max="6198" width="5.7109375" style="25" customWidth="1"/>
    <col min="6199" max="6401" width="9.140625" style="25"/>
    <col min="6402" max="6402" width="5.42578125" style="25" customWidth="1"/>
    <col min="6403" max="6403" width="57.5703125" style="25" customWidth="1"/>
    <col min="6404" max="6415" width="8.85546875" style="25" customWidth="1"/>
    <col min="6416" max="6416" width="11.85546875" style="25" customWidth="1"/>
    <col min="6417" max="6417" width="1.140625" style="25" customWidth="1"/>
    <col min="6418" max="6419" width="5.7109375" style="25" customWidth="1"/>
    <col min="6420" max="6420" width="5.42578125" style="25" customWidth="1"/>
    <col min="6421" max="6421" width="58.140625" style="25" customWidth="1"/>
    <col min="6422" max="6433" width="9" style="25" customWidth="1"/>
    <col min="6434" max="6434" width="11.85546875" style="25" customWidth="1"/>
    <col min="6435" max="6435" width="1.140625" style="25" customWidth="1"/>
    <col min="6436" max="6437" width="5.7109375" style="25" customWidth="1"/>
    <col min="6438" max="6438" width="5.85546875" style="25" customWidth="1"/>
    <col min="6439" max="6439" width="60" style="25" bestFit="1" customWidth="1"/>
    <col min="6440" max="6451" width="9" style="25" customWidth="1"/>
    <col min="6452" max="6452" width="11.85546875" style="25" customWidth="1"/>
    <col min="6453" max="6453" width="1.140625" style="25" customWidth="1"/>
    <col min="6454" max="6454" width="5.7109375" style="25" customWidth="1"/>
    <col min="6455" max="6657" width="9.140625" style="25"/>
    <col min="6658" max="6658" width="5.42578125" style="25" customWidth="1"/>
    <col min="6659" max="6659" width="57.5703125" style="25" customWidth="1"/>
    <col min="6660" max="6671" width="8.85546875" style="25" customWidth="1"/>
    <col min="6672" max="6672" width="11.85546875" style="25" customWidth="1"/>
    <col min="6673" max="6673" width="1.140625" style="25" customWidth="1"/>
    <col min="6674" max="6675" width="5.7109375" style="25" customWidth="1"/>
    <col min="6676" max="6676" width="5.42578125" style="25" customWidth="1"/>
    <col min="6677" max="6677" width="58.140625" style="25" customWidth="1"/>
    <col min="6678" max="6689" width="9" style="25" customWidth="1"/>
    <col min="6690" max="6690" width="11.85546875" style="25" customWidth="1"/>
    <col min="6691" max="6691" width="1.140625" style="25" customWidth="1"/>
    <col min="6692" max="6693" width="5.7109375" style="25" customWidth="1"/>
    <col min="6694" max="6694" width="5.85546875" style="25" customWidth="1"/>
    <col min="6695" max="6695" width="60" style="25" bestFit="1" customWidth="1"/>
    <col min="6696" max="6707" width="9" style="25" customWidth="1"/>
    <col min="6708" max="6708" width="11.85546875" style="25" customWidth="1"/>
    <col min="6709" max="6709" width="1.140625" style="25" customWidth="1"/>
    <col min="6710" max="6710" width="5.7109375" style="25" customWidth="1"/>
    <col min="6711" max="6913" width="9.140625" style="25"/>
    <col min="6914" max="6914" width="5.42578125" style="25" customWidth="1"/>
    <col min="6915" max="6915" width="57.5703125" style="25" customWidth="1"/>
    <col min="6916" max="6927" width="8.85546875" style="25" customWidth="1"/>
    <col min="6928" max="6928" width="11.85546875" style="25" customWidth="1"/>
    <col min="6929" max="6929" width="1.140625" style="25" customWidth="1"/>
    <col min="6930" max="6931" width="5.7109375" style="25" customWidth="1"/>
    <col min="6932" max="6932" width="5.42578125" style="25" customWidth="1"/>
    <col min="6933" max="6933" width="58.140625" style="25" customWidth="1"/>
    <col min="6934" max="6945" width="9" style="25" customWidth="1"/>
    <col min="6946" max="6946" width="11.85546875" style="25" customWidth="1"/>
    <col min="6947" max="6947" width="1.140625" style="25" customWidth="1"/>
    <col min="6948" max="6949" width="5.7109375" style="25" customWidth="1"/>
    <col min="6950" max="6950" width="5.85546875" style="25" customWidth="1"/>
    <col min="6951" max="6951" width="60" style="25" bestFit="1" customWidth="1"/>
    <col min="6952" max="6963" width="9" style="25" customWidth="1"/>
    <col min="6964" max="6964" width="11.85546875" style="25" customWidth="1"/>
    <col min="6965" max="6965" width="1.140625" style="25" customWidth="1"/>
    <col min="6966" max="6966" width="5.7109375" style="25" customWidth="1"/>
    <col min="6967" max="7169" width="9.140625" style="25"/>
    <col min="7170" max="7170" width="5.42578125" style="25" customWidth="1"/>
    <col min="7171" max="7171" width="57.5703125" style="25" customWidth="1"/>
    <col min="7172" max="7183" width="8.85546875" style="25" customWidth="1"/>
    <col min="7184" max="7184" width="11.85546875" style="25" customWidth="1"/>
    <col min="7185" max="7185" width="1.140625" style="25" customWidth="1"/>
    <col min="7186" max="7187" width="5.7109375" style="25" customWidth="1"/>
    <col min="7188" max="7188" width="5.42578125" style="25" customWidth="1"/>
    <col min="7189" max="7189" width="58.140625" style="25" customWidth="1"/>
    <col min="7190" max="7201" width="9" style="25" customWidth="1"/>
    <col min="7202" max="7202" width="11.85546875" style="25" customWidth="1"/>
    <col min="7203" max="7203" width="1.140625" style="25" customWidth="1"/>
    <col min="7204" max="7205" width="5.7109375" style="25" customWidth="1"/>
    <col min="7206" max="7206" width="5.85546875" style="25" customWidth="1"/>
    <col min="7207" max="7207" width="60" style="25" bestFit="1" customWidth="1"/>
    <col min="7208" max="7219" width="9" style="25" customWidth="1"/>
    <col min="7220" max="7220" width="11.85546875" style="25" customWidth="1"/>
    <col min="7221" max="7221" width="1.140625" style="25" customWidth="1"/>
    <col min="7222" max="7222" width="5.7109375" style="25" customWidth="1"/>
    <col min="7223" max="7425" width="9.140625" style="25"/>
    <col min="7426" max="7426" width="5.42578125" style="25" customWidth="1"/>
    <col min="7427" max="7427" width="57.5703125" style="25" customWidth="1"/>
    <col min="7428" max="7439" width="8.85546875" style="25" customWidth="1"/>
    <col min="7440" max="7440" width="11.85546875" style="25" customWidth="1"/>
    <col min="7441" max="7441" width="1.140625" style="25" customWidth="1"/>
    <col min="7442" max="7443" width="5.7109375" style="25" customWidth="1"/>
    <col min="7444" max="7444" width="5.42578125" style="25" customWidth="1"/>
    <col min="7445" max="7445" width="58.140625" style="25" customWidth="1"/>
    <col min="7446" max="7457" width="9" style="25" customWidth="1"/>
    <col min="7458" max="7458" width="11.85546875" style="25" customWidth="1"/>
    <col min="7459" max="7459" width="1.140625" style="25" customWidth="1"/>
    <col min="7460" max="7461" width="5.7109375" style="25" customWidth="1"/>
    <col min="7462" max="7462" width="5.85546875" style="25" customWidth="1"/>
    <col min="7463" max="7463" width="60" style="25" bestFit="1" customWidth="1"/>
    <col min="7464" max="7475" width="9" style="25" customWidth="1"/>
    <col min="7476" max="7476" width="11.85546875" style="25" customWidth="1"/>
    <col min="7477" max="7477" width="1.140625" style="25" customWidth="1"/>
    <col min="7478" max="7478" width="5.7109375" style="25" customWidth="1"/>
    <col min="7479" max="7681" width="9.140625" style="25"/>
    <col min="7682" max="7682" width="5.42578125" style="25" customWidth="1"/>
    <col min="7683" max="7683" width="57.5703125" style="25" customWidth="1"/>
    <col min="7684" max="7695" width="8.85546875" style="25" customWidth="1"/>
    <col min="7696" max="7696" width="11.85546875" style="25" customWidth="1"/>
    <col min="7697" max="7697" width="1.140625" style="25" customWidth="1"/>
    <col min="7698" max="7699" width="5.7109375" style="25" customWidth="1"/>
    <col min="7700" max="7700" width="5.42578125" style="25" customWidth="1"/>
    <col min="7701" max="7701" width="58.140625" style="25" customWidth="1"/>
    <col min="7702" max="7713" width="9" style="25" customWidth="1"/>
    <col min="7714" max="7714" width="11.85546875" style="25" customWidth="1"/>
    <col min="7715" max="7715" width="1.140625" style="25" customWidth="1"/>
    <col min="7716" max="7717" width="5.7109375" style="25" customWidth="1"/>
    <col min="7718" max="7718" width="5.85546875" style="25" customWidth="1"/>
    <col min="7719" max="7719" width="60" style="25" bestFit="1" customWidth="1"/>
    <col min="7720" max="7731" width="9" style="25" customWidth="1"/>
    <col min="7732" max="7732" width="11.85546875" style="25" customWidth="1"/>
    <col min="7733" max="7733" width="1.140625" style="25" customWidth="1"/>
    <col min="7734" max="7734" width="5.7109375" style="25" customWidth="1"/>
    <col min="7735" max="7937" width="9.140625" style="25"/>
    <col min="7938" max="7938" width="5.42578125" style="25" customWidth="1"/>
    <col min="7939" max="7939" width="57.5703125" style="25" customWidth="1"/>
    <col min="7940" max="7951" width="8.85546875" style="25" customWidth="1"/>
    <col min="7952" max="7952" width="11.85546875" style="25" customWidth="1"/>
    <col min="7953" max="7953" width="1.140625" style="25" customWidth="1"/>
    <col min="7954" max="7955" width="5.7109375" style="25" customWidth="1"/>
    <col min="7956" max="7956" width="5.42578125" style="25" customWidth="1"/>
    <col min="7957" max="7957" width="58.140625" style="25" customWidth="1"/>
    <col min="7958" max="7969" width="9" style="25" customWidth="1"/>
    <col min="7970" max="7970" width="11.85546875" style="25" customWidth="1"/>
    <col min="7971" max="7971" width="1.140625" style="25" customWidth="1"/>
    <col min="7972" max="7973" width="5.7109375" style="25" customWidth="1"/>
    <col min="7974" max="7974" width="5.85546875" style="25" customWidth="1"/>
    <col min="7975" max="7975" width="60" style="25" bestFit="1" customWidth="1"/>
    <col min="7976" max="7987" width="9" style="25" customWidth="1"/>
    <col min="7988" max="7988" width="11.85546875" style="25" customWidth="1"/>
    <col min="7989" max="7989" width="1.140625" style="25" customWidth="1"/>
    <col min="7990" max="7990" width="5.7109375" style="25" customWidth="1"/>
    <col min="7991" max="8193" width="9.140625" style="25"/>
    <col min="8194" max="8194" width="5.42578125" style="25" customWidth="1"/>
    <col min="8195" max="8195" width="57.5703125" style="25" customWidth="1"/>
    <col min="8196" max="8207" width="8.85546875" style="25" customWidth="1"/>
    <col min="8208" max="8208" width="11.85546875" style="25" customWidth="1"/>
    <col min="8209" max="8209" width="1.140625" style="25" customWidth="1"/>
    <col min="8210" max="8211" width="5.7109375" style="25" customWidth="1"/>
    <col min="8212" max="8212" width="5.42578125" style="25" customWidth="1"/>
    <col min="8213" max="8213" width="58.140625" style="25" customWidth="1"/>
    <col min="8214" max="8225" width="9" style="25" customWidth="1"/>
    <col min="8226" max="8226" width="11.85546875" style="25" customWidth="1"/>
    <col min="8227" max="8227" width="1.140625" style="25" customWidth="1"/>
    <col min="8228" max="8229" width="5.7109375" style="25" customWidth="1"/>
    <col min="8230" max="8230" width="5.85546875" style="25" customWidth="1"/>
    <col min="8231" max="8231" width="60" style="25" bestFit="1" customWidth="1"/>
    <col min="8232" max="8243" width="9" style="25" customWidth="1"/>
    <col min="8244" max="8244" width="11.85546875" style="25" customWidth="1"/>
    <col min="8245" max="8245" width="1.140625" style="25" customWidth="1"/>
    <col min="8246" max="8246" width="5.7109375" style="25" customWidth="1"/>
    <col min="8247" max="8449" width="9.140625" style="25"/>
    <col min="8450" max="8450" width="5.42578125" style="25" customWidth="1"/>
    <col min="8451" max="8451" width="57.5703125" style="25" customWidth="1"/>
    <col min="8452" max="8463" width="8.85546875" style="25" customWidth="1"/>
    <col min="8464" max="8464" width="11.85546875" style="25" customWidth="1"/>
    <col min="8465" max="8465" width="1.140625" style="25" customWidth="1"/>
    <col min="8466" max="8467" width="5.7109375" style="25" customWidth="1"/>
    <col min="8468" max="8468" width="5.42578125" style="25" customWidth="1"/>
    <col min="8469" max="8469" width="58.140625" style="25" customWidth="1"/>
    <col min="8470" max="8481" width="9" style="25" customWidth="1"/>
    <col min="8482" max="8482" width="11.85546875" style="25" customWidth="1"/>
    <col min="8483" max="8483" width="1.140625" style="25" customWidth="1"/>
    <col min="8484" max="8485" width="5.7109375" style="25" customWidth="1"/>
    <col min="8486" max="8486" width="5.85546875" style="25" customWidth="1"/>
    <col min="8487" max="8487" width="60" style="25" bestFit="1" customWidth="1"/>
    <col min="8488" max="8499" width="9" style="25" customWidth="1"/>
    <col min="8500" max="8500" width="11.85546875" style="25" customWidth="1"/>
    <col min="8501" max="8501" width="1.140625" style="25" customWidth="1"/>
    <col min="8502" max="8502" width="5.7109375" style="25" customWidth="1"/>
    <col min="8503" max="8705" width="9.140625" style="25"/>
    <col min="8706" max="8706" width="5.42578125" style="25" customWidth="1"/>
    <col min="8707" max="8707" width="57.5703125" style="25" customWidth="1"/>
    <col min="8708" max="8719" width="8.85546875" style="25" customWidth="1"/>
    <col min="8720" max="8720" width="11.85546875" style="25" customWidth="1"/>
    <col min="8721" max="8721" width="1.140625" style="25" customWidth="1"/>
    <col min="8722" max="8723" width="5.7109375" style="25" customWidth="1"/>
    <col min="8724" max="8724" width="5.42578125" style="25" customWidth="1"/>
    <col min="8725" max="8725" width="58.140625" style="25" customWidth="1"/>
    <col min="8726" max="8737" width="9" style="25" customWidth="1"/>
    <col min="8738" max="8738" width="11.85546875" style="25" customWidth="1"/>
    <col min="8739" max="8739" width="1.140625" style="25" customWidth="1"/>
    <col min="8740" max="8741" width="5.7109375" style="25" customWidth="1"/>
    <col min="8742" max="8742" width="5.85546875" style="25" customWidth="1"/>
    <col min="8743" max="8743" width="60" style="25" bestFit="1" customWidth="1"/>
    <col min="8744" max="8755" width="9" style="25" customWidth="1"/>
    <col min="8756" max="8756" width="11.85546875" style="25" customWidth="1"/>
    <col min="8757" max="8757" width="1.140625" style="25" customWidth="1"/>
    <col min="8758" max="8758" width="5.7109375" style="25" customWidth="1"/>
    <col min="8759" max="8961" width="9.140625" style="25"/>
    <col min="8962" max="8962" width="5.42578125" style="25" customWidth="1"/>
    <col min="8963" max="8963" width="57.5703125" style="25" customWidth="1"/>
    <col min="8964" max="8975" width="8.85546875" style="25" customWidth="1"/>
    <col min="8976" max="8976" width="11.85546875" style="25" customWidth="1"/>
    <col min="8977" max="8977" width="1.140625" style="25" customWidth="1"/>
    <col min="8978" max="8979" width="5.7109375" style="25" customWidth="1"/>
    <col min="8980" max="8980" width="5.42578125" style="25" customWidth="1"/>
    <col min="8981" max="8981" width="58.140625" style="25" customWidth="1"/>
    <col min="8982" max="8993" width="9" style="25" customWidth="1"/>
    <col min="8994" max="8994" width="11.85546875" style="25" customWidth="1"/>
    <col min="8995" max="8995" width="1.140625" style="25" customWidth="1"/>
    <col min="8996" max="8997" width="5.7109375" style="25" customWidth="1"/>
    <col min="8998" max="8998" width="5.85546875" style="25" customWidth="1"/>
    <col min="8999" max="8999" width="60" style="25" bestFit="1" customWidth="1"/>
    <col min="9000" max="9011" width="9" style="25" customWidth="1"/>
    <col min="9012" max="9012" width="11.85546875" style="25" customWidth="1"/>
    <col min="9013" max="9013" width="1.140625" style="25" customWidth="1"/>
    <col min="9014" max="9014" width="5.7109375" style="25" customWidth="1"/>
    <col min="9015" max="9217" width="9.140625" style="25"/>
    <col min="9218" max="9218" width="5.42578125" style="25" customWidth="1"/>
    <col min="9219" max="9219" width="57.5703125" style="25" customWidth="1"/>
    <col min="9220" max="9231" width="8.85546875" style="25" customWidth="1"/>
    <col min="9232" max="9232" width="11.85546875" style="25" customWidth="1"/>
    <col min="9233" max="9233" width="1.140625" style="25" customWidth="1"/>
    <col min="9234" max="9235" width="5.7109375" style="25" customWidth="1"/>
    <col min="9236" max="9236" width="5.42578125" style="25" customWidth="1"/>
    <col min="9237" max="9237" width="58.140625" style="25" customWidth="1"/>
    <col min="9238" max="9249" width="9" style="25" customWidth="1"/>
    <col min="9250" max="9250" width="11.85546875" style="25" customWidth="1"/>
    <col min="9251" max="9251" width="1.140625" style="25" customWidth="1"/>
    <col min="9252" max="9253" width="5.7109375" style="25" customWidth="1"/>
    <col min="9254" max="9254" width="5.85546875" style="25" customWidth="1"/>
    <col min="9255" max="9255" width="60" style="25" bestFit="1" customWidth="1"/>
    <col min="9256" max="9267" width="9" style="25" customWidth="1"/>
    <col min="9268" max="9268" width="11.85546875" style="25" customWidth="1"/>
    <col min="9269" max="9269" width="1.140625" style="25" customWidth="1"/>
    <col min="9270" max="9270" width="5.7109375" style="25" customWidth="1"/>
    <col min="9271" max="9473" width="9.140625" style="25"/>
    <col min="9474" max="9474" width="5.42578125" style="25" customWidth="1"/>
    <col min="9475" max="9475" width="57.5703125" style="25" customWidth="1"/>
    <col min="9476" max="9487" width="8.85546875" style="25" customWidth="1"/>
    <col min="9488" max="9488" width="11.85546875" style="25" customWidth="1"/>
    <col min="9489" max="9489" width="1.140625" style="25" customWidth="1"/>
    <col min="9490" max="9491" width="5.7109375" style="25" customWidth="1"/>
    <col min="9492" max="9492" width="5.42578125" style="25" customWidth="1"/>
    <col min="9493" max="9493" width="58.140625" style="25" customWidth="1"/>
    <col min="9494" max="9505" width="9" style="25" customWidth="1"/>
    <col min="9506" max="9506" width="11.85546875" style="25" customWidth="1"/>
    <col min="9507" max="9507" width="1.140625" style="25" customWidth="1"/>
    <col min="9508" max="9509" width="5.7109375" style="25" customWidth="1"/>
    <col min="9510" max="9510" width="5.85546875" style="25" customWidth="1"/>
    <col min="9511" max="9511" width="60" style="25" bestFit="1" customWidth="1"/>
    <col min="9512" max="9523" width="9" style="25" customWidth="1"/>
    <col min="9524" max="9524" width="11.85546875" style="25" customWidth="1"/>
    <col min="9525" max="9525" width="1.140625" style="25" customWidth="1"/>
    <col min="9526" max="9526" width="5.7109375" style="25" customWidth="1"/>
    <col min="9527" max="9729" width="9.140625" style="25"/>
    <col min="9730" max="9730" width="5.42578125" style="25" customWidth="1"/>
    <col min="9731" max="9731" width="57.5703125" style="25" customWidth="1"/>
    <col min="9732" max="9743" width="8.85546875" style="25" customWidth="1"/>
    <col min="9744" max="9744" width="11.85546875" style="25" customWidth="1"/>
    <col min="9745" max="9745" width="1.140625" style="25" customWidth="1"/>
    <col min="9746" max="9747" width="5.7109375" style="25" customWidth="1"/>
    <col min="9748" max="9748" width="5.42578125" style="25" customWidth="1"/>
    <col min="9749" max="9749" width="58.140625" style="25" customWidth="1"/>
    <col min="9750" max="9761" width="9" style="25" customWidth="1"/>
    <col min="9762" max="9762" width="11.85546875" style="25" customWidth="1"/>
    <col min="9763" max="9763" width="1.140625" style="25" customWidth="1"/>
    <col min="9764" max="9765" width="5.7109375" style="25" customWidth="1"/>
    <col min="9766" max="9766" width="5.85546875" style="25" customWidth="1"/>
    <col min="9767" max="9767" width="60" style="25" bestFit="1" customWidth="1"/>
    <col min="9768" max="9779" width="9" style="25" customWidth="1"/>
    <col min="9780" max="9780" width="11.85546875" style="25" customWidth="1"/>
    <col min="9781" max="9781" width="1.140625" style="25" customWidth="1"/>
    <col min="9782" max="9782" width="5.7109375" style="25" customWidth="1"/>
    <col min="9783" max="9985" width="9.140625" style="25"/>
    <col min="9986" max="9986" width="5.42578125" style="25" customWidth="1"/>
    <col min="9987" max="9987" width="57.5703125" style="25" customWidth="1"/>
    <col min="9988" max="9999" width="8.85546875" style="25" customWidth="1"/>
    <col min="10000" max="10000" width="11.85546875" style="25" customWidth="1"/>
    <col min="10001" max="10001" width="1.140625" style="25" customWidth="1"/>
    <col min="10002" max="10003" width="5.7109375" style="25" customWidth="1"/>
    <col min="10004" max="10004" width="5.42578125" style="25" customWidth="1"/>
    <col min="10005" max="10005" width="58.140625" style="25" customWidth="1"/>
    <col min="10006" max="10017" width="9" style="25" customWidth="1"/>
    <col min="10018" max="10018" width="11.85546875" style="25" customWidth="1"/>
    <col min="10019" max="10019" width="1.140625" style="25" customWidth="1"/>
    <col min="10020" max="10021" width="5.7109375" style="25" customWidth="1"/>
    <col min="10022" max="10022" width="5.85546875" style="25" customWidth="1"/>
    <col min="10023" max="10023" width="60" style="25" bestFit="1" customWidth="1"/>
    <col min="10024" max="10035" width="9" style="25" customWidth="1"/>
    <col min="10036" max="10036" width="11.85546875" style="25" customWidth="1"/>
    <col min="10037" max="10037" width="1.140625" style="25" customWidth="1"/>
    <col min="10038" max="10038" width="5.7109375" style="25" customWidth="1"/>
    <col min="10039" max="10241" width="9.140625" style="25"/>
    <col min="10242" max="10242" width="5.42578125" style="25" customWidth="1"/>
    <col min="10243" max="10243" width="57.5703125" style="25" customWidth="1"/>
    <col min="10244" max="10255" width="8.85546875" style="25" customWidth="1"/>
    <col min="10256" max="10256" width="11.85546875" style="25" customWidth="1"/>
    <col min="10257" max="10257" width="1.140625" style="25" customWidth="1"/>
    <col min="10258" max="10259" width="5.7109375" style="25" customWidth="1"/>
    <col min="10260" max="10260" width="5.42578125" style="25" customWidth="1"/>
    <col min="10261" max="10261" width="58.140625" style="25" customWidth="1"/>
    <col min="10262" max="10273" width="9" style="25" customWidth="1"/>
    <col min="10274" max="10274" width="11.85546875" style="25" customWidth="1"/>
    <col min="10275" max="10275" width="1.140625" style="25" customWidth="1"/>
    <col min="10276" max="10277" width="5.7109375" style="25" customWidth="1"/>
    <col min="10278" max="10278" width="5.85546875" style="25" customWidth="1"/>
    <col min="10279" max="10279" width="60" style="25" bestFit="1" customWidth="1"/>
    <col min="10280" max="10291" width="9" style="25" customWidth="1"/>
    <col min="10292" max="10292" width="11.85546875" style="25" customWidth="1"/>
    <col min="10293" max="10293" width="1.140625" style="25" customWidth="1"/>
    <col min="10294" max="10294" width="5.7109375" style="25" customWidth="1"/>
    <col min="10295" max="10497" width="9.140625" style="25"/>
    <col min="10498" max="10498" width="5.42578125" style="25" customWidth="1"/>
    <col min="10499" max="10499" width="57.5703125" style="25" customWidth="1"/>
    <col min="10500" max="10511" width="8.85546875" style="25" customWidth="1"/>
    <col min="10512" max="10512" width="11.85546875" style="25" customWidth="1"/>
    <col min="10513" max="10513" width="1.140625" style="25" customWidth="1"/>
    <col min="10514" max="10515" width="5.7109375" style="25" customWidth="1"/>
    <col min="10516" max="10516" width="5.42578125" style="25" customWidth="1"/>
    <col min="10517" max="10517" width="58.140625" style="25" customWidth="1"/>
    <col min="10518" max="10529" width="9" style="25" customWidth="1"/>
    <col min="10530" max="10530" width="11.85546875" style="25" customWidth="1"/>
    <col min="10531" max="10531" width="1.140625" style="25" customWidth="1"/>
    <col min="10532" max="10533" width="5.7109375" style="25" customWidth="1"/>
    <col min="10534" max="10534" width="5.85546875" style="25" customWidth="1"/>
    <col min="10535" max="10535" width="60" style="25" bestFit="1" customWidth="1"/>
    <col min="10536" max="10547" width="9" style="25" customWidth="1"/>
    <col min="10548" max="10548" width="11.85546875" style="25" customWidth="1"/>
    <col min="10549" max="10549" width="1.140625" style="25" customWidth="1"/>
    <col min="10550" max="10550" width="5.7109375" style="25" customWidth="1"/>
    <col min="10551" max="10753" width="9.140625" style="25"/>
    <col min="10754" max="10754" width="5.42578125" style="25" customWidth="1"/>
    <col min="10755" max="10755" width="57.5703125" style="25" customWidth="1"/>
    <col min="10756" max="10767" width="8.85546875" style="25" customWidth="1"/>
    <col min="10768" max="10768" width="11.85546875" style="25" customWidth="1"/>
    <col min="10769" max="10769" width="1.140625" style="25" customWidth="1"/>
    <col min="10770" max="10771" width="5.7109375" style="25" customWidth="1"/>
    <col min="10772" max="10772" width="5.42578125" style="25" customWidth="1"/>
    <col min="10773" max="10773" width="58.140625" style="25" customWidth="1"/>
    <col min="10774" max="10785" width="9" style="25" customWidth="1"/>
    <col min="10786" max="10786" width="11.85546875" style="25" customWidth="1"/>
    <col min="10787" max="10787" width="1.140625" style="25" customWidth="1"/>
    <col min="10788" max="10789" width="5.7109375" style="25" customWidth="1"/>
    <col min="10790" max="10790" width="5.85546875" style="25" customWidth="1"/>
    <col min="10791" max="10791" width="60" style="25" bestFit="1" customWidth="1"/>
    <col min="10792" max="10803" width="9" style="25" customWidth="1"/>
    <col min="10804" max="10804" width="11.85546875" style="25" customWidth="1"/>
    <col min="10805" max="10805" width="1.140625" style="25" customWidth="1"/>
    <col min="10806" max="10806" width="5.7109375" style="25" customWidth="1"/>
    <col min="10807" max="11009" width="9.140625" style="25"/>
    <col min="11010" max="11010" width="5.42578125" style="25" customWidth="1"/>
    <col min="11011" max="11011" width="57.5703125" style="25" customWidth="1"/>
    <col min="11012" max="11023" width="8.85546875" style="25" customWidth="1"/>
    <col min="11024" max="11024" width="11.85546875" style="25" customWidth="1"/>
    <col min="11025" max="11025" width="1.140625" style="25" customWidth="1"/>
    <col min="11026" max="11027" width="5.7109375" style="25" customWidth="1"/>
    <col min="11028" max="11028" width="5.42578125" style="25" customWidth="1"/>
    <col min="11029" max="11029" width="58.140625" style="25" customWidth="1"/>
    <col min="11030" max="11041" width="9" style="25" customWidth="1"/>
    <col min="11042" max="11042" width="11.85546875" style="25" customWidth="1"/>
    <col min="11043" max="11043" width="1.140625" style="25" customWidth="1"/>
    <col min="11044" max="11045" width="5.7109375" style="25" customWidth="1"/>
    <col min="11046" max="11046" width="5.85546875" style="25" customWidth="1"/>
    <col min="11047" max="11047" width="60" style="25" bestFit="1" customWidth="1"/>
    <col min="11048" max="11059" width="9" style="25" customWidth="1"/>
    <col min="11060" max="11060" width="11.85546875" style="25" customWidth="1"/>
    <col min="11061" max="11061" width="1.140625" style="25" customWidth="1"/>
    <col min="11062" max="11062" width="5.7109375" style="25" customWidth="1"/>
    <col min="11063" max="11265" width="9.140625" style="25"/>
    <col min="11266" max="11266" width="5.42578125" style="25" customWidth="1"/>
    <col min="11267" max="11267" width="57.5703125" style="25" customWidth="1"/>
    <col min="11268" max="11279" width="8.85546875" style="25" customWidth="1"/>
    <col min="11280" max="11280" width="11.85546875" style="25" customWidth="1"/>
    <col min="11281" max="11281" width="1.140625" style="25" customWidth="1"/>
    <col min="11282" max="11283" width="5.7109375" style="25" customWidth="1"/>
    <col min="11284" max="11284" width="5.42578125" style="25" customWidth="1"/>
    <col min="11285" max="11285" width="58.140625" style="25" customWidth="1"/>
    <col min="11286" max="11297" width="9" style="25" customWidth="1"/>
    <col min="11298" max="11298" width="11.85546875" style="25" customWidth="1"/>
    <col min="11299" max="11299" width="1.140625" style="25" customWidth="1"/>
    <col min="11300" max="11301" width="5.7109375" style="25" customWidth="1"/>
    <col min="11302" max="11302" width="5.85546875" style="25" customWidth="1"/>
    <col min="11303" max="11303" width="60" style="25" bestFit="1" customWidth="1"/>
    <col min="11304" max="11315" width="9" style="25" customWidth="1"/>
    <col min="11316" max="11316" width="11.85546875" style="25" customWidth="1"/>
    <col min="11317" max="11317" width="1.140625" style="25" customWidth="1"/>
    <col min="11318" max="11318" width="5.7109375" style="25" customWidth="1"/>
    <col min="11319" max="11521" width="9.140625" style="25"/>
    <col min="11522" max="11522" width="5.42578125" style="25" customWidth="1"/>
    <col min="11523" max="11523" width="57.5703125" style="25" customWidth="1"/>
    <col min="11524" max="11535" width="8.85546875" style="25" customWidth="1"/>
    <col min="11536" max="11536" width="11.85546875" style="25" customWidth="1"/>
    <col min="11537" max="11537" width="1.140625" style="25" customWidth="1"/>
    <col min="11538" max="11539" width="5.7109375" style="25" customWidth="1"/>
    <col min="11540" max="11540" width="5.42578125" style="25" customWidth="1"/>
    <col min="11541" max="11541" width="58.140625" style="25" customWidth="1"/>
    <col min="11542" max="11553" width="9" style="25" customWidth="1"/>
    <col min="11554" max="11554" width="11.85546875" style="25" customWidth="1"/>
    <col min="11555" max="11555" width="1.140625" style="25" customWidth="1"/>
    <col min="11556" max="11557" width="5.7109375" style="25" customWidth="1"/>
    <col min="11558" max="11558" width="5.85546875" style="25" customWidth="1"/>
    <col min="11559" max="11559" width="60" style="25" bestFit="1" customWidth="1"/>
    <col min="11560" max="11571" width="9" style="25" customWidth="1"/>
    <col min="11572" max="11572" width="11.85546875" style="25" customWidth="1"/>
    <col min="11573" max="11573" width="1.140625" style="25" customWidth="1"/>
    <col min="11574" max="11574" width="5.7109375" style="25" customWidth="1"/>
    <col min="11575" max="11777" width="9.140625" style="25"/>
    <col min="11778" max="11778" width="5.42578125" style="25" customWidth="1"/>
    <col min="11779" max="11779" width="57.5703125" style="25" customWidth="1"/>
    <col min="11780" max="11791" width="8.85546875" style="25" customWidth="1"/>
    <col min="11792" max="11792" width="11.85546875" style="25" customWidth="1"/>
    <col min="11793" max="11793" width="1.140625" style="25" customWidth="1"/>
    <col min="11794" max="11795" width="5.7109375" style="25" customWidth="1"/>
    <col min="11796" max="11796" width="5.42578125" style="25" customWidth="1"/>
    <col min="11797" max="11797" width="58.140625" style="25" customWidth="1"/>
    <col min="11798" max="11809" width="9" style="25" customWidth="1"/>
    <col min="11810" max="11810" width="11.85546875" style="25" customWidth="1"/>
    <col min="11811" max="11811" width="1.140625" style="25" customWidth="1"/>
    <col min="11812" max="11813" width="5.7109375" style="25" customWidth="1"/>
    <col min="11814" max="11814" width="5.85546875" style="25" customWidth="1"/>
    <col min="11815" max="11815" width="60" style="25" bestFit="1" customWidth="1"/>
    <col min="11816" max="11827" width="9" style="25" customWidth="1"/>
    <col min="11828" max="11828" width="11.85546875" style="25" customWidth="1"/>
    <col min="11829" max="11829" width="1.140625" style="25" customWidth="1"/>
    <col min="11830" max="11830" width="5.7109375" style="25" customWidth="1"/>
    <col min="11831" max="12033" width="9.140625" style="25"/>
    <col min="12034" max="12034" width="5.42578125" style="25" customWidth="1"/>
    <col min="12035" max="12035" width="57.5703125" style="25" customWidth="1"/>
    <col min="12036" max="12047" width="8.85546875" style="25" customWidth="1"/>
    <col min="12048" max="12048" width="11.85546875" style="25" customWidth="1"/>
    <col min="12049" max="12049" width="1.140625" style="25" customWidth="1"/>
    <col min="12050" max="12051" width="5.7109375" style="25" customWidth="1"/>
    <col min="12052" max="12052" width="5.42578125" style="25" customWidth="1"/>
    <col min="12053" max="12053" width="58.140625" style="25" customWidth="1"/>
    <col min="12054" max="12065" width="9" style="25" customWidth="1"/>
    <col min="12066" max="12066" width="11.85546875" style="25" customWidth="1"/>
    <col min="12067" max="12067" width="1.140625" style="25" customWidth="1"/>
    <col min="12068" max="12069" width="5.7109375" style="25" customWidth="1"/>
    <col min="12070" max="12070" width="5.85546875" style="25" customWidth="1"/>
    <col min="12071" max="12071" width="60" style="25" bestFit="1" customWidth="1"/>
    <col min="12072" max="12083" width="9" style="25" customWidth="1"/>
    <col min="12084" max="12084" width="11.85546875" style="25" customWidth="1"/>
    <col min="12085" max="12085" width="1.140625" style="25" customWidth="1"/>
    <col min="12086" max="12086" width="5.7109375" style="25" customWidth="1"/>
    <col min="12087" max="12289" width="9.140625" style="25"/>
    <col min="12290" max="12290" width="5.42578125" style="25" customWidth="1"/>
    <col min="12291" max="12291" width="57.5703125" style="25" customWidth="1"/>
    <col min="12292" max="12303" width="8.85546875" style="25" customWidth="1"/>
    <col min="12304" max="12304" width="11.85546875" style="25" customWidth="1"/>
    <col min="12305" max="12305" width="1.140625" style="25" customWidth="1"/>
    <col min="12306" max="12307" width="5.7109375" style="25" customWidth="1"/>
    <col min="12308" max="12308" width="5.42578125" style="25" customWidth="1"/>
    <col min="12309" max="12309" width="58.140625" style="25" customWidth="1"/>
    <col min="12310" max="12321" width="9" style="25" customWidth="1"/>
    <col min="12322" max="12322" width="11.85546875" style="25" customWidth="1"/>
    <col min="12323" max="12323" width="1.140625" style="25" customWidth="1"/>
    <col min="12324" max="12325" width="5.7109375" style="25" customWidth="1"/>
    <col min="12326" max="12326" width="5.85546875" style="25" customWidth="1"/>
    <col min="12327" max="12327" width="60" style="25" bestFit="1" customWidth="1"/>
    <col min="12328" max="12339" width="9" style="25" customWidth="1"/>
    <col min="12340" max="12340" width="11.85546875" style="25" customWidth="1"/>
    <col min="12341" max="12341" width="1.140625" style="25" customWidth="1"/>
    <col min="12342" max="12342" width="5.7109375" style="25" customWidth="1"/>
    <col min="12343" max="12545" width="9.140625" style="25"/>
    <col min="12546" max="12546" width="5.42578125" style="25" customWidth="1"/>
    <col min="12547" max="12547" width="57.5703125" style="25" customWidth="1"/>
    <col min="12548" max="12559" width="8.85546875" style="25" customWidth="1"/>
    <col min="12560" max="12560" width="11.85546875" style="25" customWidth="1"/>
    <col min="12561" max="12561" width="1.140625" style="25" customWidth="1"/>
    <col min="12562" max="12563" width="5.7109375" style="25" customWidth="1"/>
    <col min="12564" max="12564" width="5.42578125" style="25" customWidth="1"/>
    <col min="12565" max="12565" width="58.140625" style="25" customWidth="1"/>
    <col min="12566" max="12577" width="9" style="25" customWidth="1"/>
    <col min="12578" max="12578" width="11.85546875" style="25" customWidth="1"/>
    <col min="12579" max="12579" width="1.140625" style="25" customWidth="1"/>
    <col min="12580" max="12581" width="5.7109375" style="25" customWidth="1"/>
    <col min="12582" max="12582" width="5.85546875" style="25" customWidth="1"/>
    <col min="12583" max="12583" width="60" style="25" bestFit="1" customWidth="1"/>
    <col min="12584" max="12595" width="9" style="25" customWidth="1"/>
    <col min="12596" max="12596" width="11.85546875" style="25" customWidth="1"/>
    <col min="12597" max="12597" width="1.140625" style="25" customWidth="1"/>
    <col min="12598" max="12598" width="5.7109375" style="25" customWidth="1"/>
    <col min="12599" max="12801" width="9.140625" style="25"/>
    <col min="12802" max="12802" width="5.42578125" style="25" customWidth="1"/>
    <col min="12803" max="12803" width="57.5703125" style="25" customWidth="1"/>
    <col min="12804" max="12815" width="8.85546875" style="25" customWidth="1"/>
    <col min="12816" max="12816" width="11.85546875" style="25" customWidth="1"/>
    <col min="12817" max="12817" width="1.140625" style="25" customWidth="1"/>
    <col min="12818" max="12819" width="5.7109375" style="25" customWidth="1"/>
    <col min="12820" max="12820" width="5.42578125" style="25" customWidth="1"/>
    <col min="12821" max="12821" width="58.140625" style="25" customWidth="1"/>
    <col min="12822" max="12833" width="9" style="25" customWidth="1"/>
    <col min="12834" max="12834" width="11.85546875" style="25" customWidth="1"/>
    <col min="12835" max="12835" width="1.140625" style="25" customWidth="1"/>
    <col min="12836" max="12837" width="5.7109375" style="25" customWidth="1"/>
    <col min="12838" max="12838" width="5.85546875" style="25" customWidth="1"/>
    <col min="12839" max="12839" width="60" style="25" bestFit="1" customWidth="1"/>
    <col min="12840" max="12851" width="9" style="25" customWidth="1"/>
    <col min="12852" max="12852" width="11.85546875" style="25" customWidth="1"/>
    <col min="12853" max="12853" width="1.140625" style="25" customWidth="1"/>
    <col min="12854" max="12854" width="5.7109375" style="25" customWidth="1"/>
    <col min="12855" max="13057" width="9.140625" style="25"/>
    <col min="13058" max="13058" width="5.42578125" style="25" customWidth="1"/>
    <col min="13059" max="13059" width="57.5703125" style="25" customWidth="1"/>
    <col min="13060" max="13071" width="8.85546875" style="25" customWidth="1"/>
    <col min="13072" max="13072" width="11.85546875" style="25" customWidth="1"/>
    <col min="13073" max="13073" width="1.140625" style="25" customWidth="1"/>
    <col min="13074" max="13075" width="5.7109375" style="25" customWidth="1"/>
    <col min="13076" max="13076" width="5.42578125" style="25" customWidth="1"/>
    <col min="13077" max="13077" width="58.140625" style="25" customWidth="1"/>
    <col min="13078" max="13089" width="9" style="25" customWidth="1"/>
    <col min="13090" max="13090" width="11.85546875" style="25" customWidth="1"/>
    <col min="13091" max="13091" width="1.140625" style="25" customWidth="1"/>
    <col min="13092" max="13093" width="5.7109375" style="25" customWidth="1"/>
    <col min="13094" max="13094" width="5.85546875" style="25" customWidth="1"/>
    <col min="13095" max="13095" width="60" style="25" bestFit="1" customWidth="1"/>
    <col min="13096" max="13107" width="9" style="25" customWidth="1"/>
    <col min="13108" max="13108" width="11.85546875" style="25" customWidth="1"/>
    <col min="13109" max="13109" width="1.140625" style="25" customWidth="1"/>
    <col min="13110" max="13110" width="5.7109375" style="25" customWidth="1"/>
    <col min="13111" max="13313" width="9.140625" style="25"/>
    <col min="13314" max="13314" width="5.42578125" style="25" customWidth="1"/>
    <col min="13315" max="13315" width="57.5703125" style="25" customWidth="1"/>
    <col min="13316" max="13327" width="8.85546875" style="25" customWidth="1"/>
    <col min="13328" max="13328" width="11.85546875" style="25" customWidth="1"/>
    <col min="13329" max="13329" width="1.140625" style="25" customWidth="1"/>
    <col min="13330" max="13331" width="5.7109375" style="25" customWidth="1"/>
    <col min="13332" max="13332" width="5.42578125" style="25" customWidth="1"/>
    <col min="13333" max="13333" width="58.140625" style="25" customWidth="1"/>
    <col min="13334" max="13345" width="9" style="25" customWidth="1"/>
    <col min="13346" max="13346" width="11.85546875" style="25" customWidth="1"/>
    <col min="13347" max="13347" width="1.140625" style="25" customWidth="1"/>
    <col min="13348" max="13349" width="5.7109375" style="25" customWidth="1"/>
    <col min="13350" max="13350" width="5.85546875" style="25" customWidth="1"/>
    <col min="13351" max="13351" width="60" style="25" bestFit="1" customWidth="1"/>
    <col min="13352" max="13363" width="9" style="25" customWidth="1"/>
    <col min="13364" max="13364" width="11.85546875" style="25" customWidth="1"/>
    <col min="13365" max="13365" width="1.140625" style="25" customWidth="1"/>
    <col min="13366" max="13366" width="5.7109375" style="25" customWidth="1"/>
    <col min="13367" max="13569" width="9.140625" style="25"/>
    <col min="13570" max="13570" width="5.42578125" style="25" customWidth="1"/>
    <col min="13571" max="13571" width="57.5703125" style="25" customWidth="1"/>
    <col min="13572" max="13583" width="8.85546875" style="25" customWidth="1"/>
    <col min="13584" max="13584" width="11.85546875" style="25" customWidth="1"/>
    <col min="13585" max="13585" width="1.140625" style="25" customWidth="1"/>
    <col min="13586" max="13587" width="5.7109375" style="25" customWidth="1"/>
    <col min="13588" max="13588" width="5.42578125" style="25" customWidth="1"/>
    <col min="13589" max="13589" width="58.140625" style="25" customWidth="1"/>
    <col min="13590" max="13601" width="9" style="25" customWidth="1"/>
    <col min="13602" max="13602" width="11.85546875" style="25" customWidth="1"/>
    <col min="13603" max="13603" width="1.140625" style="25" customWidth="1"/>
    <col min="13604" max="13605" width="5.7109375" style="25" customWidth="1"/>
    <col min="13606" max="13606" width="5.85546875" style="25" customWidth="1"/>
    <col min="13607" max="13607" width="60" style="25" bestFit="1" customWidth="1"/>
    <col min="13608" max="13619" width="9" style="25" customWidth="1"/>
    <col min="13620" max="13620" width="11.85546875" style="25" customWidth="1"/>
    <col min="13621" max="13621" width="1.140625" style="25" customWidth="1"/>
    <col min="13622" max="13622" width="5.7109375" style="25" customWidth="1"/>
    <col min="13623" max="13825" width="9.140625" style="25"/>
    <col min="13826" max="13826" width="5.42578125" style="25" customWidth="1"/>
    <col min="13827" max="13827" width="57.5703125" style="25" customWidth="1"/>
    <col min="13828" max="13839" width="8.85546875" style="25" customWidth="1"/>
    <col min="13840" max="13840" width="11.85546875" style="25" customWidth="1"/>
    <col min="13841" max="13841" width="1.140625" style="25" customWidth="1"/>
    <col min="13842" max="13843" width="5.7109375" style="25" customWidth="1"/>
    <col min="13844" max="13844" width="5.42578125" style="25" customWidth="1"/>
    <col min="13845" max="13845" width="58.140625" style="25" customWidth="1"/>
    <col min="13846" max="13857" width="9" style="25" customWidth="1"/>
    <col min="13858" max="13858" width="11.85546875" style="25" customWidth="1"/>
    <col min="13859" max="13859" width="1.140625" style="25" customWidth="1"/>
    <col min="13860" max="13861" width="5.7109375" style="25" customWidth="1"/>
    <col min="13862" max="13862" width="5.85546875" style="25" customWidth="1"/>
    <col min="13863" max="13863" width="60" style="25" bestFit="1" customWidth="1"/>
    <col min="13864" max="13875" width="9" style="25" customWidth="1"/>
    <col min="13876" max="13876" width="11.85546875" style="25" customWidth="1"/>
    <col min="13877" max="13877" width="1.140625" style="25" customWidth="1"/>
    <col min="13878" max="13878" width="5.7109375" style="25" customWidth="1"/>
    <col min="13879" max="14081" width="9.140625" style="25"/>
    <col min="14082" max="14082" width="5.42578125" style="25" customWidth="1"/>
    <col min="14083" max="14083" width="57.5703125" style="25" customWidth="1"/>
    <col min="14084" max="14095" width="8.85546875" style="25" customWidth="1"/>
    <col min="14096" max="14096" width="11.85546875" style="25" customWidth="1"/>
    <col min="14097" max="14097" width="1.140625" style="25" customWidth="1"/>
    <col min="14098" max="14099" width="5.7109375" style="25" customWidth="1"/>
    <col min="14100" max="14100" width="5.42578125" style="25" customWidth="1"/>
    <col min="14101" max="14101" width="58.140625" style="25" customWidth="1"/>
    <col min="14102" max="14113" width="9" style="25" customWidth="1"/>
    <col min="14114" max="14114" width="11.85546875" style="25" customWidth="1"/>
    <col min="14115" max="14115" width="1.140625" style="25" customWidth="1"/>
    <col min="14116" max="14117" width="5.7109375" style="25" customWidth="1"/>
    <col min="14118" max="14118" width="5.85546875" style="25" customWidth="1"/>
    <col min="14119" max="14119" width="60" style="25" bestFit="1" customWidth="1"/>
    <col min="14120" max="14131" width="9" style="25" customWidth="1"/>
    <col min="14132" max="14132" width="11.85546875" style="25" customWidth="1"/>
    <col min="14133" max="14133" width="1.140625" style="25" customWidth="1"/>
    <col min="14134" max="14134" width="5.7109375" style="25" customWidth="1"/>
    <col min="14135" max="14337" width="9.140625" style="25"/>
    <col min="14338" max="14338" width="5.42578125" style="25" customWidth="1"/>
    <col min="14339" max="14339" width="57.5703125" style="25" customWidth="1"/>
    <col min="14340" max="14351" width="8.85546875" style="25" customWidth="1"/>
    <col min="14352" max="14352" width="11.85546875" style="25" customWidth="1"/>
    <col min="14353" max="14353" width="1.140625" style="25" customWidth="1"/>
    <col min="14354" max="14355" width="5.7109375" style="25" customWidth="1"/>
    <col min="14356" max="14356" width="5.42578125" style="25" customWidth="1"/>
    <col min="14357" max="14357" width="58.140625" style="25" customWidth="1"/>
    <col min="14358" max="14369" width="9" style="25" customWidth="1"/>
    <col min="14370" max="14370" width="11.85546875" style="25" customWidth="1"/>
    <col min="14371" max="14371" width="1.140625" style="25" customWidth="1"/>
    <col min="14372" max="14373" width="5.7109375" style="25" customWidth="1"/>
    <col min="14374" max="14374" width="5.85546875" style="25" customWidth="1"/>
    <col min="14375" max="14375" width="60" style="25" bestFit="1" customWidth="1"/>
    <col min="14376" max="14387" width="9" style="25" customWidth="1"/>
    <col min="14388" max="14388" width="11.85546875" style="25" customWidth="1"/>
    <col min="14389" max="14389" width="1.140625" style="25" customWidth="1"/>
    <col min="14390" max="14390" width="5.7109375" style="25" customWidth="1"/>
    <col min="14391" max="14593" width="9.140625" style="25"/>
    <col min="14594" max="14594" width="5.42578125" style="25" customWidth="1"/>
    <col min="14595" max="14595" width="57.5703125" style="25" customWidth="1"/>
    <col min="14596" max="14607" width="8.85546875" style="25" customWidth="1"/>
    <col min="14608" max="14608" width="11.85546875" style="25" customWidth="1"/>
    <col min="14609" max="14609" width="1.140625" style="25" customWidth="1"/>
    <col min="14610" max="14611" width="5.7109375" style="25" customWidth="1"/>
    <col min="14612" max="14612" width="5.42578125" style="25" customWidth="1"/>
    <col min="14613" max="14613" width="58.140625" style="25" customWidth="1"/>
    <col min="14614" max="14625" width="9" style="25" customWidth="1"/>
    <col min="14626" max="14626" width="11.85546875" style="25" customWidth="1"/>
    <col min="14627" max="14627" width="1.140625" style="25" customWidth="1"/>
    <col min="14628" max="14629" width="5.7109375" style="25" customWidth="1"/>
    <col min="14630" max="14630" width="5.85546875" style="25" customWidth="1"/>
    <col min="14631" max="14631" width="60" style="25" bestFit="1" customWidth="1"/>
    <col min="14632" max="14643" width="9" style="25" customWidth="1"/>
    <col min="14644" max="14644" width="11.85546875" style="25" customWidth="1"/>
    <col min="14645" max="14645" width="1.140625" style="25" customWidth="1"/>
    <col min="14646" max="14646" width="5.7109375" style="25" customWidth="1"/>
    <col min="14647" max="14849" width="9.140625" style="25"/>
    <col min="14850" max="14850" width="5.42578125" style="25" customWidth="1"/>
    <col min="14851" max="14851" width="57.5703125" style="25" customWidth="1"/>
    <col min="14852" max="14863" width="8.85546875" style="25" customWidth="1"/>
    <col min="14864" max="14864" width="11.85546875" style="25" customWidth="1"/>
    <col min="14865" max="14865" width="1.140625" style="25" customWidth="1"/>
    <col min="14866" max="14867" width="5.7109375" style="25" customWidth="1"/>
    <col min="14868" max="14868" width="5.42578125" style="25" customWidth="1"/>
    <col min="14869" max="14869" width="58.140625" style="25" customWidth="1"/>
    <col min="14870" max="14881" width="9" style="25" customWidth="1"/>
    <col min="14882" max="14882" width="11.85546875" style="25" customWidth="1"/>
    <col min="14883" max="14883" width="1.140625" style="25" customWidth="1"/>
    <col min="14884" max="14885" width="5.7109375" style="25" customWidth="1"/>
    <col min="14886" max="14886" width="5.85546875" style="25" customWidth="1"/>
    <col min="14887" max="14887" width="60" style="25" bestFit="1" customWidth="1"/>
    <col min="14888" max="14899" width="9" style="25" customWidth="1"/>
    <col min="14900" max="14900" width="11.85546875" style="25" customWidth="1"/>
    <col min="14901" max="14901" width="1.140625" style="25" customWidth="1"/>
    <col min="14902" max="14902" width="5.7109375" style="25" customWidth="1"/>
    <col min="14903" max="15105" width="9.140625" style="25"/>
    <col min="15106" max="15106" width="5.42578125" style="25" customWidth="1"/>
    <col min="15107" max="15107" width="57.5703125" style="25" customWidth="1"/>
    <col min="15108" max="15119" width="8.85546875" style="25" customWidth="1"/>
    <col min="15120" max="15120" width="11.85546875" style="25" customWidth="1"/>
    <col min="15121" max="15121" width="1.140625" style="25" customWidth="1"/>
    <col min="15122" max="15123" width="5.7109375" style="25" customWidth="1"/>
    <col min="15124" max="15124" width="5.42578125" style="25" customWidth="1"/>
    <col min="15125" max="15125" width="58.140625" style="25" customWidth="1"/>
    <col min="15126" max="15137" width="9" style="25" customWidth="1"/>
    <col min="15138" max="15138" width="11.85546875" style="25" customWidth="1"/>
    <col min="15139" max="15139" width="1.140625" style="25" customWidth="1"/>
    <col min="15140" max="15141" width="5.7109375" style="25" customWidth="1"/>
    <col min="15142" max="15142" width="5.85546875" style="25" customWidth="1"/>
    <col min="15143" max="15143" width="60" style="25" bestFit="1" customWidth="1"/>
    <col min="15144" max="15155" width="9" style="25" customWidth="1"/>
    <col min="15156" max="15156" width="11.85546875" style="25" customWidth="1"/>
    <col min="15157" max="15157" width="1.140625" style="25" customWidth="1"/>
    <col min="15158" max="15158" width="5.7109375" style="25" customWidth="1"/>
    <col min="15159" max="15361" width="9.140625" style="25"/>
    <col min="15362" max="15362" width="5.42578125" style="25" customWidth="1"/>
    <col min="15363" max="15363" width="57.5703125" style="25" customWidth="1"/>
    <col min="15364" max="15375" width="8.85546875" style="25" customWidth="1"/>
    <col min="15376" max="15376" width="11.85546875" style="25" customWidth="1"/>
    <col min="15377" max="15377" width="1.140625" style="25" customWidth="1"/>
    <col min="15378" max="15379" width="5.7109375" style="25" customWidth="1"/>
    <col min="15380" max="15380" width="5.42578125" style="25" customWidth="1"/>
    <col min="15381" max="15381" width="58.140625" style="25" customWidth="1"/>
    <col min="15382" max="15393" width="9" style="25" customWidth="1"/>
    <col min="15394" max="15394" width="11.85546875" style="25" customWidth="1"/>
    <col min="15395" max="15395" width="1.140625" style="25" customWidth="1"/>
    <col min="15396" max="15397" width="5.7109375" style="25" customWidth="1"/>
    <col min="15398" max="15398" width="5.85546875" style="25" customWidth="1"/>
    <col min="15399" max="15399" width="60" style="25" bestFit="1" customWidth="1"/>
    <col min="15400" max="15411" width="9" style="25" customWidth="1"/>
    <col min="15412" max="15412" width="11.85546875" style="25" customWidth="1"/>
    <col min="15413" max="15413" width="1.140625" style="25" customWidth="1"/>
    <col min="15414" max="15414" width="5.7109375" style="25" customWidth="1"/>
    <col min="15415" max="15617" width="9.140625" style="25"/>
    <col min="15618" max="15618" width="5.42578125" style="25" customWidth="1"/>
    <col min="15619" max="15619" width="57.5703125" style="25" customWidth="1"/>
    <col min="15620" max="15631" width="8.85546875" style="25" customWidth="1"/>
    <col min="15632" max="15632" width="11.85546875" style="25" customWidth="1"/>
    <col min="15633" max="15633" width="1.140625" style="25" customWidth="1"/>
    <col min="15634" max="15635" width="5.7109375" style="25" customWidth="1"/>
    <col min="15636" max="15636" width="5.42578125" style="25" customWidth="1"/>
    <col min="15637" max="15637" width="58.140625" style="25" customWidth="1"/>
    <col min="15638" max="15649" width="9" style="25" customWidth="1"/>
    <col min="15650" max="15650" width="11.85546875" style="25" customWidth="1"/>
    <col min="15651" max="15651" width="1.140625" style="25" customWidth="1"/>
    <col min="15652" max="15653" width="5.7109375" style="25" customWidth="1"/>
    <col min="15654" max="15654" width="5.85546875" style="25" customWidth="1"/>
    <col min="15655" max="15655" width="60" style="25" bestFit="1" customWidth="1"/>
    <col min="15656" max="15667" width="9" style="25" customWidth="1"/>
    <col min="15668" max="15668" width="11.85546875" style="25" customWidth="1"/>
    <col min="15669" max="15669" width="1.140625" style="25" customWidth="1"/>
    <col min="15670" max="15670" width="5.7109375" style="25" customWidth="1"/>
    <col min="15671" max="15873" width="9.140625" style="25"/>
    <col min="15874" max="15874" width="5.42578125" style="25" customWidth="1"/>
    <col min="15875" max="15875" width="57.5703125" style="25" customWidth="1"/>
    <col min="15876" max="15887" width="8.85546875" style="25" customWidth="1"/>
    <col min="15888" max="15888" width="11.85546875" style="25" customWidth="1"/>
    <col min="15889" max="15889" width="1.140625" style="25" customWidth="1"/>
    <col min="15890" max="15891" width="5.7109375" style="25" customWidth="1"/>
    <col min="15892" max="15892" width="5.42578125" style="25" customWidth="1"/>
    <col min="15893" max="15893" width="58.140625" style="25" customWidth="1"/>
    <col min="15894" max="15905" width="9" style="25" customWidth="1"/>
    <col min="15906" max="15906" width="11.85546875" style="25" customWidth="1"/>
    <col min="15907" max="15907" width="1.140625" style="25" customWidth="1"/>
    <col min="15908" max="15909" width="5.7109375" style="25" customWidth="1"/>
    <col min="15910" max="15910" width="5.85546875" style="25" customWidth="1"/>
    <col min="15911" max="15911" width="60" style="25" bestFit="1" customWidth="1"/>
    <col min="15912" max="15923" width="9" style="25" customWidth="1"/>
    <col min="15924" max="15924" width="11.85546875" style="25" customWidth="1"/>
    <col min="15925" max="15925" width="1.140625" style="25" customWidth="1"/>
    <col min="15926" max="15926" width="5.7109375" style="25" customWidth="1"/>
    <col min="15927" max="16129" width="9.140625" style="25"/>
    <col min="16130" max="16130" width="5.42578125" style="25" customWidth="1"/>
    <col min="16131" max="16131" width="57.5703125" style="25" customWidth="1"/>
    <col min="16132" max="16143" width="8.85546875" style="25" customWidth="1"/>
    <col min="16144" max="16144" width="11.85546875" style="25" customWidth="1"/>
    <col min="16145" max="16145" width="1.140625" style="25" customWidth="1"/>
    <col min="16146" max="16147" width="5.7109375" style="25" customWidth="1"/>
    <col min="16148" max="16148" width="5.42578125" style="25" customWidth="1"/>
    <col min="16149" max="16149" width="58.140625" style="25" customWidth="1"/>
    <col min="16150" max="16161" width="9" style="25" customWidth="1"/>
    <col min="16162" max="16162" width="11.85546875" style="25" customWidth="1"/>
    <col min="16163" max="16163" width="1.140625" style="25" customWidth="1"/>
    <col min="16164" max="16165" width="5.7109375" style="25" customWidth="1"/>
    <col min="16166" max="16166" width="5.85546875" style="25" customWidth="1"/>
    <col min="16167" max="16167" width="60" style="25" bestFit="1" customWidth="1"/>
    <col min="16168" max="16179" width="9" style="25" customWidth="1"/>
    <col min="16180" max="16180" width="11.85546875" style="25" customWidth="1"/>
    <col min="16181" max="16181" width="1.140625" style="25" customWidth="1"/>
    <col min="16182" max="16182" width="5.7109375" style="25" customWidth="1"/>
    <col min="16183" max="16384" width="9.140625" style="25"/>
  </cols>
  <sheetData>
    <row r="1" spans="2:54" ht="15.75" thickBot="1" x14ac:dyDescent="0.3">
      <c r="Q1" s="47"/>
      <c r="T1" s="47"/>
      <c r="U1" s="47"/>
    </row>
    <row r="2" spans="2:54" x14ac:dyDescent="0.25">
      <c r="B2" s="477" t="s">
        <v>112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L2" s="50"/>
      <c r="AM2" s="50"/>
    </row>
    <row r="3" spans="2:54" ht="15.75" thickBot="1" x14ac:dyDescent="0.3">
      <c r="B3" s="480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2"/>
      <c r="U3" s="47"/>
      <c r="AI3" s="47"/>
      <c r="AL3" s="50"/>
      <c r="AM3" s="50"/>
    </row>
    <row r="4" spans="2:54" s="51" customFormat="1" ht="19.5" thickBot="1" x14ac:dyDescent="0.3"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  <c r="R4" s="56"/>
      <c r="S4" s="57"/>
      <c r="AK4" s="58"/>
      <c r="AL4" s="52"/>
      <c r="AM4" s="52"/>
    </row>
    <row r="5" spans="2:54" s="51" customFormat="1" ht="18" thickBot="1" x14ac:dyDescent="0.3">
      <c r="B5" s="59" t="s">
        <v>32</v>
      </c>
      <c r="C5" s="60" t="s">
        <v>0</v>
      </c>
      <c r="D5" s="470" t="str">
        <f>IF('1_Aspectos_Geográficos'!D4&lt;&gt;0,('1_Aspectos_Geográficos'!D4),"")</f>
        <v/>
      </c>
      <c r="E5" s="471"/>
      <c r="F5" s="471"/>
      <c r="G5" s="472"/>
      <c r="H5" s="404"/>
      <c r="I5" s="404"/>
      <c r="J5" s="404"/>
      <c r="K5" s="404"/>
      <c r="L5" s="404"/>
      <c r="M5" s="404"/>
      <c r="N5" s="404"/>
      <c r="O5" s="404"/>
      <c r="P5" s="404"/>
      <c r="Q5" s="61"/>
      <c r="R5" s="62"/>
      <c r="S5" s="61"/>
      <c r="U5" s="52"/>
      <c r="AH5" s="52"/>
      <c r="AI5" s="52"/>
      <c r="AJ5" s="52"/>
      <c r="AK5" s="63"/>
      <c r="AL5" s="52"/>
      <c r="AM5" s="52"/>
    </row>
    <row r="6" spans="2:54" s="24" customFormat="1" ht="15.75" thickBot="1" x14ac:dyDescent="0.3">
      <c r="B6" s="64"/>
      <c r="C6" s="65"/>
      <c r="D6" s="65"/>
      <c r="E6" s="65"/>
      <c r="F6" s="65"/>
      <c r="G6" s="65"/>
      <c r="H6" s="405"/>
      <c r="I6" s="405"/>
      <c r="J6" s="405"/>
      <c r="K6" s="405"/>
      <c r="L6" s="405"/>
      <c r="M6" s="405"/>
      <c r="N6" s="405"/>
      <c r="O6" s="405"/>
      <c r="P6" s="405"/>
      <c r="Q6" s="65"/>
      <c r="R6" s="66"/>
      <c r="T6" s="25"/>
      <c r="U6" s="50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50"/>
      <c r="AI6" s="50"/>
      <c r="AJ6" s="50"/>
      <c r="AL6" s="50"/>
      <c r="AM6" s="50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47"/>
    </row>
    <row r="7" spans="2:54" s="51" customFormat="1" ht="18" thickBot="1" x14ac:dyDescent="0.3">
      <c r="B7" s="59" t="s">
        <v>33</v>
      </c>
      <c r="C7" s="60" t="s">
        <v>15</v>
      </c>
      <c r="D7" s="470" t="str">
        <f>IF('1_Aspectos_Geográficos'!D6&lt;&gt;0,('1_Aspectos_Geográficos'!D6),"")</f>
        <v/>
      </c>
      <c r="E7" s="471"/>
      <c r="F7" s="471"/>
      <c r="G7" s="472"/>
      <c r="H7" s="404"/>
      <c r="I7" s="404"/>
      <c r="J7" s="404"/>
      <c r="K7" s="404"/>
      <c r="L7" s="404"/>
      <c r="M7" s="404"/>
      <c r="N7" s="404"/>
      <c r="O7" s="404"/>
      <c r="P7" s="404"/>
      <c r="Q7" s="61"/>
      <c r="R7" s="62"/>
      <c r="S7" s="61"/>
      <c r="U7" s="52"/>
      <c r="AH7" s="52"/>
      <c r="AI7" s="52"/>
      <c r="AJ7" s="52"/>
      <c r="AK7" s="63"/>
      <c r="AL7" s="52"/>
      <c r="AM7" s="52"/>
    </row>
    <row r="8" spans="2:54" s="51" customFormat="1" ht="18" thickBot="1" x14ac:dyDescent="0.3">
      <c r="B8" s="59"/>
      <c r="C8" s="6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61"/>
      <c r="R8" s="62"/>
      <c r="S8" s="61"/>
      <c r="AK8" s="63"/>
    </row>
    <row r="9" spans="2:54" s="51" customFormat="1" ht="19.149999999999999" x14ac:dyDescent="0.25">
      <c r="B9" s="59"/>
      <c r="C9" s="68"/>
      <c r="D9" s="475">
        <f>Ano_Ciclo -3</f>
        <v>2019</v>
      </c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6"/>
      <c r="Q9" s="69"/>
      <c r="R9" s="70"/>
      <c r="S9" s="71"/>
      <c r="T9" s="222"/>
      <c r="U9" s="216"/>
      <c r="V9" s="216"/>
      <c r="W9" s="216"/>
      <c r="AK9" s="63"/>
    </row>
    <row r="10" spans="2:54" s="51" customFormat="1" x14ac:dyDescent="0.25">
      <c r="B10" s="59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/>
      <c r="Q10" s="69"/>
      <c r="R10" s="70"/>
      <c r="S10" s="71"/>
      <c r="AK10" s="63"/>
    </row>
    <row r="11" spans="2:54" s="51" customFormat="1" x14ac:dyDescent="0.25">
      <c r="B11" s="59" t="s">
        <v>34</v>
      </c>
      <c r="C11" s="75"/>
      <c r="D11" s="76" t="s">
        <v>2</v>
      </c>
      <c r="E11" s="76" t="s">
        <v>3</v>
      </c>
      <c r="F11" s="76" t="s">
        <v>4</v>
      </c>
      <c r="G11" s="76" t="s">
        <v>5</v>
      </c>
      <c r="H11" s="76" t="s">
        <v>6</v>
      </c>
      <c r="I11" s="76" t="s">
        <v>7</v>
      </c>
      <c r="J11" s="76" t="s">
        <v>8</v>
      </c>
      <c r="K11" s="76" t="s">
        <v>9</v>
      </c>
      <c r="L11" s="76" t="s">
        <v>10</v>
      </c>
      <c r="M11" s="76" t="s">
        <v>11</v>
      </c>
      <c r="N11" s="76" t="s">
        <v>12</v>
      </c>
      <c r="O11" s="76" t="s">
        <v>13</v>
      </c>
      <c r="P11" s="77" t="s">
        <v>14</v>
      </c>
      <c r="Q11" s="78"/>
      <c r="R11" s="79"/>
      <c r="S11" s="10"/>
      <c r="AK11" s="63"/>
    </row>
    <row r="12" spans="2:54" s="51" customFormat="1" x14ac:dyDescent="0.25">
      <c r="B12" s="80"/>
      <c r="C12" s="81" t="s">
        <v>25</v>
      </c>
      <c r="D12" s="376">
        <f>D13+D14+D15+D16+D17</f>
        <v>0</v>
      </c>
      <c r="E12" s="376">
        <f t="shared" ref="E12:O12" si="0">E13+E14+E15+E16+E17</f>
        <v>0</v>
      </c>
      <c r="F12" s="376">
        <f t="shared" si="0"/>
        <v>0</v>
      </c>
      <c r="G12" s="376">
        <f t="shared" si="0"/>
        <v>0</v>
      </c>
      <c r="H12" s="376">
        <f t="shared" si="0"/>
        <v>0</v>
      </c>
      <c r="I12" s="376">
        <f t="shared" si="0"/>
        <v>0</v>
      </c>
      <c r="J12" s="376">
        <f t="shared" si="0"/>
        <v>0</v>
      </c>
      <c r="K12" s="376">
        <f t="shared" si="0"/>
        <v>0</v>
      </c>
      <c r="L12" s="376">
        <f t="shared" si="0"/>
        <v>0</v>
      </c>
      <c r="M12" s="376">
        <f t="shared" si="0"/>
        <v>0</v>
      </c>
      <c r="N12" s="376">
        <f t="shared" si="0"/>
        <v>0</v>
      </c>
      <c r="O12" s="376">
        <f t="shared" si="0"/>
        <v>0</v>
      </c>
      <c r="P12" s="377">
        <f t="shared" ref="P12:P17" si="1">SUM(D12:O12)</f>
        <v>0</v>
      </c>
      <c r="Q12" s="82"/>
      <c r="R12" s="83"/>
      <c r="S12" s="12"/>
      <c r="AK12" s="63"/>
    </row>
    <row r="13" spans="2:54" s="51" customFormat="1" x14ac:dyDescent="0.25">
      <c r="B13" s="80"/>
      <c r="C13" s="84" t="s">
        <v>101</v>
      </c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9">
        <f t="shared" si="1"/>
        <v>0</v>
      </c>
      <c r="Q13" s="82"/>
      <c r="R13" s="83"/>
      <c r="S13" s="12"/>
      <c r="T13" s="223"/>
      <c r="U13" s="216"/>
      <c r="V13" s="225"/>
      <c r="W13" s="216"/>
      <c r="AK13" s="63"/>
    </row>
    <row r="14" spans="2:54" s="51" customFormat="1" x14ac:dyDescent="0.25">
      <c r="B14" s="80"/>
      <c r="C14" s="85" t="s">
        <v>90</v>
      </c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9">
        <f t="shared" si="1"/>
        <v>0</v>
      </c>
      <c r="Q14" s="86"/>
      <c r="R14" s="87"/>
      <c r="S14" s="88"/>
      <c r="U14" s="216"/>
      <c r="V14" s="225"/>
      <c r="W14" s="216"/>
      <c r="AK14" s="63"/>
    </row>
    <row r="15" spans="2:54" s="51" customFormat="1" x14ac:dyDescent="0.25">
      <c r="B15" s="80"/>
      <c r="C15" s="85" t="s">
        <v>91</v>
      </c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9">
        <f t="shared" si="1"/>
        <v>0</v>
      </c>
      <c r="Q15" s="86"/>
      <c r="R15" s="87"/>
      <c r="S15" s="88"/>
      <c r="U15" s="216"/>
      <c r="V15" s="225"/>
      <c r="W15" s="216"/>
      <c r="AK15" s="63"/>
    </row>
    <row r="16" spans="2:54" s="51" customFormat="1" x14ac:dyDescent="0.25">
      <c r="B16" s="80"/>
      <c r="C16" s="85" t="s">
        <v>92</v>
      </c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9">
        <f t="shared" si="1"/>
        <v>0</v>
      </c>
      <c r="Q16" s="86"/>
      <c r="R16" s="87"/>
      <c r="S16" s="88"/>
      <c r="U16" s="216"/>
      <c r="V16" s="225"/>
      <c r="W16" s="216"/>
      <c r="AK16" s="63"/>
    </row>
    <row r="17" spans="2:37" s="51" customFormat="1" x14ac:dyDescent="0.25">
      <c r="B17" s="80"/>
      <c r="C17" s="85" t="s">
        <v>93</v>
      </c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9">
        <f t="shared" si="1"/>
        <v>0</v>
      </c>
      <c r="Q17" s="86"/>
      <c r="R17" s="87"/>
      <c r="S17" s="88"/>
      <c r="U17" s="216"/>
      <c r="V17" s="225"/>
      <c r="W17" s="216"/>
      <c r="AK17" s="63"/>
    </row>
    <row r="18" spans="2:37" s="51" customFormat="1" x14ac:dyDescent="0.25">
      <c r="B18" s="80"/>
      <c r="C18" s="75" t="s">
        <v>182</v>
      </c>
      <c r="D18" s="380">
        <f>D19+D20</f>
        <v>0</v>
      </c>
      <c r="E18" s="380">
        <f t="shared" ref="E18:O18" si="2">E19+E20</f>
        <v>0</v>
      </c>
      <c r="F18" s="380">
        <f t="shared" si="2"/>
        <v>0</v>
      </c>
      <c r="G18" s="380">
        <f t="shared" si="2"/>
        <v>0</v>
      </c>
      <c r="H18" s="380">
        <f t="shared" si="2"/>
        <v>0</v>
      </c>
      <c r="I18" s="380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  <c r="M18" s="380">
        <f t="shared" si="2"/>
        <v>0</v>
      </c>
      <c r="N18" s="380">
        <f t="shared" si="2"/>
        <v>0</v>
      </c>
      <c r="O18" s="380">
        <f t="shared" si="2"/>
        <v>0</v>
      </c>
      <c r="P18" s="377">
        <f>O18</f>
        <v>0</v>
      </c>
      <c r="Q18" s="86"/>
      <c r="R18" s="87"/>
      <c r="S18" s="88"/>
      <c r="AK18" s="63"/>
    </row>
    <row r="19" spans="2:37" s="51" customFormat="1" x14ac:dyDescent="0.25">
      <c r="B19" s="80"/>
      <c r="C19" s="84" t="s">
        <v>102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9">
        <f>O19</f>
        <v>0</v>
      </c>
      <c r="Q19" s="82"/>
      <c r="R19" s="83"/>
      <c r="S19" s="12"/>
      <c r="T19" s="223"/>
      <c r="U19" s="216"/>
      <c r="V19" s="225"/>
      <c r="W19" s="216"/>
      <c r="AK19" s="63"/>
    </row>
    <row r="20" spans="2:37" s="51" customFormat="1" x14ac:dyDescent="0.25">
      <c r="B20" s="80"/>
      <c r="C20" s="84" t="s">
        <v>103</v>
      </c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9">
        <f>O20</f>
        <v>0</v>
      </c>
      <c r="Q20" s="86"/>
      <c r="R20" s="87"/>
      <c r="S20" s="88"/>
      <c r="T20" s="223"/>
      <c r="U20" s="216"/>
      <c r="V20" s="225"/>
      <c r="W20" s="216"/>
      <c r="AK20" s="63"/>
    </row>
    <row r="21" spans="2:37" s="51" customFormat="1" x14ac:dyDescent="0.25">
      <c r="B21" s="80"/>
      <c r="C21" s="75" t="s">
        <v>26</v>
      </c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9">
        <f>SUM(D21:O21)</f>
        <v>0</v>
      </c>
      <c r="Q21" s="86"/>
      <c r="R21" s="87"/>
      <c r="S21" s="88"/>
      <c r="T21" s="223"/>
      <c r="U21" s="216"/>
      <c r="V21" s="225"/>
      <c r="W21" s="216"/>
      <c r="AK21" s="63"/>
    </row>
    <row r="22" spans="2:37" s="51" customFormat="1" x14ac:dyDescent="0.25">
      <c r="B22" s="80"/>
      <c r="C22" s="89" t="s">
        <v>27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9">
        <f>SUM(D22:O22)</f>
        <v>0</v>
      </c>
      <c r="Q22" s="82"/>
      <c r="R22" s="83"/>
      <c r="S22" s="12"/>
      <c r="T22" s="226"/>
      <c r="U22" s="216"/>
      <c r="V22" s="225"/>
      <c r="W22" s="227"/>
      <c r="AK22" s="63"/>
    </row>
    <row r="23" spans="2:37" s="51" customFormat="1" x14ac:dyDescent="0.25">
      <c r="B23" s="80"/>
      <c r="C23" s="90" t="s">
        <v>28</v>
      </c>
      <c r="D23" s="381">
        <f>IF(D30=0,0,(D26/(D30/1000))*100)</f>
        <v>0</v>
      </c>
      <c r="E23" s="381">
        <f t="shared" ref="E23:O23" si="3">IF(E30=0,0,(E26/(E30/1000))*100)</f>
        <v>0</v>
      </c>
      <c r="F23" s="381">
        <f t="shared" si="3"/>
        <v>0</v>
      </c>
      <c r="G23" s="381">
        <f t="shared" si="3"/>
        <v>0</v>
      </c>
      <c r="H23" s="381">
        <f t="shared" si="3"/>
        <v>0</v>
      </c>
      <c r="I23" s="381">
        <f t="shared" si="3"/>
        <v>0</v>
      </c>
      <c r="J23" s="381">
        <f t="shared" si="3"/>
        <v>0</v>
      </c>
      <c r="K23" s="381">
        <f t="shared" si="3"/>
        <v>0</v>
      </c>
      <c r="L23" s="381">
        <f t="shared" si="3"/>
        <v>0</v>
      </c>
      <c r="M23" s="381">
        <f t="shared" si="3"/>
        <v>0</v>
      </c>
      <c r="N23" s="381">
        <f t="shared" si="3"/>
        <v>0</v>
      </c>
      <c r="O23" s="381">
        <f t="shared" si="3"/>
        <v>0</v>
      </c>
      <c r="P23" s="382">
        <f>IF(P30=0,0,(P26/(P30/1000))*100)</f>
        <v>0</v>
      </c>
      <c r="Q23" s="82"/>
      <c r="R23" s="83"/>
      <c r="S23" s="12"/>
      <c r="AK23" s="63"/>
    </row>
    <row r="24" spans="2:37" s="51" customFormat="1" x14ac:dyDescent="0.25">
      <c r="B24" s="80"/>
      <c r="C24" s="90" t="s">
        <v>29</v>
      </c>
      <c r="D24" s="381">
        <f>IF(D25=0,0,D22/D25*100)</f>
        <v>0</v>
      </c>
      <c r="E24" s="381">
        <f t="shared" ref="E24:O24" si="4">IF(E25=0,0,E22/E25*100)</f>
        <v>0</v>
      </c>
      <c r="F24" s="381">
        <f t="shared" si="4"/>
        <v>0</v>
      </c>
      <c r="G24" s="381">
        <f t="shared" si="4"/>
        <v>0</v>
      </c>
      <c r="H24" s="381">
        <f t="shared" si="4"/>
        <v>0</v>
      </c>
      <c r="I24" s="381">
        <f t="shared" si="4"/>
        <v>0</v>
      </c>
      <c r="J24" s="381">
        <f t="shared" si="4"/>
        <v>0</v>
      </c>
      <c r="K24" s="381">
        <f t="shared" si="4"/>
        <v>0</v>
      </c>
      <c r="L24" s="381">
        <f t="shared" si="4"/>
        <v>0</v>
      </c>
      <c r="M24" s="381">
        <f t="shared" si="4"/>
        <v>0</v>
      </c>
      <c r="N24" s="381">
        <f t="shared" si="4"/>
        <v>0</v>
      </c>
      <c r="O24" s="381">
        <f t="shared" si="4"/>
        <v>0</v>
      </c>
      <c r="P24" s="382">
        <f>IF(P25=0,0,P22/P25*100)</f>
        <v>0</v>
      </c>
      <c r="Q24" s="82"/>
      <c r="R24" s="83"/>
      <c r="S24" s="12"/>
      <c r="AK24" s="63"/>
    </row>
    <row r="25" spans="2:37" s="51" customFormat="1" x14ac:dyDescent="0.25">
      <c r="B25" s="80"/>
      <c r="C25" s="81" t="s">
        <v>30</v>
      </c>
      <c r="D25" s="362">
        <f t="shared" ref="D25:P25" si="5">D12+D21+D22</f>
        <v>0</v>
      </c>
      <c r="E25" s="362">
        <f t="shared" si="5"/>
        <v>0</v>
      </c>
      <c r="F25" s="362">
        <f t="shared" si="5"/>
        <v>0</v>
      </c>
      <c r="G25" s="362">
        <f t="shared" si="5"/>
        <v>0</v>
      </c>
      <c r="H25" s="362">
        <f t="shared" si="5"/>
        <v>0</v>
      </c>
      <c r="I25" s="362">
        <f t="shared" si="5"/>
        <v>0</v>
      </c>
      <c r="J25" s="362">
        <f t="shared" si="5"/>
        <v>0</v>
      </c>
      <c r="K25" s="362">
        <f t="shared" si="5"/>
        <v>0</v>
      </c>
      <c r="L25" s="362">
        <f t="shared" si="5"/>
        <v>0</v>
      </c>
      <c r="M25" s="362">
        <f t="shared" si="5"/>
        <v>0</v>
      </c>
      <c r="N25" s="362">
        <f t="shared" si="5"/>
        <v>0</v>
      </c>
      <c r="O25" s="362">
        <f t="shared" si="5"/>
        <v>0</v>
      </c>
      <c r="P25" s="383">
        <f t="shared" si="5"/>
        <v>0</v>
      </c>
      <c r="Q25" s="91"/>
      <c r="R25" s="92"/>
      <c r="S25" s="93"/>
      <c r="AK25" s="63"/>
    </row>
    <row r="26" spans="2:37" s="51" customFormat="1" x14ac:dyDescent="0.25">
      <c r="B26" s="80"/>
      <c r="C26" s="90" t="s">
        <v>95</v>
      </c>
      <c r="D26" s="365">
        <f>D25/744</f>
        <v>0</v>
      </c>
      <c r="E26" s="365">
        <f>E25/696</f>
        <v>0</v>
      </c>
      <c r="F26" s="365">
        <f t="shared" ref="F26:O26" si="6">F25/744</f>
        <v>0</v>
      </c>
      <c r="G26" s="365">
        <f>G25/720</f>
        <v>0</v>
      </c>
      <c r="H26" s="365">
        <f t="shared" si="6"/>
        <v>0</v>
      </c>
      <c r="I26" s="365">
        <f>I25/720</f>
        <v>0</v>
      </c>
      <c r="J26" s="365">
        <f t="shared" si="6"/>
        <v>0</v>
      </c>
      <c r="K26" s="365">
        <f t="shared" si="6"/>
        <v>0</v>
      </c>
      <c r="L26" s="365">
        <f>L25/720</f>
        <v>0</v>
      </c>
      <c r="M26" s="365">
        <f t="shared" si="6"/>
        <v>0</v>
      </c>
      <c r="N26" s="365">
        <f>N25/720</f>
        <v>0</v>
      </c>
      <c r="O26" s="365">
        <f t="shared" si="6"/>
        <v>0</v>
      </c>
      <c r="P26" s="379">
        <f>P25/(IF(ISNUMBER(DATEVALUE("29/02/"&amp;D9)),8784,8760))</f>
        <v>0</v>
      </c>
      <c r="Q26" s="91"/>
      <c r="R26" s="92"/>
      <c r="S26" s="93"/>
      <c r="AK26" s="63"/>
    </row>
    <row r="27" spans="2:37" s="51" customFormat="1" x14ac:dyDescent="0.25">
      <c r="B27" s="80"/>
      <c r="C27" s="90" t="s">
        <v>31</v>
      </c>
      <c r="D27" s="365">
        <f t="shared" ref="D27:P27" si="7">D12+D22</f>
        <v>0</v>
      </c>
      <c r="E27" s="380">
        <f t="shared" si="7"/>
        <v>0</v>
      </c>
      <c r="F27" s="380">
        <f t="shared" si="7"/>
        <v>0</v>
      </c>
      <c r="G27" s="380">
        <f t="shared" si="7"/>
        <v>0</v>
      </c>
      <c r="H27" s="380">
        <f t="shared" si="7"/>
        <v>0</v>
      </c>
      <c r="I27" s="380">
        <f t="shared" si="7"/>
        <v>0</v>
      </c>
      <c r="J27" s="380">
        <f t="shared" si="7"/>
        <v>0</v>
      </c>
      <c r="K27" s="380">
        <f t="shared" si="7"/>
        <v>0</v>
      </c>
      <c r="L27" s="380">
        <f t="shared" si="7"/>
        <v>0</v>
      </c>
      <c r="M27" s="380">
        <f t="shared" si="7"/>
        <v>0</v>
      </c>
      <c r="N27" s="380">
        <f t="shared" si="7"/>
        <v>0</v>
      </c>
      <c r="O27" s="380">
        <f t="shared" si="7"/>
        <v>0</v>
      </c>
      <c r="P27" s="377">
        <f t="shared" si="7"/>
        <v>0</v>
      </c>
      <c r="Q27" s="91"/>
      <c r="R27" s="92"/>
      <c r="S27" s="93"/>
      <c r="AK27" s="63"/>
    </row>
    <row r="28" spans="2:37" s="51" customFormat="1" x14ac:dyDescent="0.25">
      <c r="B28" s="80"/>
      <c r="C28" s="90" t="s">
        <v>96</v>
      </c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9">
        <f>MAX(D28:O28)</f>
        <v>0</v>
      </c>
      <c r="Q28" s="82"/>
      <c r="R28" s="83"/>
      <c r="S28" s="12"/>
      <c r="T28" s="223"/>
      <c r="U28" s="216"/>
      <c r="V28" s="225"/>
      <c r="W28" s="216"/>
      <c r="AK28" s="63"/>
    </row>
    <row r="29" spans="2:37" s="51" customFormat="1" x14ac:dyDescent="0.25">
      <c r="B29" s="80"/>
      <c r="C29" s="90" t="s">
        <v>97</v>
      </c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9">
        <f>MAX(D29:O29)</f>
        <v>0</v>
      </c>
      <c r="Q29" s="82"/>
      <c r="R29" s="83"/>
      <c r="S29" s="12"/>
      <c r="T29" s="223"/>
      <c r="U29" s="216"/>
      <c r="V29" s="225"/>
      <c r="W29" s="216"/>
      <c r="AK29" s="63"/>
    </row>
    <row r="30" spans="2:37" s="51" customFormat="1" x14ac:dyDescent="0.25">
      <c r="B30" s="80"/>
      <c r="C30" s="81" t="s">
        <v>98</v>
      </c>
      <c r="D30" s="384">
        <f>D28+D29</f>
        <v>0</v>
      </c>
      <c r="E30" s="362">
        <f t="shared" ref="E30:O30" si="8">E28+E29</f>
        <v>0</v>
      </c>
      <c r="F30" s="362">
        <f t="shared" si="8"/>
        <v>0</v>
      </c>
      <c r="G30" s="362">
        <f t="shared" si="8"/>
        <v>0</v>
      </c>
      <c r="H30" s="362">
        <f t="shared" si="8"/>
        <v>0</v>
      </c>
      <c r="I30" s="362">
        <f t="shared" si="8"/>
        <v>0</v>
      </c>
      <c r="J30" s="362">
        <f t="shared" si="8"/>
        <v>0</v>
      </c>
      <c r="K30" s="362">
        <f t="shared" si="8"/>
        <v>0</v>
      </c>
      <c r="L30" s="362">
        <f t="shared" si="8"/>
        <v>0</v>
      </c>
      <c r="M30" s="362">
        <f t="shared" si="8"/>
        <v>0</v>
      </c>
      <c r="N30" s="362">
        <f t="shared" si="8"/>
        <v>0</v>
      </c>
      <c r="O30" s="362">
        <f t="shared" si="8"/>
        <v>0</v>
      </c>
      <c r="P30" s="379">
        <f>MAX(D30:O30)</f>
        <v>0</v>
      </c>
      <c r="Q30" s="82"/>
      <c r="R30" s="83"/>
      <c r="S30" s="12"/>
      <c r="AK30" s="63"/>
    </row>
    <row r="31" spans="2:37" s="51" customFormat="1" ht="15.75" thickBot="1" x14ac:dyDescent="0.3">
      <c r="B31" s="80"/>
      <c r="C31" s="9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  <c r="Q31" s="97"/>
      <c r="R31" s="98"/>
      <c r="S31" s="99"/>
      <c r="AK31" s="63"/>
    </row>
    <row r="32" spans="2:37" s="51" customFormat="1" x14ac:dyDescent="0.25">
      <c r="B32" s="100"/>
      <c r="C32" s="67" t="s">
        <v>1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03"/>
      <c r="S32" s="102"/>
      <c r="AK32" s="63"/>
    </row>
    <row r="33" spans="2:37" s="47" customFormat="1" ht="15.75" thickBot="1" x14ac:dyDescent="0.3"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6"/>
      <c r="S33" s="107"/>
      <c r="AK33" s="107"/>
    </row>
    <row r="34" spans="2:37" s="47" customFormat="1" ht="15.75" thickBot="1" x14ac:dyDescent="0.3"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10"/>
    </row>
    <row r="35" spans="2:37" s="47" customFormat="1" ht="18.75" x14ac:dyDescent="0.25">
      <c r="B35" s="100"/>
      <c r="C35" s="68"/>
      <c r="D35" s="475">
        <f>Ano_Ciclo -2</f>
        <v>2020</v>
      </c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6"/>
      <c r="Q35" s="69"/>
      <c r="R35" s="111"/>
    </row>
    <row r="36" spans="2:37" s="47" customFormat="1" x14ac:dyDescent="0.25">
      <c r="B36" s="112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4"/>
      <c r="Q36" s="69"/>
      <c r="R36" s="111"/>
    </row>
    <row r="37" spans="2:37" s="47" customFormat="1" x14ac:dyDescent="0.25">
      <c r="B37" s="59" t="s">
        <v>99</v>
      </c>
      <c r="C37" s="75"/>
      <c r="D37" s="76" t="s">
        <v>2</v>
      </c>
      <c r="E37" s="76" t="s">
        <v>3</v>
      </c>
      <c r="F37" s="76" t="s">
        <v>4</v>
      </c>
      <c r="G37" s="76" t="s">
        <v>5</v>
      </c>
      <c r="H37" s="76" t="s">
        <v>6</v>
      </c>
      <c r="I37" s="76" t="s">
        <v>7</v>
      </c>
      <c r="J37" s="76" t="s">
        <v>8</v>
      </c>
      <c r="K37" s="76" t="s">
        <v>9</v>
      </c>
      <c r="L37" s="76" t="s">
        <v>10</v>
      </c>
      <c r="M37" s="76" t="s">
        <v>11</v>
      </c>
      <c r="N37" s="76" t="s">
        <v>12</v>
      </c>
      <c r="O37" s="76" t="s">
        <v>13</v>
      </c>
      <c r="P37" s="77" t="s">
        <v>14</v>
      </c>
      <c r="Q37" s="78"/>
      <c r="R37" s="111"/>
    </row>
    <row r="38" spans="2:37" s="47" customFormat="1" x14ac:dyDescent="0.25">
      <c r="B38" s="100"/>
      <c r="C38" s="81" t="s">
        <v>25</v>
      </c>
      <c r="D38" s="376">
        <f>D39+D40+D41+D42+D43</f>
        <v>0</v>
      </c>
      <c r="E38" s="376">
        <f t="shared" ref="E38:O38" si="9">E39+E40+E41+E42+E43</f>
        <v>0</v>
      </c>
      <c r="F38" s="376">
        <f t="shared" si="9"/>
        <v>0</v>
      </c>
      <c r="G38" s="376">
        <f t="shared" si="9"/>
        <v>0</v>
      </c>
      <c r="H38" s="376">
        <f t="shared" si="9"/>
        <v>0</v>
      </c>
      <c r="I38" s="376">
        <f t="shared" si="9"/>
        <v>0</v>
      </c>
      <c r="J38" s="376">
        <f t="shared" si="9"/>
        <v>0</v>
      </c>
      <c r="K38" s="376">
        <f t="shared" si="9"/>
        <v>0</v>
      </c>
      <c r="L38" s="376">
        <f t="shared" si="9"/>
        <v>0</v>
      </c>
      <c r="M38" s="376">
        <f t="shared" si="9"/>
        <v>0</v>
      </c>
      <c r="N38" s="376">
        <f t="shared" si="9"/>
        <v>0</v>
      </c>
      <c r="O38" s="376">
        <f t="shared" si="9"/>
        <v>0</v>
      </c>
      <c r="P38" s="377">
        <f t="shared" ref="P38:P43" si="10">SUM(D38:O38)</f>
        <v>0</v>
      </c>
      <c r="Q38" s="82"/>
      <c r="R38" s="111"/>
    </row>
    <row r="39" spans="2:37" s="47" customFormat="1" x14ac:dyDescent="0.25">
      <c r="B39" s="100"/>
      <c r="C39" s="84" t="s">
        <v>101</v>
      </c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9">
        <f t="shared" si="10"/>
        <v>0</v>
      </c>
      <c r="Q39" s="82"/>
      <c r="R39" s="111"/>
    </row>
    <row r="40" spans="2:37" s="47" customFormat="1" x14ac:dyDescent="0.25">
      <c r="B40" s="100"/>
      <c r="C40" s="85" t="s">
        <v>90</v>
      </c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9">
        <f t="shared" si="10"/>
        <v>0</v>
      </c>
      <c r="Q40" s="86"/>
      <c r="R40" s="111"/>
    </row>
    <row r="41" spans="2:37" s="47" customFormat="1" x14ac:dyDescent="0.25">
      <c r="B41" s="100"/>
      <c r="C41" s="85" t="s">
        <v>91</v>
      </c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9">
        <f t="shared" si="10"/>
        <v>0</v>
      </c>
      <c r="Q41" s="86"/>
      <c r="R41" s="111"/>
    </row>
    <row r="42" spans="2:37" s="47" customFormat="1" x14ac:dyDescent="0.25">
      <c r="B42" s="100"/>
      <c r="C42" s="85" t="s">
        <v>92</v>
      </c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9">
        <f t="shared" si="10"/>
        <v>0</v>
      </c>
      <c r="Q42" s="86"/>
      <c r="R42" s="111"/>
    </row>
    <row r="43" spans="2:37" s="47" customFormat="1" x14ac:dyDescent="0.25">
      <c r="B43" s="100"/>
      <c r="C43" s="85" t="s">
        <v>93</v>
      </c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9">
        <f t="shared" si="10"/>
        <v>0</v>
      </c>
      <c r="Q43" s="86"/>
      <c r="R43" s="111"/>
    </row>
    <row r="44" spans="2:37" s="47" customFormat="1" x14ac:dyDescent="0.25">
      <c r="B44" s="100"/>
      <c r="C44" s="75" t="s">
        <v>182</v>
      </c>
      <c r="D44" s="380">
        <f>D45+D46</f>
        <v>0</v>
      </c>
      <c r="E44" s="380">
        <f t="shared" ref="E44:O44" si="11">E45+E46</f>
        <v>0</v>
      </c>
      <c r="F44" s="380">
        <f t="shared" si="11"/>
        <v>0</v>
      </c>
      <c r="G44" s="380">
        <f t="shared" si="11"/>
        <v>0</v>
      </c>
      <c r="H44" s="380">
        <f t="shared" si="11"/>
        <v>0</v>
      </c>
      <c r="I44" s="380">
        <f t="shared" si="11"/>
        <v>0</v>
      </c>
      <c r="J44" s="380">
        <f t="shared" si="11"/>
        <v>0</v>
      </c>
      <c r="K44" s="380">
        <f t="shared" si="11"/>
        <v>0</v>
      </c>
      <c r="L44" s="380">
        <f t="shared" si="11"/>
        <v>0</v>
      </c>
      <c r="M44" s="380">
        <f t="shared" si="11"/>
        <v>0</v>
      </c>
      <c r="N44" s="380">
        <f t="shared" si="11"/>
        <v>0</v>
      </c>
      <c r="O44" s="380">
        <f t="shared" si="11"/>
        <v>0</v>
      </c>
      <c r="P44" s="377">
        <f>O44</f>
        <v>0</v>
      </c>
      <c r="Q44" s="86"/>
      <c r="R44" s="111"/>
    </row>
    <row r="45" spans="2:37" s="47" customFormat="1" x14ac:dyDescent="0.25">
      <c r="B45" s="100"/>
      <c r="C45" s="84" t="s">
        <v>102</v>
      </c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9">
        <f>O45</f>
        <v>0</v>
      </c>
      <c r="Q45" s="82"/>
      <c r="R45" s="111"/>
    </row>
    <row r="46" spans="2:37" s="47" customFormat="1" x14ac:dyDescent="0.25">
      <c r="B46" s="100"/>
      <c r="C46" s="84" t="s">
        <v>103</v>
      </c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9">
        <f>O46</f>
        <v>0</v>
      </c>
      <c r="Q46" s="86"/>
      <c r="R46" s="111"/>
    </row>
    <row r="47" spans="2:37" s="47" customFormat="1" x14ac:dyDescent="0.25">
      <c r="B47" s="100"/>
      <c r="C47" s="75" t="s">
        <v>26</v>
      </c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9">
        <f>SUM(D47:O47)</f>
        <v>0</v>
      </c>
      <c r="Q47" s="86"/>
      <c r="R47" s="111"/>
    </row>
    <row r="48" spans="2:37" s="47" customFormat="1" x14ac:dyDescent="0.25">
      <c r="B48" s="100"/>
      <c r="C48" s="89" t="s">
        <v>27</v>
      </c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9">
        <f>SUM(D48:O48)</f>
        <v>0</v>
      </c>
      <c r="Q48" s="82"/>
      <c r="R48" s="111"/>
    </row>
    <row r="49" spans="2:18" s="47" customFormat="1" x14ac:dyDescent="0.25">
      <c r="B49" s="100"/>
      <c r="C49" s="90" t="s">
        <v>28</v>
      </c>
      <c r="D49" s="381">
        <f>IF(D56=0,0,(D52/(D56/1000))*100)</f>
        <v>0</v>
      </c>
      <c r="E49" s="381">
        <f>IF(E56=0,0,(E52/(E56/1000))*100)</f>
        <v>0</v>
      </c>
      <c r="F49" s="381">
        <f t="shared" ref="F49:O49" si="12">IF(F56=0,0,(F52/(F56/1000))*100)</f>
        <v>0</v>
      </c>
      <c r="G49" s="381">
        <f t="shared" si="12"/>
        <v>0</v>
      </c>
      <c r="H49" s="381">
        <f t="shared" si="12"/>
        <v>0</v>
      </c>
      <c r="I49" s="381">
        <f t="shared" si="12"/>
        <v>0</v>
      </c>
      <c r="J49" s="381">
        <f t="shared" si="12"/>
        <v>0</v>
      </c>
      <c r="K49" s="381">
        <f t="shared" si="12"/>
        <v>0</v>
      </c>
      <c r="L49" s="381">
        <f t="shared" si="12"/>
        <v>0</v>
      </c>
      <c r="M49" s="381">
        <f t="shared" si="12"/>
        <v>0</v>
      </c>
      <c r="N49" s="381">
        <f t="shared" si="12"/>
        <v>0</v>
      </c>
      <c r="O49" s="381">
        <f t="shared" si="12"/>
        <v>0</v>
      </c>
      <c r="P49" s="382">
        <f>IF(P56=0,0,(P52/(P56/1000))*100)</f>
        <v>0</v>
      </c>
      <c r="Q49" s="82"/>
      <c r="R49" s="111"/>
    </row>
    <row r="50" spans="2:18" s="47" customFormat="1" x14ac:dyDescent="0.25">
      <c r="B50" s="100"/>
      <c r="C50" s="90" t="s">
        <v>29</v>
      </c>
      <c r="D50" s="381">
        <f t="shared" ref="D50:P50" si="13">IF(D51=0,0,D48/D51*100)</f>
        <v>0</v>
      </c>
      <c r="E50" s="381">
        <f t="shared" si="13"/>
        <v>0</v>
      </c>
      <c r="F50" s="381">
        <f t="shared" si="13"/>
        <v>0</v>
      </c>
      <c r="G50" s="381">
        <f t="shared" si="13"/>
        <v>0</v>
      </c>
      <c r="H50" s="381">
        <f t="shared" si="13"/>
        <v>0</v>
      </c>
      <c r="I50" s="381">
        <f t="shared" si="13"/>
        <v>0</v>
      </c>
      <c r="J50" s="381">
        <f t="shared" si="13"/>
        <v>0</v>
      </c>
      <c r="K50" s="381">
        <f t="shared" si="13"/>
        <v>0</v>
      </c>
      <c r="L50" s="381">
        <f t="shared" si="13"/>
        <v>0</v>
      </c>
      <c r="M50" s="381">
        <f t="shared" si="13"/>
        <v>0</v>
      </c>
      <c r="N50" s="381">
        <f t="shared" si="13"/>
        <v>0</v>
      </c>
      <c r="O50" s="381">
        <f t="shared" si="13"/>
        <v>0</v>
      </c>
      <c r="P50" s="382">
        <f t="shared" si="13"/>
        <v>0</v>
      </c>
      <c r="Q50" s="82"/>
      <c r="R50" s="111"/>
    </row>
    <row r="51" spans="2:18" s="47" customFormat="1" x14ac:dyDescent="0.25">
      <c r="B51" s="100"/>
      <c r="C51" s="81" t="s">
        <v>30</v>
      </c>
      <c r="D51" s="362">
        <f t="shared" ref="D51:P51" si="14">D38+D47+D48</f>
        <v>0</v>
      </c>
      <c r="E51" s="362">
        <f t="shared" si="14"/>
        <v>0</v>
      </c>
      <c r="F51" s="362">
        <f t="shared" si="14"/>
        <v>0</v>
      </c>
      <c r="G51" s="362">
        <f t="shared" si="14"/>
        <v>0</v>
      </c>
      <c r="H51" s="362">
        <f t="shared" si="14"/>
        <v>0</v>
      </c>
      <c r="I51" s="362">
        <f t="shared" si="14"/>
        <v>0</v>
      </c>
      <c r="J51" s="362">
        <f t="shared" si="14"/>
        <v>0</v>
      </c>
      <c r="K51" s="362">
        <f t="shared" si="14"/>
        <v>0</v>
      </c>
      <c r="L51" s="362">
        <f t="shared" si="14"/>
        <v>0</v>
      </c>
      <c r="M51" s="362">
        <f t="shared" si="14"/>
        <v>0</v>
      </c>
      <c r="N51" s="362">
        <f t="shared" si="14"/>
        <v>0</v>
      </c>
      <c r="O51" s="362">
        <f t="shared" si="14"/>
        <v>0</v>
      </c>
      <c r="P51" s="383">
        <f t="shared" si="14"/>
        <v>0</v>
      </c>
      <c r="Q51" s="91"/>
      <c r="R51" s="111"/>
    </row>
    <row r="52" spans="2:18" s="47" customFormat="1" x14ac:dyDescent="0.25">
      <c r="B52" s="100"/>
      <c r="C52" s="90" t="s">
        <v>95</v>
      </c>
      <c r="D52" s="365">
        <f>D51/744</f>
        <v>0</v>
      </c>
      <c r="E52" s="365">
        <f>E51/672</f>
        <v>0</v>
      </c>
      <c r="F52" s="365">
        <f>F51/744</f>
        <v>0</v>
      </c>
      <c r="G52" s="365">
        <f>G51/720</f>
        <v>0</v>
      </c>
      <c r="H52" s="365">
        <f>H51/744</f>
        <v>0</v>
      </c>
      <c r="I52" s="365">
        <f>I51/720</f>
        <v>0</v>
      </c>
      <c r="J52" s="365">
        <f>J51/744</f>
        <v>0</v>
      </c>
      <c r="K52" s="365">
        <f>K51/744</f>
        <v>0</v>
      </c>
      <c r="L52" s="365">
        <f>L51/720</f>
        <v>0</v>
      </c>
      <c r="M52" s="365">
        <f>M51/744</f>
        <v>0</v>
      </c>
      <c r="N52" s="365">
        <f>N51/720</f>
        <v>0</v>
      </c>
      <c r="O52" s="365">
        <f>O51/744</f>
        <v>0</v>
      </c>
      <c r="P52" s="379">
        <f>P51/(IF(ISNUMBER(DATEVALUE("29/02/"&amp;D35)),8784,8760))</f>
        <v>0</v>
      </c>
      <c r="Q52" s="91"/>
      <c r="R52" s="111"/>
    </row>
    <row r="53" spans="2:18" s="47" customFormat="1" x14ac:dyDescent="0.25">
      <c r="B53" s="100"/>
      <c r="C53" s="90" t="s">
        <v>31</v>
      </c>
      <c r="D53" s="365">
        <f t="shared" ref="D53:P53" si="15">D38+D48</f>
        <v>0</v>
      </c>
      <c r="E53" s="380">
        <f t="shared" si="15"/>
        <v>0</v>
      </c>
      <c r="F53" s="380">
        <f t="shared" si="15"/>
        <v>0</v>
      </c>
      <c r="G53" s="380">
        <f t="shared" si="15"/>
        <v>0</v>
      </c>
      <c r="H53" s="380">
        <f t="shared" si="15"/>
        <v>0</v>
      </c>
      <c r="I53" s="380">
        <f t="shared" si="15"/>
        <v>0</v>
      </c>
      <c r="J53" s="380">
        <f t="shared" si="15"/>
        <v>0</v>
      </c>
      <c r="K53" s="380">
        <f t="shared" si="15"/>
        <v>0</v>
      </c>
      <c r="L53" s="380">
        <f t="shared" si="15"/>
        <v>0</v>
      </c>
      <c r="M53" s="380">
        <f t="shared" si="15"/>
        <v>0</v>
      </c>
      <c r="N53" s="380">
        <f t="shared" si="15"/>
        <v>0</v>
      </c>
      <c r="O53" s="380">
        <f t="shared" si="15"/>
        <v>0</v>
      </c>
      <c r="P53" s="377">
        <f t="shared" si="15"/>
        <v>0</v>
      </c>
      <c r="Q53" s="91"/>
      <c r="R53" s="111"/>
    </row>
    <row r="54" spans="2:18" s="47" customFormat="1" x14ac:dyDescent="0.25">
      <c r="B54" s="100"/>
      <c r="C54" s="90" t="s">
        <v>96</v>
      </c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9">
        <f>MAX(D54:O54)</f>
        <v>0</v>
      </c>
      <c r="Q54" s="82"/>
      <c r="R54" s="111"/>
    </row>
    <row r="55" spans="2:18" s="47" customFormat="1" x14ac:dyDescent="0.25">
      <c r="B55" s="100"/>
      <c r="C55" s="90" t="s">
        <v>97</v>
      </c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9">
        <f>MAX(D55:O55)</f>
        <v>0</v>
      </c>
      <c r="Q55" s="82"/>
      <c r="R55" s="111"/>
    </row>
    <row r="56" spans="2:18" s="47" customFormat="1" x14ac:dyDescent="0.25">
      <c r="B56" s="100"/>
      <c r="C56" s="81" t="s">
        <v>98</v>
      </c>
      <c r="D56" s="384">
        <f>D54+D55</f>
        <v>0</v>
      </c>
      <c r="E56" s="362">
        <f t="shared" ref="E56:O56" si="16">E54+E55</f>
        <v>0</v>
      </c>
      <c r="F56" s="362">
        <f t="shared" si="16"/>
        <v>0</v>
      </c>
      <c r="G56" s="362">
        <f t="shared" si="16"/>
        <v>0</v>
      </c>
      <c r="H56" s="362">
        <f t="shared" si="16"/>
        <v>0</v>
      </c>
      <c r="I56" s="362">
        <f t="shared" si="16"/>
        <v>0</v>
      </c>
      <c r="J56" s="362">
        <f t="shared" si="16"/>
        <v>0</v>
      </c>
      <c r="K56" s="362">
        <f t="shared" si="16"/>
        <v>0</v>
      </c>
      <c r="L56" s="362">
        <f t="shared" si="16"/>
        <v>0</v>
      </c>
      <c r="M56" s="362">
        <f t="shared" si="16"/>
        <v>0</v>
      </c>
      <c r="N56" s="362">
        <f t="shared" si="16"/>
        <v>0</v>
      </c>
      <c r="O56" s="362">
        <f t="shared" si="16"/>
        <v>0</v>
      </c>
      <c r="P56" s="379">
        <f>MAX(D56:O56)</f>
        <v>0</v>
      </c>
      <c r="Q56" s="82"/>
      <c r="R56" s="111"/>
    </row>
    <row r="57" spans="2:18" s="47" customFormat="1" ht="15.75" thickBot="1" x14ac:dyDescent="0.3">
      <c r="B57" s="100"/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6"/>
      <c r="Q57" s="97"/>
      <c r="R57" s="111"/>
    </row>
    <row r="58" spans="2:18" s="47" customFormat="1" x14ac:dyDescent="0.25">
      <c r="B58" s="100"/>
      <c r="C58" s="67" t="s">
        <v>1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63"/>
      <c r="R58" s="111"/>
    </row>
    <row r="59" spans="2:18" s="47" customFormat="1" ht="15.75" thickBot="1" x14ac:dyDescent="0.3">
      <c r="B59" s="104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6"/>
    </row>
    <row r="60" spans="2:18" s="47" customFormat="1" ht="15.75" thickBot="1" x14ac:dyDescent="0.3">
      <c r="B60" s="113"/>
      <c r="C60" s="63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1"/>
    </row>
    <row r="61" spans="2:18" s="47" customFormat="1" ht="18.75" x14ac:dyDescent="0.25">
      <c r="B61" s="113"/>
      <c r="C61" s="68"/>
      <c r="D61" s="475">
        <f>Ano_Ciclo -1</f>
        <v>2021</v>
      </c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6"/>
      <c r="Q61" s="69"/>
      <c r="R61" s="111"/>
    </row>
    <row r="62" spans="2:18" s="47" customFormat="1" x14ac:dyDescent="0.25">
      <c r="B62" s="112"/>
      <c r="C62" s="72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4"/>
      <c r="Q62" s="69"/>
      <c r="R62" s="111"/>
    </row>
    <row r="63" spans="2:18" s="47" customFormat="1" x14ac:dyDescent="0.25">
      <c r="B63" s="59" t="s">
        <v>100</v>
      </c>
      <c r="C63" s="75"/>
      <c r="D63" s="76" t="s">
        <v>2</v>
      </c>
      <c r="E63" s="76" t="s">
        <v>3</v>
      </c>
      <c r="F63" s="76" t="s">
        <v>4</v>
      </c>
      <c r="G63" s="76" t="s">
        <v>5</v>
      </c>
      <c r="H63" s="76" t="s">
        <v>6</v>
      </c>
      <c r="I63" s="76" t="s">
        <v>7</v>
      </c>
      <c r="J63" s="76" t="s">
        <v>8</v>
      </c>
      <c r="K63" s="76" t="s">
        <v>9</v>
      </c>
      <c r="L63" s="76" t="s">
        <v>10</v>
      </c>
      <c r="M63" s="76" t="s">
        <v>11</v>
      </c>
      <c r="N63" s="76" t="s">
        <v>12</v>
      </c>
      <c r="O63" s="76" t="s">
        <v>13</v>
      </c>
      <c r="P63" s="77" t="s">
        <v>14</v>
      </c>
      <c r="Q63" s="78"/>
      <c r="R63" s="111"/>
    </row>
    <row r="64" spans="2:18" s="47" customFormat="1" x14ac:dyDescent="0.25">
      <c r="B64" s="100"/>
      <c r="C64" s="81" t="s">
        <v>25</v>
      </c>
      <c r="D64" s="376">
        <f>D65+D66+D67+D68+D69</f>
        <v>0</v>
      </c>
      <c r="E64" s="376">
        <f t="shared" ref="E64:O64" si="17">E65+E66+E67+E68+E69</f>
        <v>0</v>
      </c>
      <c r="F64" s="376">
        <f t="shared" si="17"/>
        <v>0</v>
      </c>
      <c r="G64" s="376">
        <f t="shared" si="17"/>
        <v>0</v>
      </c>
      <c r="H64" s="376">
        <f t="shared" si="17"/>
        <v>0</v>
      </c>
      <c r="I64" s="376">
        <f t="shared" si="17"/>
        <v>0</v>
      </c>
      <c r="J64" s="376">
        <f t="shared" si="17"/>
        <v>0</v>
      </c>
      <c r="K64" s="376">
        <f t="shared" si="17"/>
        <v>0</v>
      </c>
      <c r="L64" s="376">
        <f t="shared" si="17"/>
        <v>0</v>
      </c>
      <c r="M64" s="376">
        <f t="shared" si="17"/>
        <v>0</v>
      </c>
      <c r="N64" s="376">
        <f t="shared" si="17"/>
        <v>0</v>
      </c>
      <c r="O64" s="376">
        <f t="shared" si="17"/>
        <v>0</v>
      </c>
      <c r="P64" s="377">
        <f t="shared" ref="P64:P69" si="18">SUM(D64:O64)</f>
        <v>0</v>
      </c>
      <c r="Q64" s="82"/>
      <c r="R64" s="111"/>
    </row>
    <row r="65" spans="2:18" s="47" customFormat="1" x14ac:dyDescent="0.25">
      <c r="B65" s="100"/>
      <c r="C65" s="84" t="s">
        <v>101</v>
      </c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9">
        <f t="shared" si="18"/>
        <v>0</v>
      </c>
      <c r="Q65" s="82"/>
      <c r="R65" s="111"/>
    </row>
    <row r="66" spans="2:18" s="47" customFormat="1" x14ac:dyDescent="0.25">
      <c r="B66" s="100"/>
      <c r="C66" s="85" t="s">
        <v>90</v>
      </c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9">
        <f t="shared" si="18"/>
        <v>0</v>
      </c>
      <c r="Q66" s="86"/>
      <c r="R66" s="111"/>
    </row>
    <row r="67" spans="2:18" s="47" customFormat="1" x14ac:dyDescent="0.25">
      <c r="B67" s="100"/>
      <c r="C67" s="85" t="s">
        <v>91</v>
      </c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9">
        <f t="shared" si="18"/>
        <v>0</v>
      </c>
      <c r="Q67" s="86"/>
      <c r="R67" s="111"/>
    </row>
    <row r="68" spans="2:18" s="47" customFormat="1" x14ac:dyDescent="0.25">
      <c r="B68" s="100"/>
      <c r="C68" s="85" t="s">
        <v>92</v>
      </c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9">
        <f t="shared" si="18"/>
        <v>0</v>
      </c>
      <c r="Q68" s="86"/>
      <c r="R68" s="111"/>
    </row>
    <row r="69" spans="2:18" s="47" customFormat="1" x14ac:dyDescent="0.25">
      <c r="B69" s="100"/>
      <c r="C69" s="85" t="s">
        <v>93</v>
      </c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9">
        <f t="shared" si="18"/>
        <v>0</v>
      </c>
      <c r="Q69" s="86"/>
      <c r="R69" s="111"/>
    </row>
    <row r="70" spans="2:18" s="47" customFormat="1" x14ac:dyDescent="0.25">
      <c r="B70" s="100"/>
      <c r="C70" s="75" t="s">
        <v>182</v>
      </c>
      <c r="D70" s="380">
        <f>D71+D72</f>
        <v>0</v>
      </c>
      <c r="E70" s="380">
        <f t="shared" ref="E70:O70" si="19">E71+E72</f>
        <v>0</v>
      </c>
      <c r="F70" s="380">
        <f t="shared" si="19"/>
        <v>0</v>
      </c>
      <c r="G70" s="380">
        <f t="shared" si="19"/>
        <v>0</v>
      </c>
      <c r="H70" s="380">
        <f t="shared" si="19"/>
        <v>0</v>
      </c>
      <c r="I70" s="380">
        <f t="shared" si="19"/>
        <v>0</v>
      </c>
      <c r="J70" s="380">
        <f t="shared" si="19"/>
        <v>0</v>
      </c>
      <c r="K70" s="380">
        <f t="shared" si="19"/>
        <v>0</v>
      </c>
      <c r="L70" s="380">
        <f t="shared" si="19"/>
        <v>0</v>
      </c>
      <c r="M70" s="380">
        <f t="shared" si="19"/>
        <v>0</v>
      </c>
      <c r="N70" s="380">
        <f t="shared" si="19"/>
        <v>0</v>
      </c>
      <c r="O70" s="380">
        <f t="shared" si="19"/>
        <v>0</v>
      </c>
      <c r="P70" s="377">
        <f>O70</f>
        <v>0</v>
      </c>
      <c r="Q70" s="86"/>
      <c r="R70" s="111"/>
    </row>
    <row r="71" spans="2:18" s="47" customFormat="1" x14ac:dyDescent="0.25">
      <c r="B71" s="100"/>
      <c r="C71" s="84" t="s">
        <v>102</v>
      </c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9">
        <f>O71</f>
        <v>0</v>
      </c>
      <c r="Q71" s="82"/>
      <c r="R71" s="111"/>
    </row>
    <row r="72" spans="2:18" s="47" customFormat="1" x14ac:dyDescent="0.25">
      <c r="B72" s="100"/>
      <c r="C72" s="84" t="s">
        <v>103</v>
      </c>
      <c r="D72" s="378"/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9">
        <f>O72</f>
        <v>0</v>
      </c>
      <c r="Q72" s="86"/>
      <c r="R72" s="111"/>
    </row>
    <row r="73" spans="2:18" s="47" customFormat="1" x14ac:dyDescent="0.25">
      <c r="B73" s="100"/>
      <c r="C73" s="75" t="s">
        <v>26</v>
      </c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9">
        <f>SUM(D73:O73)</f>
        <v>0</v>
      </c>
      <c r="Q73" s="86"/>
      <c r="R73" s="111"/>
    </row>
    <row r="74" spans="2:18" s="47" customFormat="1" x14ac:dyDescent="0.25">
      <c r="B74" s="100"/>
      <c r="C74" s="89" t="s">
        <v>27</v>
      </c>
      <c r="D74" s="378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9">
        <f>SUM(D74:O74)</f>
        <v>0</v>
      </c>
      <c r="Q74" s="82"/>
      <c r="R74" s="111"/>
    </row>
    <row r="75" spans="2:18" s="47" customFormat="1" x14ac:dyDescent="0.25">
      <c r="B75" s="100"/>
      <c r="C75" s="90" t="s">
        <v>28</v>
      </c>
      <c r="D75" s="381">
        <f>IF(D82=0,0,(D78/(D82/1000))*100)</f>
        <v>0</v>
      </c>
      <c r="E75" s="381">
        <f>IF(E82=0,0,(E78/(E82/1000))*100)</f>
        <v>0</v>
      </c>
      <c r="F75" s="381">
        <f t="shared" ref="F75:O75" si="20">IF(F82=0,0,(F78/(F82/1000))*100)</f>
        <v>0</v>
      </c>
      <c r="G75" s="381">
        <f t="shared" si="20"/>
        <v>0</v>
      </c>
      <c r="H75" s="381">
        <f t="shared" si="20"/>
        <v>0</v>
      </c>
      <c r="I75" s="381">
        <f t="shared" si="20"/>
        <v>0</v>
      </c>
      <c r="J75" s="381">
        <f t="shared" si="20"/>
        <v>0</v>
      </c>
      <c r="K75" s="381">
        <f t="shared" si="20"/>
        <v>0</v>
      </c>
      <c r="L75" s="381">
        <f t="shared" si="20"/>
        <v>0</v>
      </c>
      <c r="M75" s="381">
        <f t="shared" si="20"/>
        <v>0</v>
      </c>
      <c r="N75" s="381">
        <f t="shared" si="20"/>
        <v>0</v>
      </c>
      <c r="O75" s="381">
        <f t="shared" si="20"/>
        <v>0</v>
      </c>
      <c r="P75" s="382">
        <f>IF(P82=0,0,(P78/(P82/1000))*100)</f>
        <v>0</v>
      </c>
      <c r="Q75" s="82"/>
      <c r="R75" s="111"/>
    </row>
    <row r="76" spans="2:18" s="47" customFormat="1" x14ac:dyDescent="0.25">
      <c r="B76" s="100"/>
      <c r="C76" s="90" t="s">
        <v>29</v>
      </c>
      <c r="D76" s="381">
        <f t="shared" ref="D76:P76" si="21">IF(D77=0,0,D74/D77*100)</f>
        <v>0</v>
      </c>
      <c r="E76" s="381">
        <f t="shared" si="21"/>
        <v>0</v>
      </c>
      <c r="F76" s="381">
        <f t="shared" si="21"/>
        <v>0</v>
      </c>
      <c r="G76" s="381">
        <f t="shared" si="21"/>
        <v>0</v>
      </c>
      <c r="H76" s="381">
        <f t="shared" si="21"/>
        <v>0</v>
      </c>
      <c r="I76" s="381">
        <f t="shared" si="21"/>
        <v>0</v>
      </c>
      <c r="J76" s="381">
        <f t="shared" si="21"/>
        <v>0</v>
      </c>
      <c r="K76" s="381">
        <f t="shared" si="21"/>
        <v>0</v>
      </c>
      <c r="L76" s="381">
        <f t="shared" si="21"/>
        <v>0</v>
      </c>
      <c r="M76" s="381">
        <f t="shared" si="21"/>
        <v>0</v>
      </c>
      <c r="N76" s="381">
        <f t="shared" si="21"/>
        <v>0</v>
      </c>
      <c r="O76" s="381">
        <f t="shared" si="21"/>
        <v>0</v>
      </c>
      <c r="P76" s="382">
        <f t="shared" si="21"/>
        <v>0</v>
      </c>
      <c r="Q76" s="82"/>
      <c r="R76" s="111"/>
    </row>
    <row r="77" spans="2:18" s="47" customFormat="1" x14ac:dyDescent="0.25">
      <c r="B77" s="100"/>
      <c r="C77" s="81" t="s">
        <v>30</v>
      </c>
      <c r="D77" s="362">
        <f t="shared" ref="D77:P77" si="22">D64+D73+D74</f>
        <v>0</v>
      </c>
      <c r="E77" s="362">
        <f t="shared" si="22"/>
        <v>0</v>
      </c>
      <c r="F77" s="362">
        <f t="shared" si="22"/>
        <v>0</v>
      </c>
      <c r="G77" s="362">
        <f t="shared" si="22"/>
        <v>0</v>
      </c>
      <c r="H77" s="362">
        <f t="shared" si="22"/>
        <v>0</v>
      </c>
      <c r="I77" s="362">
        <f t="shared" si="22"/>
        <v>0</v>
      </c>
      <c r="J77" s="362">
        <f t="shared" si="22"/>
        <v>0</v>
      </c>
      <c r="K77" s="362">
        <f t="shared" si="22"/>
        <v>0</v>
      </c>
      <c r="L77" s="362">
        <f t="shared" si="22"/>
        <v>0</v>
      </c>
      <c r="M77" s="362">
        <f t="shared" si="22"/>
        <v>0</v>
      </c>
      <c r="N77" s="362">
        <f t="shared" si="22"/>
        <v>0</v>
      </c>
      <c r="O77" s="362">
        <f t="shared" si="22"/>
        <v>0</v>
      </c>
      <c r="P77" s="383">
        <f t="shared" si="22"/>
        <v>0</v>
      </c>
      <c r="Q77" s="91"/>
      <c r="R77" s="111"/>
    </row>
    <row r="78" spans="2:18" s="47" customFormat="1" x14ac:dyDescent="0.25">
      <c r="B78" s="100"/>
      <c r="C78" s="90" t="s">
        <v>95</v>
      </c>
      <c r="D78" s="365">
        <f>D77/744</f>
        <v>0</v>
      </c>
      <c r="E78" s="365">
        <f>E77/672</f>
        <v>0</v>
      </c>
      <c r="F78" s="365">
        <f>F77/744</f>
        <v>0</v>
      </c>
      <c r="G78" s="365">
        <f>G77/720</f>
        <v>0</v>
      </c>
      <c r="H78" s="365">
        <f>H77/744</f>
        <v>0</v>
      </c>
      <c r="I78" s="365">
        <f>I77/720</f>
        <v>0</v>
      </c>
      <c r="J78" s="365">
        <f>J77/744</f>
        <v>0</v>
      </c>
      <c r="K78" s="365">
        <f>K77/744</f>
        <v>0</v>
      </c>
      <c r="L78" s="365">
        <f>L77/720</f>
        <v>0</v>
      </c>
      <c r="M78" s="365">
        <f>M77/744</f>
        <v>0</v>
      </c>
      <c r="N78" s="365">
        <f>N77/720</f>
        <v>0</v>
      </c>
      <c r="O78" s="365">
        <f>O77/744</f>
        <v>0</v>
      </c>
      <c r="P78" s="379">
        <f>P77/(IF(ISNUMBER(DATEVALUE("29/02/"&amp;D61)),8784,8760))</f>
        <v>0</v>
      </c>
      <c r="Q78" s="91"/>
      <c r="R78" s="111"/>
    </row>
    <row r="79" spans="2:18" s="47" customFormat="1" x14ac:dyDescent="0.25">
      <c r="B79" s="100"/>
      <c r="C79" s="90" t="s">
        <v>31</v>
      </c>
      <c r="D79" s="365">
        <f t="shared" ref="D79:P79" si="23">D64+D74</f>
        <v>0</v>
      </c>
      <c r="E79" s="380">
        <f t="shared" si="23"/>
        <v>0</v>
      </c>
      <c r="F79" s="380">
        <f t="shared" si="23"/>
        <v>0</v>
      </c>
      <c r="G79" s="380">
        <f t="shared" si="23"/>
        <v>0</v>
      </c>
      <c r="H79" s="380">
        <f t="shared" si="23"/>
        <v>0</v>
      </c>
      <c r="I79" s="380">
        <f t="shared" si="23"/>
        <v>0</v>
      </c>
      <c r="J79" s="380">
        <f t="shared" si="23"/>
        <v>0</v>
      </c>
      <c r="K79" s="380">
        <f t="shared" si="23"/>
        <v>0</v>
      </c>
      <c r="L79" s="380">
        <f t="shared" si="23"/>
        <v>0</v>
      </c>
      <c r="M79" s="380">
        <f t="shared" si="23"/>
        <v>0</v>
      </c>
      <c r="N79" s="380">
        <f t="shared" si="23"/>
        <v>0</v>
      </c>
      <c r="O79" s="380">
        <f t="shared" si="23"/>
        <v>0</v>
      </c>
      <c r="P79" s="377">
        <f t="shared" si="23"/>
        <v>0</v>
      </c>
      <c r="Q79" s="91"/>
      <c r="R79" s="111"/>
    </row>
    <row r="80" spans="2:18" s="47" customFormat="1" x14ac:dyDescent="0.25">
      <c r="B80" s="100"/>
      <c r="C80" s="90" t="s">
        <v>113</v>
      </c>
      <c r="D80" s="378"/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9">
        <f>MAX(D80:O80)</f>
        <v>0</v>
      </c>
      <c r="Q80" s="82"/>
      <c r="R80" s="111"/>
    </row>
    <row r="81" spans="2:18" s="47" customFormat="1" x14ac:dyDescent="0.25">
      <c r="B81" s="100"/>
      <c r="C81" s="90" t="s">
        <v>114</v>
      </c>
      <c r="D81" s="378"/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9">
        <f>MAX(D81:O81)</f>
        <v>0</v>
      </c>
      <c r="Q81" s="82"/>
      <c r="R81" s="111"/>
    </row>
    <row r="82" spans="2:18" s="47" customFormat="1" x14ac:dyDescent="0.25">
      <c r="B82" s="100"/>
      <c r="C82" s="81" t="s">
        <v>115</v>
      </c>
      <c r="D82" s="384">
        <f>D80+D81</f>
        <v>0</v>
      </c>
      <c r="E82" s="362">
        <f t="shared" ref="E82:O82" si="24">E80+E81</f>
        <v>0</v>
      </c>
      <c r="F82" s="362">
        <f t="shared" si="24"/>
        <v>0</v>
      </c>
      <c r="G82" s="362">
        <f t="shared" si="24"/>
        <v>0</v>
      </c>
      <c r="H82" s="362">
        <f t="shared" si="24"/>
        <v>0</v>
      </c>
      <c r="I82" s="362">
        <f t="shared" si="24"/>
        <v>0</v>
      </c>
      <c r="J82" s="362">
        <f t="shared" si="24"/>
        <v>0</v>
      </c>
      <c r="K82" s="362">
        <f t="shared" si="24"/>
        <v>0</v>
      </c>
      <c r="L82" s="362">
        <f t="shared" si="24"/>
        <v>0</v>
      </c>
      <c r="M82" s="362">
        <f t="shared" si="24"/>
        <v>0</v>
      </c>
      <c r="N82" s="362">
        <f t="shared" si="24"/>
        <v>0</v>
      </c>
      <c r="O82" s="362">
        <f t="shared" si="24"/>
        <v>0</v>
      </c>
      <c r="P82" s="379">
        <f>MAX(D82:O82)</f>
        <v>0</v>
      </c>
      <c r="Q82" s="82"/>
      <c r="R82" s="111"/>
    </row>
    <row r="83" spans="2:18" s="47" customFormat="1" ht="15.75" thickBot="1" x14ac:dyDescent="0.3">
      <c r="B83" s="100"/>
      <c r="C83" s="94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6"/>
      <c r="Q83" s="97"/>
      <c r="R83" s="111"/>
    </row>
    <row r="84" spans="2:18" s="47" customFormat="1" x14ac:dyDescent="0.25">
      <c r="B84" s="100"/>
      <c r="C84" s="67" t="s">
        <v>1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1"/>
    </row>
    <row r="85" spans="2:18" s="47" customFormat="1" ht="15.75" thickBot="1" x14ac:dyDescent="0.3">
      <c r="B85" s="104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6"/>
    </row>
    <row r="86" spans="2:18" s="47" customFormat="1" x14ac:dyDescent="0.25"/>
    <row r="87" spans="2:18" s="47" customFormat="1" x14ac:dyDescent="0.25"/>
    <row r="88" spans="2:18" s="47" customFormat="1" x14ac:dyDescent="0.25"/>
    <row r="89" spans="2:18" s="47" customFormat="1" x14ac:dyDescent="0.25"/>
    <row r="90" spans="2:18" s="47" customFormat="1" x14ac:dyDescent="0.25"/>
    <row r="91" spans="2:18" s="47" customFormat="1" x14ac:dyDescent="0.25"/>
    <row r="92" spans="2:18" s="47" customFormat="1" x14ac:dyDescent="0.25"/>
    <row r="93" spans="2:18" s="47" customFormat="1" x14ac:dyDescent="0.25"/>
    <row r="94" spans="2:18" s="47" customFormat="1" x14ac:dyDescent="0.25"/>
    <row r="95" spans="2:18" s="47" customFormat="1" x14ac:dyDescent="0.25"/>
    <row r="96" spans="2:18" s="47" customFormat="1" x14ac:dyDescent="0.25"/>
    <row r="97" s="47" customFormat="1" x14ac:dyDescent="0.25"/>
    <row r="98" s="47" customFormat="1" x14ac:dyDescent="0.25"/>
    <row r="99" s="47" customFormat="1" x14ac:dyDescent="0.25"/>
    <row r="100" s="47" customFormat="1" x14ac:dyDescent="0.25"/>
    <row r="101" s="47" customFormat="1" x14ac:dyDescent="0.25"/>
    <row r="102" s="47" customFormat="1" x14ac:dyDescent="0.25"/>
    <row r="103" s="47" customFormat="1" x14ac:dyDescent="0.25"/>
    <row r="104" s="47" customFormat="1" x14ac:dyDescent="0.25"/>
    <row r="105" s="47" customFormat="1" x14ac:dyDescent="0.25"/>
    <row r="106" s="47" customFormat="1" x14ac:dyDescent="0.25"/>
    <row r="107" s="47" customFormat="1" x14ac:dyDescent="0.25"/>
    <row r="108" s="47" customFormat="1" x14ac:dyDescent="0.25"/>
    <row r="109" s="47" customFormat="1" x14ac:dyDescent="0.25"/>
    <row r="110" s="47" customFormat="1" x14ac:dyDescent="0.25"/>
    <row r="111" s="47" customFormat="1" x14ac:dyDescent="0.25"/>
    <row r="112" s="47" customFormat="1" x14ac:dyDescent="0.25"/>
    <row r="113" s="47" customFormat="1" x14ac:dyDescent="0.25"/>
    <row r="114" s="47" customFormat="1" x14ac:dyDescent="0.25"/>
    <row r="115" s="47" customFormat="1" x14ac:dyDescent="0.25"/>
    <row r="116" s="47" customFormat="1" x14ac:dyDescent="0.25"/>
    <row r="117" s="47" customFormat="1" x14ac:dyDescent="0.25"/>
    <row r="118" s="47" customFormat="1" x14ac:dyDescent="0.25"/>
    <row r="119" s="47" customFormat="1" x14ac:dyDescent="0.25"/>
    <row r="120" s="47" customFormat="1" x14ac:dyDescent="0.25"/>
    <row r="121" s="47" customFormat="1" x14ac:dyDescent="0.25"/>
    <row r="122" s="47" customFormat="1" x14ac:dyDescent="0.25"/>
    <row r="123" s="47" customFormat="1" x14ac:dyDescent="0.25"/>
    <row r="124" s="47" customFormat="1" x14ac:dyDescent="0.25"/>
    <row r="125" s="47" customFormat="1" x14ac:dyDescent="0.25"/>
    <row r="126" s="47" customFormat="1" x14ac:dyDescent="0.25"/>
    <row r="127" s="47" customFormat="1" x14ac:dyDescent="0.25"/>
    <row r="128" s="47" customFormat="1" x14ac:dyDescent="0.25"/>
    <row r="129" s="47" customFormat="1" x14ac:dyDescent="0.25"/>
    <row r="130" s="47" customFormat="1" x14ac:dyDescent="0.25"/>
    <row r="131" s="47" customFormat="1" x14ac:dyDescent="0.25"/>
    <row r="132" s="47" customFormat="1" x14ac:dyDescent="0.25"/>
    <row r="133" s="47" customFormat="1" x14ac:dyDescent="0.25"/>
    <row r="134" s="47" customFormat="1" x14ac:dyDescent="0.25"/>
    <row r="135" s="47" customFormat="1" x14ac:dyDescent="0.25"/>
    <row r="136" s="47" customFormat="1" x14ac:dyDescent="0.25"/>
    <row r="137" s="47" customFormat="1" x14ac:dyDescent="0.25"/>
    <row r="138" s="47" customFormat="1" x14ac:dyDescent="0.25"/>
    <row r="139" s="47" customFormat="1" x14ac:dyDescent="0.25"/>
    <row r="140" s="47" customFormat="1" x14ac:dyDescent="0.25"/>
    <row r="141" s="47" customFormat="1" x14ac:dyDescent="0.25"/>
    <row r="142" s="47" customFormat="1" x14ac:dyDescent="0.25"/>
    <row r="143" s="47" customFormat="1" x14ac:dyDescent="0.25"/>
    <row r="144" s="47" customFormat="1" x14ac:dyDescent="0.25"/>
    <row r="145" s="47" customFormat="1" x14ac:dyDescent="0.25"/>
    <row r="146" s="47" customFormat="1" x14ac:dyDescent="0.25"/>
    <row r="147" s="47" customFormat="1" x14ac:dyDescent="0.25"/>
    <row r="148" s="47" customFormat="1" x14ac:dyDescent="0.25"/>
    <row r="149" s="47" customFormat="1" x14ac:dyDescent="0.25"/>
    <row r="150" s="47" customFormat="1" x14ac:dyDescent="0.25"/>
    <row r="151" s="47" customFormat="1" x14ac:dyDescent="0.25"/>
    <row r="152" s="47" customFormat="1" x14ac:dyDescent="0.25"/>
    <row r="153" s="47" customFormat="1" x14ac:dyDescent="0.25"/>
    <row r="154" s="47" customFormat="1" x14ac:dyDescent="0.25"/>
    <row r="155" s="47" customFormat="1" x14ac:dyDescent="0.25"/>
    <row r="156" s="47" customFormat="1" x14ac:dyDescent="0.25"/>
    <row r="157" s="47" customFormat="1" x14ac:dyDescent="0.25"/>
    <row r="158" s="47" customFormat="1" x14ac:dyDescent="0.25"/>
    <row r="159" s="47" customFormat="1" x14ac:dyDescent="0.25"/>
    <row r="160" s="47" customFormat="1" x14ac:dyDescent="0.25"/>
    <row r="161" s="47" customFormat="1" x14ac:dyDescent="0.25"/>
    <row r="162" s="47" customFormat="1" x14ac:dyDescent="0.25"/>
    <row r="163" s="47" customFormat="1" x14ac:dyDescent="0.25"/>
    <row r="164" s="47" customFormat="1" x14ac:dyDescent="0.25"/>
    <row r="165" s="47" customFormat="1" x14ac:dyDescent="0.25"/>
    <row r="166" s="47" customFormat="1" x14ac:dyDescent="0.25"/>
    <row r="167" s="47" customFormat="1" x14ac:dyDescent="0.25"/>
    <row r="168" s="47" customFormat="1" x14ac:dyDescent="0.25"/>
    <row r="169" s="47" customFormat="1" x14ac:dyDescent="0.25"/>
    <row r="170" s="47" customFormat="1" x14ac:dyDescent="0.25"/>
    <row r="171" s="47" customFormat="1" x14ac:dyDescent="0.25"/>
    <row r="172" s="47" customFormat="1" x14ac:dyDescent="0.25"/>
    <row r="173" s="47" customFormat="1" x14ac:dyDescent="0.25"/>
    <row r="174" s="47" customFormat="1" x14ac:dyDescent="0.25"/>
    <row r="175" s="47" customFormat="1" x14ac:dyDescent="0.25"/>
    <row r="176" s="47" customFormat="1" x14ac:dyDescent="0.25"/>
    <row r="177" s="47" customFormat="1" x14ac:dyDescent="0.25"/>
    <row r="178" s="47" customFormat="1" x14ac:dyDescent="0.25"/>
    <row r="179" s="47" customFormat="1" x14ac:dyDescent="0.25"/>
    <row r="180" s="47" customFormat="1" x14ac:dyDescent="0.25"/>
    <row r="181" s="47" customFormat="1" x14ac:dyDescent="0.25"/>
    <row r="182" s="47" customFormat="1" x14ac:dyDescent="0.25"/>
    <row r="183" s="47" customFormat="1" x14ac:dyDescent="0.25"/>
    <row r="184" s="47" customFormat="1" x14ac:dyDescent="0.25"/>
    <row r="185" s="47" customFormat="1" x14ac:dyDescent="0.25"/>
    <row r="186" s="47" customFormat="1" x14ac:dyDescent="0.25"/>
    <row r="187" s="47" customFormat="1" x14ac:dyDescent="0.25"/>
    <row r="188" s="47" customFormat="1" x14ac:dyDescent="0.25"/>
    <row r="189" s="47" customFormat="1" x14ac:dyDescent="0.25"/>
    <row r="190" s="47" customFormat="1" x14ac:dyDescent="0.25"/>
    <row r="191" s="47" customFormat="1" x14ac:dyDescent="0.25"/>
    <row r="192" s="47" customFormat="1" x14ac:dyDescent="0.25"/>
    <row r="193" s="47" customFormat="1" x14ac:dyDescent="0.25"/>
    <row r="194" s="47" customFormat="1" x14ac:dyDescent="0.25"/>
    <row r="195" s="47" customFormat="1" x14ac:dyDescent="0.25"/>
    <row r="196" s="47" customFormat="1" x14ac:dyDescent="0.25"/>
    <row r="197" s="47" customFormat="1" x14ac:dyDescent="0.25"/>
    <row r="198" s="47" customFormat="1" x14ac:dyDescent="0.25"/>
    <row r="199" s="47" customFormat="1" x14ac:dyDescent="0.25"/>
    <row r="200" s="47" customFormat="1" x14ac:dyDescent="0.25"/>
    <row r="201" s="47" customFormat="1" x14ac:dyDescent="0.25"/>
    <row r="202" s="47" customFormat="1" x14ac:dyDescent="0.25"/>
    <row r="203" s="47" customFormat="1" x14ac:dyDescent="0.25"/>
    <row r="204" s="47" customFormat="1" x14ac:dyDescent="0.25"/>
    <row r="205" s="47" customFormat="1" x14ac:dyDescent="0.25"/>
    <row r="206" s="47" customFormat="1" x14ac:dyDescent="0.25"/>
    <row r="207" s="47" customFormat="1" x14ac:dyDescent="0.25"/>
    <row r="208" s="47" customFormat="1" x14ac:dyDescent="0.25"/>
    <row r="209" s="47" customFormat="1" x14ac:dyDescent="0.25"/>
    <row r="210" s="47" customFormat="1" x14ac:dyDescent="0.25"/>
    <row r="211" s="47" customFormat="1" x14ac:dyDescent="0.25"/>
    <row r="212" s="47" customFormat="1" x14ac:dyDescent="0.25"/>
    <row r="213" s="47" customFormat="1" x14ac:dyDescent="0.25"/>
    <row r="214" s="47" customFormat="1" x14ac:dyDescent="0.25"/>
    <row r="215" s="47" customFormat="1" x14ac:dyDescent="0.25"/>
    <row r="216" s="47" customFormat="1" x14ac:dyDescent="0.25"/>
    <row r="217" s="47" customFormat="1" x14ac:dyDescent="0.25"/>
    <row r="218" s="47" customFormat="1" x14ac:dyDescent="0.25"/>
    <row r="219" s="47" customFormat="1" x14ac:dyDescent="0.25"/>
    <row r="220" s="47" customFormat="1" x14ac:dyDescent="0.25"/>
    <row r="221" s="47" customFormat="1" x14ac:dyDescent="0.25"/>
    <row r="222" s="47" customFormat="1" x14ac:dyDescent="0.25"/>
    <row r="223" s="47" customFormat="1" x14ac:dyDescent="0.25"/>
    <row r="224" s="47" customFormat="1" x14ac:dyDescent="0.25"/>
    <row r="225" s="47" customFormat="1" x14ac:dyDescent="0.25"/>
    <row r="226" s="47" customFormat="1" x14ac:dyDescent="0.25"/>
    <row r="227" s="47" customFormat="1" x14ac:dyDescent="0.25"/>
    <row r="228" s="47" customFormat="1" x14ac:dyDescent="0.25"/>
    <row r="229" s="47" customFormat="1" x14ac:dyDescent="0.25"/>
    <row r="230" s="47" customFormat="1" x14ac:dyDescent="0.25"/>
    <row r="231" s="47" customFormat="1" x14ac:dyDescent="0.25"/>
    <row r="232" s="25" customFormat="1" x14ac:dyDescent="0.25"/>
    <row r="233" s="25" customFormat="1" x14ac:dyDescent="0.25"/>
    <row r="234" s="25" customFormat="1" x14ac:dyDescent="0.25"/>
    <row r="235" s="25" customFormat="1" x14ac:dyDescent="0.25"/>
    <row r="236" s="25" customFormat="1" x14ac:dyDescent="0.25"/>
  </sheetData>
  <sheetProtection selectLockedCells="1"/>
  <protectedRanges>
    <protectedRange sqref="D9 B35:C35 Q61 Q9:S9" name="preencher_1_1"/>
    <protectedRange sqref="D12:O12 D38:O38 D64:O64" name="preencher_2"/>
    <protectedRange sqref="D18:O18 D44:O44 D70:O70" name="preencher_3"/>
    <protectedRange sqref="P18 P44 P70" name="preencher_4"/>
    <protectedRange sqref="D13:O17" name="preencher_2_1"/>
    <protectedRange sqref="D19:O22" name="preencher_1"/>
    <protectedRange sqref="D28:O29" name="preencher_5"/>
    <protectedRange sqref="D39:O43" name="preencher_2_2"/>
    <protectedRange sqref="D45:O48" name="preencher_6"/>
    <protectedRange sqref="D54:O55" name="preencher_7"/>
    <protectedRange sqref="D65:O69" name="preencher_2_3"/>
    <protectedRange sqref="D71:O74" name="preencher_8"/>
    <protectedRange sqref="D80:O81" name="preencher_9"/>
  </protectedRanges>
  <mergeCells count="6">
    <mergeCell ref="D9:P9"/>
    <mergeCell ref="D35:P35"/>
    <mergeCell ref="D61:P61"/>
    <mergeCell ref="B2:R3"/>
    <mergeCell ref="D5:G5"/>
    <mergeCell ref="D7:G7"/>
  </mergeCells>
  <dataValidations count="1">
    <dataValidation type="whole" allowBlank="1" showInputMessage="1" showErrorMessage="1" error="Dado inválido._x000a_Preencher somente com número." sqref="WWV983029:WXG983047 IZ12:JK30 SV12:TG30 ACR12:ADC30 AMN12:AMY30 AWJ12:AWU30 BGF12:BGQ30 BQB12:BQM30 BZX12:CAI30 CJT12:CKE30 CTP12:CUA30 DDL12:DDW30 DNH12:DNS30 DXD12:DXO30 EGZ12:EHK30 EQV12:ERG30 FAR12:FBC30 FKN12:FKY30 FUJ12:FUU30 GEF12:GEQ30 GOB12:GOM30 GXX12:GYI30 HHT12:HIE30 HRP12:HSA30 IBL12:IBW30 ILH12:ILS30 IVD12:IVO30 JEZ12:JFK30 JOV12:JPG30 JYR12:JZC30 KIN12:KIY30 KSJ12:KSU30 LCF12:LCQ30 LMB12:LMM30 LVX12:LWI30 MFT12:MGE30 MPP12:MQA30 MZL12:MZW30 NJH12:NJS30 NTD12:NTO30 OCZ12:ODK30 OMV12:ONG30 OWR12:OXC30 PGN12:PGY30 PQJ12:PQU30 QAF12:QAQ30 QKB12:QKM30 QTX12:QUI30 RDT12:REE30 RNP12:ROA30 RXL12:RXW30 SHH12:SHS30 SRD12:SRO30 TAZ12:TBK30 TKV12:TLG30 TUR12:TVC30 UEN12:UEY30 UOJ12:UOU30 UYF12:UYQ30 VIB12:VIM30 VRX12:VSI30 WBT12:WCE30 WLP12:WMA30 WVL12:WVW30 D65525:O65543 IZ65525:JK65543 SV65525:TG65543 ACR65525:ADC65543 AMN65525:AMY65543 AWJ65525:AWU65543 BGF65525:BGQ65543 BQB65525:BQM65543 BZX65525:CAI65543 CJT65525:CKE65543 CTP65525:CUA65543 DDL65525:DDW65543 DNH65525:DNS65543 DXD65525:DXO65543 EGZ65525:EHK65543 EQV65525:ERG65543 FAR65525:FBC65543 FKN65525:FKY65543 FUJ65525:FUU65543 GEF65525:GEQ65543 GOB65525:GOM65543 GXX65525:GYI65543 HHT65525:HIE65543 HRP65525:HSA65543 IBL65525:IBW65543 ILH65525:ILS65543 IVD65525:IVO65543 JEZ65525:JFK65543 JOV65525:JPG65543 JYR65525:JZC65543 KIN65525:KIY65543 KSJ65525:KSU65543 LCF65525:LCQ65543 LMB65525:LMM65543 LVX65525:LWI65543 MFT65525:MGE65543 MPP65525:MQA65543 MZL65525:MZW65543 NJH65525:NJS65543 NTD65525:NTO65543 OCZ65525:ODK65543 OMV65525:ONG65543 OWR65525:OXC65543 PGN65525:PGY65543 PQJ65525:PQU65543 QAF65525:QAQ65543 QKB65525:QKM65543 QTX65525:QUI65543 RDT65525:REE65543 RNP65525:ROA65543 RXL65525:RXW65543 SHH65525:SHS65543 SRD65525:SRO65543 TAZ65525:TBK65543 TKV65525:TLG65543 TUR65525:TVC65543 UEN65525:UEY65543 UOJ65525:UOU65543 UYF65525:UYQ65543 VIB65525:VIM65543 VRX65525:VSI65543 WBT65525:WCE65543 WLP65525:WMA65543 WVL65525:WVW65543 D131061:O131079 IZ131061:JK131079 SV131061:TG131079 ACR131061:ADC131079 AMN131061:AMY131079 AWJ131061:AWU131079 BGF131061:BGQ131079 BQB131061:BQM131079 BZX131061:CAI131079 CJT131061:CKE131079 CTP131061:CUA131079 DDL131061:DDW131079 DNH131061:DNS131079 DXD131061:DXO131079 EGZ131061:EHK131079 EQV131061:ERG131079 FAR131061:FBC131079 FKN131061:FKY131079 FUJ131061:FUU131079 GEF131061:GEQ131079 GOB131061:GOM131079 GXX131061:GYI131079 HHT131061:HIE131079 HRP131061:HSA131079 IBL131061:IBW131079 ILH131061:ILS131079 IVD131061:IVO131079 JEZ131061:JFK131079 JOV131061:JPG131079 JYR131061:JZC131079 KIN131061:KIY131079 KSJ131061:KSU131079 LCF131061:LCQ131079 LMB131061:LMM131079 LVX131061:LWI131079 MFT131061:MGE131079 MPP131061:MQA131079 MZL131061:MZW131079 NJH131061:NJS131079 NTD131061:NTO131079 OCZ131061:ODK131079 OMV131061:ONG131079 OWR131061:OXC131079 PGN131061:PGY131079 PQJ131061:PQU131079 QAF131061:QAQ131079 QKB131061:QKM131079 QTX131061:QUI131079 RDT131061:REE131079 RNP131061:ROA131079 RXL131061:RXW131079 SHH131061:SHS131079 SRD131061:SRO131079 TAZ131061:TBK131079 TKV131061:TLG131079 TUR131061:TVC131079 UEN131061:UEY131079 UOJ131061:UOU131079 UYF131061:UYQ131079 VIB131061:VIM131079 VRX131061:VSI131079 WBT131061:WCE131079 WLP131061:WMA131079 WVL131061:WVW131079 D196597:O196615 IZ196597:JK196615 SV196597:TG196615 ACR196597:ADC196615 AMN196597:AMY196615 AWJ196597:AWU196615 BGF196597:BGQ196615 BQB196597:BQM196615 BZX196597:CAI196615 CJT196597:CKE196615 CTP196597:CUA196615 DDL196597:DDW196615 DNH196597:DNS196615 DXD196597:DXO196615 EGZ196597:EHK196615 EQV196597:ERG196615 FAR196597:FBC196615 FKN196597:FKY196615 FUJ196597:FUU196615 GEF196597:GEQ196615 GOB196597:GOM196615 GXX196597:GYI196615 HHT196597:HIE196615 HRP196597:HSA196615 IBL196597:IBW196615 ILH196597:ILS196615 IVD196597:IVO196615 JEZ196597:JFK196615 JOV196597:JPG196615 JYR196597:JZC196615 KIN196597:KIY196615 KSJ196597:KSU196615 LCF196597:LCQ196615 LMB196597:LMM196615 LVX196597:LWI196615 MFT196597:MGE196615 MPP196597:MQA196615 MZL196597:MZW196615 NJH196597:NJS196615 NTD196597:NTO196615 OCZ196597:ODK196615 OMV196597:ONG196615 OWR196597:OXC196615 PGN196597:PGY196615 PQJ196597:PQU196615 QAF196597:QAQ196615 QKB196597:QKM196615 QTX196597:QUI196615 RDT196597:REE196615 RNP196597:ROA196615 RXL196597:RXW196615 SHH196597:SHS196615 SRD196597:SRO196615 TAZ196597:TBK196615 TKV196597:TLG196615 TUR196597:TVC196615 UEN196597:UEY196615 UOJ196597:UOU196615 UYF196597:UYQ196615 VIB196597:VIM196615 VRX196597:VSI196615 WBT196597:WCE196615 WLP196597:WMA196615 WVL196597:WVW196615 D262133:O262151 IZ262133:JK262151 SV262133:TG262151 ACR262133:ADC262151 AMN262133:AMY262151 AWJ262133:AWU262151 BGF262133:BGQ262151 BQB262133:BQM262151 BZX262133:CAI262151 CJT262133:CKE262151 CTP262133:CUA262151 DDL262133:DDW262151 DNH262133:DNS262151 DXD262133:DXO262151 EGZ262133:EHK262151 EQV262133:ERG262151 FAR262133:FBC262151 FKN262133:FKY262151 FUJ262133:FUU262151 GEF262133:GEQ262151 GOB262133:GOM262151 GXX262133:GYI262151 HHT262133:HIE262151 HRP262133:HSA262151 IBL262133:IBW262151 ILH262133:ILS262151 IVD262133:IVO262151 JEZ262133:JFK262151 JOV262133:JPG262151 JYR262133:JZC262151 KIN262133:KIY262151 KSJ262133:KSU262151 LCF262133:LCQ262151 LMB262133:LMM262151 LVX262133:LWI262151 MFT262133:MGE262151 MPP262133:MQA262151 MZL262133:MZW262151 NJH262133:NJS262151 NTD262133:NTO262151 OCZ262133:ODK262151 OMV262133:ONG262151 OWR262133:OXC262151 PGN262133:PGY262151 PQJ262133:PQU262151 QAF262133:QAQ262151 QKB262133:QKM262151 QTX262133:QUI262151 RDT262133:REE262151 RNP262133:ROA262151 RXL262133:RXW262151 SHH262133:SHS262151 SRD262133:SRO262151 TAZ262133:TBK262151 TKV262133:TLG262151 TUR262133:TVC262151 UEN262133:UEY262151 UOJ262133:UOU262151 UYF262133:UYQ262151 VIB262133:VIM262151 VRX262133:VSI262151 WBT262133:WCE262151 WLP262133:WMA262151 WVL262133:WVW262151 D327669:O327687 IZ327669:JK327687 SV327669:TG327687 ACR327669:ADC327687 AMN327669:AMY327687 AWJ327669:AWU327687 BGF327669:BGQ327687 BQB327669:BQM327687 BZX327669:CAI327687 CJT327669:CKE327687 CTP327669:CUA327687 DDL327669:DDW327687 DNH327669:DNS327687 DXD327669:DXO327687 EGZ327669:EHK327687 EQV327669:ERG327687 FAR327669:FBC327687 FKN327669:FKY327687 FUJ327669:FUU327687 GEF327669:GEQ327687 GOB327669:GOM327687 GXX327669:GYI327687 HHT327669:HIE327687 HRP327669:HSA327687 IBL327669:IBW327687 ILH327669:ILS327687 IVD327669:IVO327687 JEZ327669:JFK327687 JOV327669:JPG327687 JYR327669:JZC327687 KIN327669:KIY327687 KSJ327669:KSU327687 LCF327669:LCQ327687 LMB327669:LMM327687 LVX327669:LWI327687 MFT327669:MGE327687 MPP327669:MQA327687 MZL327669:MZW327687 NJH327669:NJS327687 NTD327669:NTO327687 OCZ327669:ODK327687 OMV327669:ONG327687 OWR327669:OXC327687 PGN327669:PGY327687 PQJ327669:PQU327687 QAF327669:QAQ327687 QKB327669:QKM327687 QTX327669:QUI327687 RDT327669:REE327687 RNP327669:ROA327687 RXL327669:RXW327687 SHH327669:SHS327687 SRD327669:SRO327687 TAZ327669:TBK327687 TKV327669:TLG327687 TUR327669:TVC327687 UEN327669:UEY327687 UOJ327669:UOU327687 UYF327669:UYQ327687 VIB327669:VIM327687 VRX327669:VSI327687 WBT327669:WCE327687 WLP327669:WMA327687 WVL327669:WVW327687 D393205:O393223 IZ393205:JK393223 SV393205:TG393223 ACR393205:ADC393223 AMN393205:AMY393223 AWJ393205:AWU393223 BGF393205:BGQ393223 BQB393205:BQM393223 BZX393205:CAI393223 CJT393205:CKE393223 CTP393205:CUA393223 DDL393205:DDW393223 DNH393205:DNS393223 DXD393205:DXO393223 EGZ393205:EHK393223 EQV393205:ERG393223 FAR393205:FBC393223 FKN393205:FKY393223 FUJ393205:FUU393223 GEF393205:GEQ393223 GOB393205:GOM393223 GXX393205:GYI393223 HHT393205:HIE393223 HRP393205:HSA393223 IBL393205:IBW393223 ILH393205:ILS393223 IVD393205:IVO393223 JEZ393205:JFK393223 JOV393205:JPG393223 JYR393205:JZC393223 KIN393205:KIY393223 KSJ393205:KSU393223 LCF393205:LCQ393223 LMB393205:LMM393223 LVX393205:LWI393223 MFT393205:MGE393223 MPP393205:MQA393223 MZL393205:MZW393223 NJH393205:NJS393223 NTD393205:NTO393223 OCZ393205:ODK393223 OMV393205:ONG393223 OWR393205:OXC393223 PGN393205:PGY393223 PQJ393205:PQU393223 QAF393205:QAQ393223 QKB393205:QKM393223 QTX393205:QUI393223 RDT393205:REE393223 RNP393205:ROA393223 RXL393205:RXW393223 SHH393205:SHS393223 SRD393205:SRO393223 TAZ393205:TBK393223 TKV393205:TLG393223 TUR393205:TVC393223 UEN393205:UEY393223 UOJ393205:UOU393223 UYF393205:UYQ393223 VIB393205:VIM393223 VRX393205:VSI393223 WBT393205:WCE393223 WLP393205:WMA393223 WVL393205:WVW393223 D458741:O458759 IZ458741:JK458759 SV458741:TG458759 ACR458741:ADC458759 AMN458741:AMY458759 AWJ458741:AWU458759 BGF458741:BGQ458759 BQB458741:BQM458759 BZX458741:CAI458759 CJT458741:CKE458759 CTP458741:CUA458759 DDL458741:DDW458759 DNH458741:DNS458759 DXD458741:DXO458759 EGZ458741:EHK458759 EQV458741:ERG458759 FAR458741:FBC458759 FKN458741:FKY458759 FUJ458741:FUU458759 GEF458741:GEQ458759 GOB458741:GOM458759 GXX458741:GYI458759 HHT458741:HIE458759 HRP458741:HSA458759 IBL458741:IBW458759 ILH458741:ILS458759 IVD458741:IVO458759 JEZ458741:JFK458759 JOV458741:JPG458759 JYR458741:JZC458759 KIN458741:KIY458759 KSJ458741:KSU458759 LCF458741:LCQ458759 LMB458741:LMM458759 LVX458741:LWI458759 MFT458741:MGE458759 MPP458741:MQA458759 MZL458741:MZW458759 NJH458741:NJS458759 NTD458741:NTO458759 OCZ458741:ODK458759 OMV458741:ONG458759 OWR458741:OXC458759 PGN458741:PGY458759 PQJ458741:PQU458759 QAF458741:QAQ458759 QKB458741:QKM458759 QTX458741:QUI458759 RDT458741:REE458759 RNP458741:ROA458759 RXL458741:RXW458759 SHH458741:SHS458759 SRD458741:SRO458759 TAZ458741:TBK458759 TKV458741:TLG458759 TUR458741:TVC458759 UEN458741:UEY458759 UOJ458741:UOU458759 UYF458741:UYQ458759 VIB458741:VIM458759 VRX458741:VSI458759 WBT458741:WCE458759 WLP458741:WMA458759 WVL458741:WVW458759 D524277:O524295 IZ524277:JK524295 SV524277:TG524295 ACR524277:ADC524295 AMN524277:AMY524295 AWJ524277:AWU524295 BGF524277:BGQ524295 BQB524277:BQM524295 BZX524277:CAI524295 CJT524277:CKE524295 CTP524277:CUA524295 DDL524277:DDW524295 DNH524277:DNS524295 DXD524277:DXO524295 EGZ524277:EHK524295 EQV524277:ERG524295 FAR524277:FBC524295 FKN524277:FKY524295 FUJ524277:FUU524295 GEF524277:GEQ524295 GOB524277:GOM524295 GXX524277:GYI524295 HHT524277:HIE524295 HRP524277:HSA524295 IBL524277:IBW524295 ILH524277:ILS524295 IVD524277:IVO524295 JEZ524277:JFK524295 JOV524277:JPG524295 JYR524277:JZC524295 KIN524277:KIY524295 KSJ524277:KSU524295 LCF524277:LCQ524295 LMB524277:LMM524295 LVX524277:LWI524295 MFT524277:MGE524295 MPP524277:MQA524295 MZL524277:MZW524295 NJH524277:NJS524295 NTD524277:NTO524295 OCZ524277:ODK524295 OMV524277:ONG524295 OWR524277:OXC524295 PGN524277:PGY524295 PQJ524277:PQU524295 QAF524277:QAQ524295 QKB524277:QKM524295 QTX524277:QUI524295 RDT524277:REE524295 RNP524277:ROA524295 RXL524277:RXW524295 SHH524277:SHS524295 SRD524277:SRO524295 TAZ524277:TBK524295 TKV524277:TLG524295 TUR524277:TVC524295 UEN524277:UEY524295 UOJ524277:UOU524295 UYF524277:UYQ524295 VIB524277:VIM524295 VRX524277:VSI524295 WBT524277:WCE524295 WLP524277:WMA524295 WVL524277:WVW524295 D589813:O589831 IZ589813:JK589831 SV589813:TG589831 ACR589813:ADC589831 AMN589813:AMY589831 AWJ589813:AWU589831 BGF589813:BGQ589831 BQB589813:BQM589831 BZX589813:CAI589831 CJT589813:CKE589831 CTP589813:CUA589831 DDL589813:DDW589831 DNH589813:DNS589831 DXD589813:DXO589831 EGZ589813:EHK589831 EQV589813:ERG589831 FAR589813:FBC589831 FKN589813:FKY589831 FUJ589813:FUU589831 GEF589813:GEQ589831 GOB589813:GOM589831 GXX589813:GYI589831 HHT589813:HIE589831 HRP589813:HSA589831 IBL589813:IBW589831 ILH589813:ILS589831 IVD589813:IVO589831 JEZ589813:JFK589831 JOV589813:JPG589831 JYR589813:JZC589831 KIN589813:KIY589831 KSJ589813:KSU589831 LCF589813:LCQ589831 LMB589813:LMM589831 LVX589813:LWI589831 MFT589813:MGE589831 MPP589813:MQA589831 MZL589813:MZW589831 NJH589813:NJS589831 NTD589813:NTO589831 OCZ589813:ODK589831 OMV589813:ONG589831 OWR589813:OXC589831 PGN589813:PGY589831 PQJ589813:PQU589831 QAF589813:QAQ589831 QKB589813:QKM589831 QTX589813:QUI589831 RDT589813:REE589831 RNP589813:ROA589831 RXL589813:RXW589831 SHH589813:SHS589831 SRD589813:SRO589831 TAZ589813:TBK589831 TKV589813:TLG589831 TUR589813:TVC589831 UEN589813:UEY589831 UOJ589813:UOU589831 UYF589813:UYQ589831 VIB589813:VIM589831 VRX589813:VSI589831 WBT589813:WCE589831 WLP589813:WMA589831 WVL589813:WVW589831 D655349:O655367 IZ655349:JK655367 SV655349:TG655367 ACR655349:ADC655367 AMN655349:AMY655367 AWJ655349:AWU655367 BGF655349:BGQ655367 BQB655349:BQM655367 BZX655349:CAI655367 CJT655349:CKE655367 CTP655349:CUA655367 DDL655349:DDW655367 DNH655349:DNS655367 DXD655349:DXO655367 EGZ655349:EHK655367 EQV655349:ERG655367 FAR655349:FBC655367 FKN655349:FKY655367 FUJ655349:FUU655367 GEF655349:GEQ655367 GOB655349:GOM655367 GXX655349:GYI655367 HHT655349:HIE655367 HRP655349:HSA655367 IBL655349:IBW655367 ILH655349:ILS655367 IVD655349:IVO655367 JEZ655349:JFK655367 JOV655349:JPG655367 JYR655349:JZC655367 KIN655349:KIY655367 KSJ655349:KSU655367 LCF655349:LCQ655367 LMB655349:LMM655367 LVX655349:LWI655367 MFT655349:MGE655367 MPP655349:MQA655367 MZL655349:MZW655367 NJH655349:NJS655367 NTD655349:NTO655367 OCZ655349:ODK655367 OMV655349:ONG655367 OWR655349:OXC655367 PGN655349:PGY655367 PQJ655349:PQU655367 QAF655349:QAQ655367 QKB655349:QKM655367 QTX655349:QUI655367 RDT655349:REE655367 RNP655349:ROA655367 RXL655349:RXW655367 SHH655349:SHS655367 SRD655349:SRO655367 TAZ655349:TBK655367 TKV655349:TLG655367 TUR655349:TVC655367 UEN655349:UEY655367 UOJ655349:UOU655367 UYF655349:UYQ655367 VIB655349:VIM655367 VRX655349:VSI655367 WBT655349:WCE655367 WLP655349:WMA655367 WVL655349:WVW655367 D720885:O720903 IZ720885:JK720903 SV720885:TG720903 ACR720885:ADC720903 AMN720885:AMY720903 AWJ720885:AWU720903 BGF720885:BGQ720903 BQB720885:BQM720903 BZX720885:CAI720903 CJT720885:CKE720903 CTP720885:CUA720903 DDL720885:DDW720903 DNH720885:DNS720903 DXD720885:DXO720903 EGZ720885:EHK720903 EQV720885:ERG720903 FAR720885:FBC720903 FKN720885:FKY720903 FUJ720885:FUU720903 GEF720885:GEQ720903 GOB720885:GOM720903 GXX720885:GYI720903 HHT720885:HIE720903 HRP720885:HSA720903 IBL720885:IBW720903 ILH720885:ILS720903 IVD720885:IVO720903 JEZ720885:JFK720903 JOV720885:JPG720903 JYR720885:JZC720903 KIN720885:KIY720903 KSJ720885:KSU720903 LCF720885:LCQ720903 LMB720885:LMM720903 LVX720885:LWI720903 MFT720885:MGE720903 MPP720885:MQA720903 MZL720885:MZW720903 NJH720885:NJS720903 NTD720885:NTO720903 OCZ720885:ODK720903 OMV720885:ONG720903 OWR720885:OXC720903 PGN720885:PGY720903 PQJ720885:PQU720903 QAF720885:QAQ720903 QKB720885:QKM720903 QTX720885:QUI720903 RDT720885:REE720903 RNP720885:ROA720903 RXL720885:RXW720903 SHH720885:SHS720903 SRD720885:SRO720903 TAZ720885:TBK720903 TKV720885:TLG720903 TUR720885:TVC720903 UEN720885:UEY720903 UOJ720885:UOU720903 UYF720885:UYQ720903 VIB720885:VIM720903 VRX720885:VSI720903 WBT720885:WCE720903 WLP720885:WMA720903 WVL720885:WVW720903 D786421:O786439 IZ786421:JK786439 SV786421:TG786439 ACR786421:ADC786439 AMN786421:AMY786439 AWJ786421:AWU786439 BGF786421:BGQ786439 BQB786421:BQM786439 BZX786421:CAI786439 CJT786421:CKE786439 CTP786421:CUA786439 DDL786421:DDW786439 DNH786421:DNS786439 DXD786421:DXO786439 EGZ786421:EHK786439 EQV786421:ERG786439 FAR786421:FBC786439 FKN786421:FKY786439 FUJ786421:FUU786439 GEF786421:GEQ786439 GOB786421:GOM786439 GXX786421:GYI786439 HHT786421:HIE786439 HRP786421:HSA786439 IBL786421:IBW786439 ILH786421:ILS786439 IVD786421:IVO786439 JEZ786421:JFK786439 JOV786421:JPG786439 JYR786421:JZC786439 KIN786421:KIY786439 KSJ786421:KSU786439 LCF786421:LCQ786439 LMB786421:LMM786439 LVX786421:LWI786439 MFT786421:MGE786439 MPP786421:MQA786439 MZL786421:MZW786439 NJH786421:NJS786439 NTD786421:NTO786439 OCZ786421:ODK786439 OMV786421:ONG786439 OWR786421:OXC786439 PGN786421:PGY786439 PQJ786421:PQU786439 QAF786421:QAQ786439 QKB786421:QKM786439 QTX786421:QUI786439 RDT786421:REE786439 RNP786421:ROA786439 RXL786421:RXW786439 SHH786421:SHS786439 SRD786421:SRO786439 TAZ786421:TBK786439 TKV786421:TLG786439 TUR786421:TVC786439 UEN786421:UEY786439 UOJ786421:UOU786439 UYF786421:UYQ786439 VIB786421:VIM786439 VRX786421:VSI786439 WBT786421:WCE786439 WLP786421:WMA786439 WVL786421:WVW786439 D851957:O851975 IZ851957:JK851975 SV851957:TG851975 ACR851957:ADC851975 AMN851957:AMY851975 AWJ851957:AWU851975 BGF851957:BGQ851975 BQB851957:BQM851975 BZX851957:CAI851975 CJT851957:CKE851975 CTP851957:CUA851975 DDL851957:DDW851975 DNH851957:DNS851975 DXD851957:DXO851975 EGZ851957:EHK851975 EQV851957:ERG851975 FAR851957:FBC851975 FKN851957:FKY851975 FUJ851957:FUU851975 GEF851957:GEQ851975 GOB851957:GOM851975 GXX851957:GYI851975 HHT851957:HIE851975 HRP851957:HSA851975 IBL851957:IBW851975 ILH851957:ILS851975 IVD851957:IVO851975 JEZ851957:JFK851975 JOV851957:JPG851975 JYR851957:JZC851975 KIN851957:KIY851975 KSJ851957:KSU851975 LCF851957:LCQ851975 LMB851957:LMM851975 LVX851957:LWI851975 MFT851957:MGE851975 MPP851957:MQA851975 MZL851957:MZW851975 NJH851957:NJS851975 NTD851957:NTO851975 OCZ851957:ODK851975 OMV851957:ONG851975 OWR851957:OXC851975 PGN851957:PGY851975 PQJ851957:PQU851975 QAF851957:QAQ851975 QKB851957:QKM851975 QTX851957:QUI851975 RDT851957:REE851975 RNP851957:ROA851975 RXL851957:RXW851975 SHH851957:SHS851975 SRD851957:SRO851975 TAZ851957:TBK851975 TKV851957:TLG851975 TUR851957:TVC851975 UEN851957:UEY851975 UOJ851957:UOU851975 UYF851957:UYQ851975 VIB851957:VIM851975 VRX851957:VSI851975 WBT851957:WCE851975 WLP851957:WMA851975 WVL851957:WVW851975 D917493:O917511 IZ917493:JK917511 SV917493:TG917511 ACR917493:ADC917511 AMN917493:AMY917511 AWJ917493:AWU917511 BGF917493:BGQ917511 BQB917493:BQM917511 BZX917493:CAI917511 CJT917493:CKE917511 CTP917493:CUA917511 DDL917493:DDW917511 DNH917493:DNS917511 DXD917493:DXO917511 EGZ917493:EHK917511 EQV917493:ERG917511 FAR917493:FBC917511 FKN917493:FKY917511 FUJ917493:FUU917511 GEF917493:GEQ917511 GOB917493:GOM917511 GXX917493:GYI917511 HHT917493:HIE917511 HRP917493:HSA917511 IBL917493:IBW917511 ILH917493:ILS917511 IVD917493:IVO917511 JEZ917493:JFK917511 JOV917493:JPG917511 JYR917493:JZC917511 KIN917493:KIY917511 KSJ917493:KSU917511 LCF917493:LCQ917511 LMB917493:LMM917511 LVX917493:LWI917511 MFT917493:MGE917511 MPP917493:MQA917511 MZL917493:MZW917511 NJH917493:NJS917511 NTD917493:NTO917511 OCZ917493:ODK917511 OMV917493:ONG917511 OWR917493:OXC917511 PGN917493:PGY917511 PQJ917493:PQU917511 QAF917493:QAQ917511 QKB917493:QKM917511 QTX917493:QUI917511 RDT917493:REE917511 RNP917493:ROA917511 RXL917493:RXW917511 SHH917493:SHS917511 SRD917493:SRO917511 TAZ917493:TBK917511 TKV917493:TLG917511 TUR917493:TVC917511 UEN917493:UEY917511 UOJ917493:UOU917511 UYF917493:UYQ917511 VIB917493:VIM917511 VRX917493:VSI917511 WBT917493:WCE917511 WLP917493:WMA917511 WVL917493:WVW917511 D983029:O983047 IZ983029:JK983047 SV983029:TG983047 ACR983029:ADC983047 AMN983029:AMY983047 AWJ983029:AWU983047 BGF983029:BGQ983047 BQB983029:BQM983047 BZX983029:CAI983047 CJT983029:CKE983047 CTP983029:CUA983047 DDL983029:DDW983047 DNH983029:DNS983047 DXD983029:DXO983047 EGZ983029:EHK983047 EQV983029:ERG983047 FAR983029:FBC983047 FKN983029:FKY983047 FUJ983029:FUU983047 GEF983029:GEQ983047 GOB983029:GOM983047 GXX983029:GYI983047 HHT983029:HIE983047 HRP983029:HSA983047 IBL983029:IBW983047 ILH983029:ILS983047 IVD983029:IVO983047 JEZ983029:JFK983047 JOV983029:JPG983047 JYR983029:JZC983047 KIN983029:KIY983047 KSJ983029:KSU983047 LCF983029:LCQ983047 LMB983029:LMM983047 LVX983029:LWI983047 MFT983029:MGE983047 MPP983029:MQA983047 MZL983029:MZW983047 NJH983029:NJS983047 NTD983029:NTO983047 OCZ983029:ODK983047 OMV983029:ONG983047 OWR983029:OXC983047 PGN983029:PGY983047 PQJ983029:PQU983047 QAF983029:QAQ983047 QKB983029:QKM983047 QTX983029:QUI983047 RDT983029:REE983047 RNP983029:ROA983047 RXL983029:RXW983047 SHH983029:SHS983047 SRD983029:SRO983047 TAZ983029:TBK983047 TKV983029:TLG983047 TUR983029:TVC983047 UEN983029:UEY983047 UOJ983029:UOU983047 UYF983029:UYQ983047 VIB983029:VIM983047 VRX983029:VSI983047 WBT983029:WCE983047 WLP983029:WMA983047 WVL983029:WVW983047 D18:O18 JR12:KC30 TN12:TY30 ADJ12:ADU30 ANF12:ANQ30 AXB12:AXM30 BGX12:BHI30 BQT12:BRE30 CAP12:CBA30 CKL12:CKW30 CUH12:CUS30 DED12:DEO30 DNZ12:DOK30 DXV12:DYG30 EHR12:EIC30 ERN12:ERY30 FBJ12:FBU30 FLF12:FLQ30 FVB12:FVM30 GEX12:GFI30 GOT12:GPE30 GYP12:GZA30 HIL12:HIW30 HSH12:HSS30 ICD12:ICO30 ILZ12:IMK30 IVV12:IWG30 JFR12:JGC30 JPN12:JPY30 JZJ12:JZU30 KJF12:KJQ30 KTB12:KTM30 LCX12:LDI30 LMT12:LNE30 LWP12:LXA30 MGL12:MGW30 MQH12:MQS30 NAD12:NAO30 NJZ12:NKK30 NTV12:NUG30 ODR12:OEC30 ONN12:ONY30 OXJ12:OXU30 PHF12:PHQ30 PRB12:PRM30 QAX12:QBI30 QKT12:QLE30 QUP12:QVA30 REL12:REW30 ROH12:ROS30 RYD12:RYO30 SHZ12:SIK30 SRV12:SSG30 TBR12:TCC30 TLN12:TLY30 TVJ12:TVU30 UFF12:UFQ30 UPB12:UPM30 UYX12:UZI30 VIT12:VJE30 VSP12:VTA30 WCL12:WCW30 WMH12:WMS30 WWD12:WWO30 V65525:AG65543 JR65525:KC65543 TN65525:TY65543 ADJ65525:ADU65543 ANF65525:ANQ65543 AXB65525:AXM65543 BGX65525:BHI65543 BQT65525:BRE65543 CAP65525:CBA65543 CKL65525:CKW65543 CUH65525:CUS65543 DED65525:DEO65543 DNZ65525:DOK65543 DXV65525:DYG65543 EHR65525:EIC65543 ERN65525:ERY65543 FBJ65525:FBU65543 FLF65525:FLQ65543 FVB65525:FVM65543 GEX65525:GFI65543 GOT65525:GPE65543 GYP65525:GZA65543 HIL65525:HIW65543 HSH65525:HSS65543 ICD65525:ICO65543 ILZ65525:IMK65543 IVV65525:IWG65543 JFR65525:JGC65543 JPN65525:JPY65543 JZJ65525:JZU65543 KJF65525:KJQ65543 KTB65525:KTM65543 LCX65525:LDI65543 LMT65525:LNE65543 LWP65525:LXA65543 MGL65525:MGW65543 MQH65525:MQS65543 NAD65525:NAO65543 NJZ65525:NKK65543 NTV65525:NUG65543 ODR65525:OEC65543 ONN65525:ONY65543 OXJ65525:OXU65543 PHF65525:PHQ65543 PRB65525:PRM65543 QAX65525:QBI65543 QKT65525:QLE65543 QUP65525:QVA65543 REL65525:REW65543 ROH65525:ROS65543 RYD65525:RYO65543 SHZ65525:SIK65543 SRV65525:SSG65543 TBR65525:TCC65543 TLN65525:TLY65543 TVJ65525:TVU65543 UFF65525:UFQ65543 UPB65525:UPM65543 UYX65525:UZI65543 VIT65525:VJE65543 VSP65525:VTA65543 WCL65525:WCW65543 WMH65525:WMS65543 WWD65525:WWO65543 V131061:AG131079 JR131061:KC131079 TN131061:TY131079 ADJ131061:ADU131079 ANF131061:ANQ131079 AXB131061:AXM131079 BGX131061:BHI131079 BQT131061:BRE131079 CAP131061:CBA131079 CKL131061:CKW131079 CUH131061:CUS131079 DED131061:DEO131079 DNZ131061:DOK131079 DXV131061:DYG131079 EHR131061:EIC131079 ERN131061:ERY131079 FBJ131061:FBU131079 FLF131061:FLQ131079 FVB131061:FVM131079 GEX131061:GFI131079 GOT131061:GPE131079 GYP131061:GZA131079 HIL131061:HIW131079 HSH131061:HSS131079 ICD131061:ICO131079 ILZ131061:IMK131079 IVV131061:IWG131079 JFR131061:JGC131079 JPN131061:JPY131079 JZJ131061:JZU131079 KJF131061:KJQ131079 KTB131061:KTM131079 LCX131061:LDI131079 LMT131061:LNE131079 LWP131061:LXA131079 MGL131061:MGW131079 MQH131061:MQS131079 NAD131061:NAO131079 NJZ131061:NKK131079 NTV131061:NUG131079 ODR131061:OEC131079 ONN131061:ONY131079 OXJ131061:OXU131079 PHF131061:PHQ131079 PRB131061:PRM131079 QAX131061:QBI131079 QKT131061:QLE131079 QUP131061:QVA131079 REL131061:REW131079 ROH131061:ROS131079 RYD131061:RYO131079 SHZ131061:SIK131079 SRV131061:SSG131079 TBR131061:TCC131079 TLN131061:TLY131079 TVJ131061:TVU131079 UFF131061:UFQ131079 UPB131061:UPM131079 UYX131061:UZI131079 VIT131061:VJE131079 VSP131061:VTA131079 WCL131061:WCW131079 WMH131061:WMS131079 WWD131061:WWO131079 V196597:AG196615 JR196597:KC196615 TN196597:TY196615 ADJ196597:ADU196615 ANF196597:ANQ196615 AXB196597:AXM196615 BGX196597:BHI196615 BQT196597:BRE196615 CAP196597:CBA196615 CKL196597:CKW196615 CUH196597:CUS196615 DED196597:DEO196615 DNZ196597:DOK196615 DXV196597:DYG196615 EHR196597:EIC196615 ERN196597:ERY196615 FBJ196597:FBU196615 FLF196597:FLQ196615 FVB196597:FVM196615 GEX196597:GFI196615 GOT196597:GPE196615 GYP196597:GZA196615 HIL196597:HIW196615 HSH196597:HSS196615 ICD196597:ICO196615 ILZ196597:IMK196615 IVV196597:IWG196615 JFR196597:JGC196615 JPN196597:JPY196615 JZJ196597:JZU196615 KJF196597:KJQ196615 KTB196597:KTM196615 LCX196597:LDI196615 LMT196597:LNE196615 LWP196597:LXA196615 MGL196597:MGW196615 MQH196597:MQS196615 NAD196597:NAO196615 NJZ196597:NKK196615 NTV196597:NUG196615 ODR196597:OEC196615 ONN196597:ONY196615 OXJ196597:OXU196615 PHF196597:PHQ196615 PRB196597:PRM196615 QAX196597:QBI196615 QKT196597:QLE196615 QUP196597:QVA196615 REL196597:REW196615 ROH196597:ROS196615 RYD196597:RYO196615 SHZ196597:SIK196615 SRV196597:SSG196615 TBR196597:TCC196615 TLN196597:TLY196615 TVJ196597:TVU196615 UFF196597:UFQ196615 UPB196597:UPM196615 UYX196597:UZI196615 VIT196597:VJE196615 VSP196597:VTA196615 WCL196597:WCW196615 WMH196597:WMS196615 WWD196597:WWO196615 V262133:AG262151 JR262133:KC262151 TN262133:TY262151 ADJ262133:ADU262151 ANF262133:ANQ262151 AXB262133:AXM262151 BGX262133:BHI262151 BQT262133:BRE262151 CAP262133:CBA262151 CKL262133:CKW262151 CUH262133:CUS262151 DED262133:DEO262151 DNZ262133:DOK262151 DXV262133:DYG262151 EHR262133:EIC262151 ERN262133:ERY262151 FBJ262133:FBU262151 FLF262133:FLQ262151 FVB262133:FVM262151 GEX262133:GFI262151 GOT262133:GPE262151 GYP262133:GZA262151 HIL262133:HIW262151 HSH262133:HSS262151 ICD262133:ICO262151 ILZ262133:IMK262151 IVV262133:IWG262151 JFR262133:JGC262151 JPN262133:JPY262151 JZJ262133:JZU262151 KJF262133:KJQ262151 KTB262133:KTM262151 LCX262133:LDI262151 LMT262133:LNE262151 LWP262133:LXA262151 MGL262133:MGW262151 MQH262133:MQS262151 NAD262133:NAO262151 NJZ262133:NKK262151 NTV262133:NUG262151 ODR262133:OEC262151 ONN262133:ONY262151 OXJ262133:OXU262151 PHF262133:PHQ262151 PRB262133:PRM262151 QAX262133:QBI262151 QKT262133:QLE262151 QUP262133:QVA262151 REL262133:REW262151 ROH262133:ROS262151 RYD262133:RYO262151 SHZ262133:SIK262151 SRV262133:SSG262151 TBR262133:TCC262151 TLN262133:TLY262151 TVJ262133:TVU262151 UFF262133:UFQ262151 UPB262133:UPM262151 UYX262133:UZI262151 VIT262133:VJE262151 VSP262133:VTA262151 WCL262133:WCW262151 WMH262133:WMS262151 WWD262133:WWO262151 V327669:AG327687 JR327669:KC327687 TN327669:TY327687 ADJ327669:ADU327687 ANF327669:ANQ327687 AXB327669:AXM327687 BGX327669:BHI327687 BQT327669:BRE327687 CAP327669:CBA327687 CKL327669:CKW327687 CUH327669:CUS327687 DED327669:DEO327687 DNZ327669:DOK327687 DXV327669:DYG327687 EHR327669:EIC327687 ERN327669:ERY327687 FBJ327669:FBU327687 FLF327669:FLQ327687 FVB327669:FVM327687 GEX327669:GFI327687 GOT327669:GPE327687 GYP327669:GZA327687 HIL327669:HIW327687 HSH327669:HSS327687 ICD327669:ICO327687 ILZ327669:IMK327687 IVV327669:IWG327687 JFR327669:JGC327687 JPN327669:JPY327687 JZJ327669:JZU327687 KJF327669:KJQ327687 KTB327669:KTM327687 LCX327669:LDI327687 LMT327669:LNE327687 LWP327669:LXA327687 MGL327669:MGW327687 MQH327669:MQS327687 NAD327669:NAO327687 NJZ327669:NKK327687 NTV327669:NUG327687 ODR327669:OEC327687 ONN327669:ONY327687 OXJ327669:OXU327687 PHF327669:PHQ327687 PRB327669:PRM327687 QAX327669:QBI327687 QKT327669:QLE327687 QUP327669:QVA327687 REL327669:REW327687 ROH327669:ROS327687 RYD327669:RYO327687 SHZ327669:SIK327687 SRV327669:SSG327687 TBR327669:TCC327687 TLN327669:TLY327687 TVJ327669:TVU327687 UFF327669:UFQ327687 UPB327669:UPM327687 UYX327669:UZI327687 VIT327669:VJE327687 VSP327669:VTA327687 WCL327669:WCW327687 WMH327669:WMS327687 WWD327669:WWO327687 V393205:AG393223 JR393205:KC393223 TN393205:TY393223 ADJ393205:ADU393223 ANF393205:ANQ393223 AXB393205:AXM393223 BGX393205:BHI393223 BQT393205:BRE393223 CAP393205:CBA393223 CKL393205:CKW393223 CUH393205:CUS393223 DED393205:DEO393223 DNZ393205:DOK393223 DXV393205:DYG393223 EHR393205:EIC393223 ERN393205:ERY393223 FBJ393205:FBU393223 FLF393205:FLQ393223 FVB393205:FVM393223 GEX393205:GFI393223 GOT393205:GPE393223 GYP393205:GZA393223 HIL393205:HIW393223 HSH393205:HSS393223 ICD393205:ICO393223 ILZ393205:IMK393223 IVV393205:IWG393223 JFR393205:JGC393223 JPN393205:JPY393223 JZJ393205:JZU393223 KJF393205:KJQ393223 KTB393205:KTM393223 LCX393205:LDI393223 LMT393205:LNE393223 LWP393205:LXA393223 MGL393205:MGW393223 MQH393205:MQS393223 NAD393205:NAO393223 NJZ393205:NKK393223 NTV393205:NUG393223 ODR393205:OEC393223 ONN393205:ONY393223 OXJ393205:OXU393223 PHF393205:PHQ393223 PRB393205:PRM393223 QAX393205:QBI393223 QKT393205:QLE393223 QUP393205:QVA393223 REL393205:REW393223 ROH393205:ROS393223 RYD393205:RYO393223 SHZ393205:SIK393223 SRV393205:SSG393223 TBR393205:TCC393223 TLN393205:TLY393223 TVJ393205:TVU393223 UFF393205:UFQ393223 UPB393205:UPM393223 UYX393205:UZI393223 VIT393205:VJE393223 VSP393205:VTA393223 WCL393205:WCW393223 WMH393205:WMS393223 WWD393205:WWO393223 V458741:AG458759 JR458741:KC458759 TN458741:TY458759 ADJ458741:ADU458759 ANF458741:ANQ458759 AXB458741:AXM458759 BGX458741:BHI458759 BQT458741:BRE458759 CAP458741:CBA458759 CKL458741:CKW458759 CUH458741:CUS458759 DED458741:DEO458759 DNZ458741:DOK458759 DXV458741:DYG458759 EHR458741:EIC458759 ERN458741:ERY458759 FBJ458741:FBU458759 FLF458741:FLQ458759 FVB458741:FVM458759 GEX458741:GFI458759 GOT458741:GPE458759 GYP458741:GZA458759 HIL458741:HIW458759 HSH458741:HSS458759 ICD458741:ICO458759 ILZ458741:IMK458759 IVV458741:IWG458759 JFR458741:JGC458759 JPN458741:JPY458759 JZJ458741:JZU458759 KJF458741:KJQ458759 KTB458741:KTM458759 LCX458741:LDI458759 LMT458741:LNE458759 LWP458741:LXA458759 MGL458741:MGW458759 MQH458741:MQS458759 NAD458741:NAO458759 NJZ458741:NKK458759 NTV458741:NUG458759 ODR458741:OEC458759 ONN458741:ONY458759 OXJ458741:OXU458759 PHF458741:PHQ458759 PRB458741:PRM458759 QAX458741:QBI458759 QKT458741:QLE458759 QUP458741:QVA458759 REL458741:REW458759 ROH458741:ROS458759 RYD458741:RYO458759 SHZ458741:SIK458759 SRV458741:SSG458759 TBR458741:TCC458759 TLN458741:TLY458759 TVJ458741:TVU458759 UFF458741:UFQ458759 UPB458741:UPM458759 UYX458741:UZI458759 VIT458741:VJE458759 VSP458741:VTA458759 WCL458741:WCW458759 WMH458741:WMS458759 WWD458741:WWO458759 V524277:AG524295 JR524277:KC524295 TN524277:TY524295 ADJ524277:ADU524295 ANF524277:ANQ524295 AXB524277:AXM524295 BGX524277:BHI524295 BQT524277:BRE524295 CAP524277:CBA524295 CKL524277:CKW524295 CUH524277:CUS524295 DED524277:DEO524295 DNZ524277:DOK524295 DXV524277:DYG524295 EHR524277:EIC524295 ERN524277:ERY524295 FBJ524277:FBU524295 FLF524277:FLQ524295 FVB524277:FVM524295 GEX524277:GFI524295 GOT524277:GPE524295 GYP524277:GZA524295 HIL524277:HIW524295 HSH524277:HSS524295 ICD524277:ICO524295 ILZ524277:IMK524295 IVV524277:IWG524295 JFR524277:JGC524295 JPN524277:JPY524295 JZJ524277:JZU524295 KJF524277:KJQ524295 KTB524277:KTM524295 LCX524277:LDI524295 LMT524277:LNE524295 LWP524277:LXA524295 MGL524277:MGW524295 MQH524277:MQS524295 NAD524277:NAO524295 NJZ524277:NKK524295 NTV524277:NUG524295 ODR524277:OEC524295 ONN524277:ONY524295 OXJ524277:OXU524295 PHF524277:PHQ524295 PRB524277:PRM524295 QAX524277:QBI524295 QKT524277:QLE524295 QUP524277:QVA524295 REL524277:REW524295 ROH524277:ROS524295 RYD524277:RYO524295 SHZ524277:SIK524295 SRV524277:SSG524295 TBR524277:TCC524295 TLN524277:TLY524295 TVJ524277:TVU524295 UFF524277:UFQ524295 UPB524277:UPM524295 UYX524277:UZI524295 VIT524277:VJE524295 VSP524277:VTA524295 WCL524277:WCW524295 WMH524277:WMS524295 WWD524277:WWO524295 V589813:AG589831 JR589813:KC589831 TN589813:TY589831 ADJ589813:ADU589831 ANF589813:ANQ589831 AXB589813:AXM589831 BGX589813:BHI589831 BQT589813:BRE589831 CAP589813:CBA589831 CKL589813:CKW589831 CUH589813:CUS589831 DED589813:DEO589831 DNZ589813:DOK589831 DXV589813:DYG589831 EHR589813:EIC589831 ERN589813:ERY589831 FBJ589813:FBU589831 FLF589813:FLQ589831 FVB589813:FVM589831 GEX589813:GFI589831 GOT589813:GPE589831 GYP589813:GZA589831 HIL589813:HIW589831 HSH589813:HSS589831 ICD589813:ICO589831 ILZ589813:IMK589831 IVV589813:IWG589831 JFR589813:JGC589831 JPN589813:JPY589831 JZJ589813:JZU589831 KJF589813:KJQ589831 KTB589813:KTM589831 LCX589813:LDI589831 LMT589813:LNE589831 LWP589813:LXA589831 MGL589813:MGW589831 MQH589813:MQS589831 NAD589813:NAO589831 NJZ589813:NKK589831 NTV589813:NUG589831 ODR589813:OEC589831 ONN589813:ONY589831 OXJ589813:OXU589831 PHF589813:PHQ589831 PRB589813:PRM589831 QAX589813:QBI589831 QKT589813:QLE589831 QUP589813:QVA589831 REL589813:REW589831 ROH589813:ROS589831 RYD589813:RYO589831 SHZ589813:SIK589831 SRV589813:SSG589831 TBR589813:TCC589831 TLN589813:TLY589831 TVJ589813:TVU589831 UFF589813:UFQ589831 UPB589813:UPM589831 UYX589813:UZI589831 VIT589813:VJE589831 VSP589813:VTA589831 WCL589813:WCW589831 WMH589813:WMS589831 WWD589813:WWO589831 V655349:AG655367 JR655349:KC655367 TN655349:TY655367 ADJ655349:ADU655367 ANF655349:ANQ655367 AXB655349:AXM655367 BGX655349:BHI655367 BQT655349:BRE655367 CAP655349:CBA655367 CKL655349:CKW655367 CUH655349:CUS655367 DED655349:DEO655367 DNZ655349:DOK655367 DXV655349:DYG655367 EHR655349:EIC655367 ERN655349:ERY655367 FBJ655349:FBU655367 FLF655349:FLQ655367 FVB655349:FVM655367 GEX655349:GFI655367 GOT655349:GPE655367 GYP655349:GZA655367 HIL655349:HIW655367 HSH655349:HSS655367 ICD655349:ICO655367 ILZ655349:IMK655367 IVV655349:IWG655367 JFR655349:JGC655367 JPN655349:JPY655367 JZJ655349:JZU655367 KJF655349:KJQ655367 KTB655349:KTM655367 LCX655349:LDI655367 LMT655349:LNE655367 LWP655349:LXA655367 MGL655349:MGW655367 MQH655349:MQS655367 NAD655349:NAO655367 NJZ655349:NKK655367 NTV655349:NUG655367 ODR655349:OEC655367 ONN655349:ONY655367 OXJ655349:OXU655367 PHF655349:PHQ655367 PRB655349:PRM655367 QAX655349:QBI655367 QKT655349:QLE655367 QUP655349:QVA655367 REL655349:REW655367 ROH655349:ROS655367 RYD655349:RYO655367 SHZ655349:SIK655367 SRV655349:SSG655367 TBR655349:TCC655367 TLN655349:TLY655367 TVJ655349:TVU655367 UFF655349:UFQ655367 UPB655349:UPM655367 UYX655349:UZI655367 VIT655349:VJE655367 VSP655349:VTA655367 WCL655349:WCW655367 WMH655349:WMS655367 WWD655349:WWO655367 V720885:AG720903 JR720885:KC720903 TN720885:TY720903 ADJ720885:ADU720903 ANF720885:ANQ720903 AXB720885:AXM720903 BGX720885:BHI720903 BQT720885:BRE720903 CAP720885:CBA720903 CKL720885:CKW720903 CUH720885:CUS720903 DED720885:DEO720903 DNZ720885:DOK720903 DXV720885:DYG720903 EHR720885:EIC720903 ERN720885:ERY720903 FBJ720885:FBU720903 FLF720885:FLQ720903 FVB720885:FVM720903 GEX720885:GFI720903 GOT720885:GPE720903 GYP720885:GZA720903 HIL720885:HIW720903 HSH720885:HSS720903 ICD720885:ICO720903 ILZ720885:IMK720903 IVV720885:IWG720903 JFR720885:JGC720903 JPN720885:JPY720903 JZJ720885:JZU720903 KJF720885:KJQ720903 KTB720885:KTM720903 LCX720885:LDI720903 LMT720885:LNE720903 LWP720885:LXA720903 MGL720885:MGW720903 MQH720885:MQS720903 NAD720885:NAO720903 NJZ720885:NKK720903 NTV720885:NUG720903 ODR720885:OEC720903 ONN720885:ONY720903 OXJ720885:OXU720903 PHF720885:PHQ720903 PRB720885:PRM720903 QAX720885:QBI720903 QKT720885:QLE720903 QUP720885:QVA720903 REL720885:REW720903 ROH720885:ROS720903 RYD720885:RYO720903 SHZ720885:SIK720903 SRV720885:SSG720903 TBR720885:TCC720903 TLN720885:TLY720903 TVJ720885:TVU720903 UFF720885:UFQ720903 UPB720885:UPM720903 UYX720885:UZI720903 VIT720885:VJE720903 VSP720885:VTA720903 WCL720885:WCW720903 WMH720885:WMS720903 WWD720885:WWO720903 V786421:AG786439 JR786421:KC786439 TN786421:TY786439 ADJ786421:ADU786439 ANF786421:ANQ786439 AXB786421:AXM786439 BGX786421:BHI786439 BQT786421:BRE786439 CAP786421:CBA786439 CKL786421:CKW786439 CUH786421:CUS786439 DED786421:DEO786439 DNZ786421:DOK786439 DXV786421:DYG786439 EHR786421:EIC786439 ERN786421:ERY786439 FBJ786421:FBU786439 FLF786421:FLQ786439 FVB786421:FVM786439 GEX786421:GFI786439 GOT786421:GPE786439 GYP786421:GZA786439 HIL786421:HIW786439 HSH786421:HSS786439 ICD786421:ICO786439 ILZ786421:IMK786439 IVV786421:IWG786439 JFR786421:JGC786439 JPN786421:JPY786439 JZJ786421:JZU786439 KJF786421:KJQ786439 KTB786421:KTM786439 LCX786421:LDI786439 LMT786421:LNE786439 LWP786421:LXA786439 MGL786421:MGW786439 MQH786421:MQS786439 NAD786421:NAO786439 NJZ786421:NKK786439 NTV786421:NUG786439 ODR786421:OEC786439 ONN786421:ONY786439 OXJ786421:OXU786439 PHF786421:PHQ786439 PRB786421:PRM786439 QAX786421:QBI786439 QKT786421:QLE786439 QUP786421:QVA786439 REL786421:REW786439 ROH786421:ROS786439 RYD786421:RYO786439 SHZ786421:SIK786439 SRV786421:SSG786439 TBR786421:TCC786439 TLN786421:TLY786439 TVJ786421:TVU786439 UFF786421:UFQ786439 UPB786421:UPM786439 UYX786421:UZI786439 VIT786421:VJE786439 VSP786421:VTA786439 WCL786421:WCW786439 WMH786421:WMS786439 WWD786421:WWO786439 V851957:AG851975 JR851957:KC851975 TN851957:TY851975 ADJ851957:ADU851975 ANF851957:ANQ851975 AXB851957:AXM851975 BGX851957:BHI851975 BQT851957:BRE851975 CAP851957:CBA851975 CKL851957:CKW851975 CUH851957:CUS851975 DED851957:DEO851975 DNZ851957:DOK851975 DXV851957:DYG851975 EHR851957:EIC851975 ERN851957:ERY851975 FBJ851957:FBU851975 FLF851957:FLQ851975 FVB851957:FVM851975 GEX851957:GFI851975 GOT851957:GPE851975 GYP851957:GZA851975 HIL851957:HIW851975 HSH851957:HSS851975 ICD851957:ICO851975 ILZ851957:IMK851975 IVV851957:IWG851975 JFR851957:JGC851975 JPN851957:JPY851975 JZJ851957:JZU851975 KJF851957:KJQ851975 KTB851957:KTM851975 LCX851957:LDI851975 LMT851957:LNE851975 LWP851957:LXA851975 MGL851957:MGW851975 MQH851957:MQS851975 NAD851957:NAO851975 NJZ851957:NKK851975 NTV851957:NUG851975 ODR851957:OEC851975 ONN851957:ONY851975 OXJ851957:OXU851975 PHF851957:PHQ851975 PRB851957:PRM851975 QAX851957:QBI851975 QKT851957:QLE851975 QUP851957:QVA851975 REL851957:REW851975 ROH851957:ROS851975 RYD851957:RYO851975 SHZ851957:SIK851975 SRV851957:SSG851975 TBR851957:TCC851975 TLN851957:TLY851975 TVJ851957:TVU851975 UFF851957:UFQ851975 UPB851957:UPM851975 UYX851957:UZI851975 VIT851957:VJE851975 VSP851957:VTA851975 WCL851957:WCW851975 WMH851957:WMS851975 WWD851957:WWO851975 V917493:AG917511 JR917493:KC917511 TN917493:TY917511 ADJ917493:ADU917511 ANF917493:ANQ917511 AXB917493:AXM917511 BGX917493:BHI917511 BQT917493:BRE917511 CAP917493:CBA917511 CKL917493:CKW917511 CUH917493:CUS917511 DED917493:DEO917511 DNZ917493:DOK917511 DXV917493:DYG917511 EHR917493:EIC917511 ERN917493:ERY917511 FBJ917493:FBU917511 FLF917493:FLQ917511 FVB917493:FVM917511 GEX917493:GFI917511 GOT917493:GPE917511 GYP917493:GZA917511 HIL917493:HIW917511 HSH917493:HSS917511 ICD917493:ICO917511 ILZ917493:IMK917511 IVV917493:IWG917511 JFR917493:JGC917511 JPN917493:JPY917511 JZJ917493:JZU917511 KJF917493:KJQ917511 KTB917493:KTM917511 LCX917493:LDI917511 LMT917493:LNE917511 LWP917493:LXA917511 MGL917493:MGW917511 MQH917493:MQS917511 NAD917493:NAO917511 NJZ917493:NKK917511 NTV917493:NUG917511 ODR917493:OEC917511 ONN917493:ONY917511 OXJ917493:OXU917511 PHF917493:PHQ917511 PRB917493:PRM917511 QAX917493:QBI917511 QKT917493:QLE917511 QUP917493:QVA917511 REL917493:REW917511 ROH917493:ROS917511 RYD917493:RYO917511 SHZ917493:SIK917511 SRV917493:SSG917511 TBR917493:TCC917511 TLN917493:TLY917511 TVJ917493:TVU917511 UFF917493:UFQ917511 UPB917493:UPM917511 UYX917493:UZI917511 VIT917493:VJE917511 VSP917493:VTA917511 WCL917493:WCW917511 WMH917493:WMS917511 WWD917493:WWO917511 V983029:AG983047 JR983029:KC983047 TN983029:TY983047 ADJ983029:ADU983047 ANF983029:ANQ983047 AXB983029:AXM983047 BGX983029:BHI983047 BQT983029:BRE983047 CAP983029:CBA983047 CKL983029:CKW983047 CUH983029:CUS983047 DED983029:DEO983047 DNZ983029:DOK983047 DXV983029:DYG983047 EHR983029:EIC983047 ERN983029:ERY983047 FBJ983029:FBU983047 FLF983029:FLQ983047 FVB983029:FVM983047 GEX983029:GFI983047 GOT983029:GPE983047 GYP983029:GZA983047 HIL983029:HIW983047 HSH983029:HSS983047 ICD983029:ICO983047 ILZ983029:IMK983047 IVV983029:IWG983047 JFR983029:JGC983047 JPN983029:JPY983047 JZJ983029:JZU983047 KJF983029:KJQ983047 KTB983029:KTM983047 LCX983029:LDI983047 LMT983029:LNE983047 LWP983029:LXA983047 MGL983029:MGW983047 MQH983029:MQS983047 NAD983029:NAO983047 NJZ983029:NKK983047 NTV983029:NUG983047 ODR983029:OEC983047 ONN983029:ONY983047 OXJ983029:OXU983047 PHF983029:PHQ983047 PRB983029:PRM983047 QAX983029:QBI983047 QKT983029:QLE983047 QUP983029:QVA983047 REL983029:REW983047 ROH983029:ROS983047 RYD983029:RYO983047 SHZ983029:SIK983047 SRV983029:SSG983047 TBR983029:TCC983047 TLN983029:TLY983047 TVJ983029:TVU983047 UFF983029:UFQ983047 UPB983029:UPM983047 UYX983029:UZI983047 VIT983029:VJE983047 VSP983029:VTA983047 WCL983029:WCW983047 WMH983029:WMS983047 WWD983029:WWO983047 D44:O44 KJ12:KU30 UF12:UQ30 AEB12:AEM30 ANX12:AOI30 AXT12:AYE30 BHP12:BIA30 BRL12:BRW30 CBH12:CBS30 CLD12:CLO30 CUZ12:CVK30 DEV12:DFG30 DOR12:DPC30 DYN12:DYY30 EIJ12:EIU30 ESF12:ESQ30 FCB12:FCM30 FLX12:FMI30 FVT12:FWE30 GFP12:GGA30 GPL12:GPW30 GZH12:GZS30 HJD12:HJO30 HSZ12:HTK30 ICV12:IDG30 IMR12:INC30 IWN12:IWY30 JGJ12:JGU30 JQF12:JQQ30 KAB12:KAM30 KJX12:KKI30 KTT12:KUE30 LDP12:LEA30 LNL12:LNW30 LXH12:LXS30 MHD12:MHO30 MQZ12:MRK30 NAV12:NBG30 NKR12:NLC30 NUN12:NUY30 OEJ12:OEU30 OOF12:OOQ30 OYB12:OYM30 PHX12:PII30 PRT12:PSE30 QBP12:QCA30 QLL12:QLW30 QVH12:QVS30 RFD12:RFO30 ROZ12:RPK30 RYV12:RZG30 SIR12:SJC30 SSN12:SSY30 TCJ12:TCU30 TMF12:TMQ30 TWB12:TWM30 UFX12:UGI30 UPT12:UQE30 UZP12:VAA30 VJL12:VJW30 VTH12:VTS30 WDD12:WDO30 WMZ12:WNK30 WWV12:WXG30 AN65525:AY65543 KJ65525:KU65543 UF65525:UQ65543 AEB65525:AEM65543 ANX65525:AOI65543 AXT65525:AYE65543 BHP65525:BIA65543 BRL65525:BRW65543 CBH65525:CBS65543 CLD65525:CLO65543 CUZ65525:CVK65543 DEV65525:DFG65543 DOR65525:DPC65543 DYN65525:DYY65543 EIJ65525:EIU65543 ESF65525:ESQ65543 FCB65525:FCM65543 FLX65525:FMI65543 FVT65525:FWE65543 GFP65525:GGA65543 GPL65525:GPW65543 GZH65525:GZS65543 HJD65525:HJO65543 HSZ65525:HTK65543 ICV65525:IDG65543 IMR65525:INC65543 IWN65525:IWY65543 JGJ65525:JGU65543 JQF65525:JQQ65543 KAB65525:KAM65543 KJX65525:KKI65543 KTT65525:KUE65543 LDP65525:LEA65543 LNL65525:LNW65543 LXH65525:LXS65543 MHD65525:MHO65543 MQZ65525:MRK65543 NAV65525:NBG65543 NKR65525:NLC65543 NUN65525:NUY65543 OEJ65525:OEU65543 OOF65525:OOQ65543 OYB65525:OYM65543 PHX65525:PII65543 PRT65525:PSE65543 QBP65525:QCA65543 QLL65525:QLW65543 QVH65525:QVS65543 RFD65525:RFO65543 ROZ65525:RPK65543 RYV65525:RZG65543 SIR65525:SJC65543 SSN65525:SSY65543 TCJ65525:TCU65543 TMF65525:TMQ65543 TWB65525:TWM65543 UFX65525:UGI65543 UPT65525:UQE65543 UZP65525:VAA65543 VJL65525:VJW65543 VTH65525:VTS65543 WDD65525:WDO65543 WMZ65525:WNK65543 WWV65525:WXG65543 AN131061:AY131079 KJ131061:KU131079 UF131061:UQ131079 AEB131061:AEM131079 ANX131061:AOI131079 AXT131061:AYE131079 BHP131061:BIA131079 BRL131061:BRW131079 CBH131061:CBS131079 CLD131061:CLO131079 CUZ131061:CVK131079 DEV131061:DFG131079 DOR131061:DPC131079 DYN131061:DYY131079 EIJ131061:EIU131079 ESF131061:ESQ131079 FCB131061:FCM131079 FLX131061:FMI131079 FVT131061:FWE131079 GFP131061:GGA131079 GPL131061:GPW131079 GZH131061:GZS131079 HJD131061:HJO131079 HSZ131061:HTK131079 ICV131061:IDG131079 IMR131061:INC131079 IWN131061:IWY131079 JGJ131061:JGU131079 JQF131061:JQQ131079 KAB131061:KAM131079 KJX131061:KKI131079 KTT131061:KUE131079 LDP131061:LEA131079 LNL131061:LNW131079 LXH131061:LXS131079 MHD131061:MHO131079 MQZ131061:MRK131079 NAV131061:NBG131079 NKR131061:NLC131079 NUN131061:NUY131079 OEJ131061:OEU131079 OOF131061:OOQ131079 OYB131061:OYM131079 PHX131061:PII131079 PRT131061:PSE131079 QBP131061:QCA131079 QLL131061:QLW131079 QVH131061:QVS131079 RFD131061:RFO131079 ROZ131061:RPK131079 RYV131061:RZG131079 SIR131061:SJC131079 SSN131061:SSY131079 TCJ131061:TCU131079 TMF131061:TMQ131079 TWB131061:TWM131079 UFX131061:UGI131079 UPT131061:UQE131079 UZP131061:VAA131079 VJL131061:VJW131079 VTH131061:VTS131079 WDD131061:WDO131079 WMZ131061:WNK131079 WWV131061:WXG131079 AN196597:AY196615 KJ196597:KU196615 UF196597:UQ196615 AEB196597:AEM196615 ANX196597:AOI196615 AXT196597:AYE196615 BHP196597:BIA196615 BRL196597:BRW196615 CBH196597:CBS196615 CLD196597:CLO196615 CUZ196597:CVK196615 DEV196597:DFG196615 DOR196597:DPC196615 DYN196597:DYY196615 EIJ196597:EIU196615 ESF196597:ESQ196615 FCB196597:FCM196615 FLX196597:FMI196615 FVT196597:FWE196615 GFP196597:GGA196615 GPL196597:GPW196615 GZH196597:GZS196615 HJD196597:HJO196615 HSZ196597:HTK196615 ICV196597:IDG196615 IMR196597:INC196615 IWN196597:IWY196615 JGJ196597:JGU196615 JQF196597:JQQ196615 KAB196597:KAM196615 KJX196597:KKI196615 KTT196597:KUE196615 LDP196597:LEA196615 LNL196597:LNW196615 LXH196597:LXS196615 MHD196597:MHO196615 MQZ196597:MRK196615 NAV196597:NBG196615 NKR196597:NLC196615 NUN196597:NUY196615 OEJ196597:OEU196615 OOF196597:OOQ196615 OYB196597:OYM196615 PHX196597:PII196615 PRT196597:PSE196615 QBP196597:QCA196615 QLL196597:QLW196615 QVH196597:QVS196615 RFD196597:RFO196615 ROZ196597:RPK196615 RYV196597:RZG196615 SIR196597:SJC196615 SSN196597:SSY196615 TCJ196597:TCU196615 TMF196597:TMQ196615 TWB196597:TWM196615 UFX196597:UGI196615 UPT196597:UQE196615 UZP196597:VAA196615 VJL196597:VJW196615 VTH196597:VTS196615 WDD196597:WDO196615 WMZ196597:WNK196615 WWV196597:WXG196615 AN262133:AY262151 KJ262133:KU262151 UF262133:UQ262151 AEB262133:AEM262151 ANX262133:AOI262151 AXT262133:AYE262151 BHP262133:BIA262151 BRL262133:BRW262151 CBH262133:CBS262151 CLD262133:CLO262151 CUZ262133:CVK262151 DEV262133:DFG262151 DOR262133:DPC262151 DYN262133:DYY262151 EIJ262133:EIU262151 ESF262133:ESQ262151 FCB262133:FCM262151 FLX262133:FMI262151 FVT262133:FWE262151 GFP262133:GGA262151 GPL262133:GPW262151 GZH262133:GZS262151 HJD262133:HJO262151 HSZ262133:HTK262151 ICV262133:IDG262151 IMR262133:INC262151 IWN262133:IWY262151 JGJ262133:JGU262151 JQF262133:JQQ262151 KAB262133:KAM262151 KJX262133:KKI262151 KTT262133:KUE262151 LDP262133:LEA262151 LNL262133:LNW262151 LXH262133:LXS262151 MHD262133:MHO262151 MQZ262133:MRK262151 NAV262133:NBG262151 NKR262133:NLC262151 NUN262133:NUY262151 OEJ262133:OEU262151 OOF262133:OOQ262151 OYB262133:OYM262151 PHX262133:PII262151 PRT262133:PSE262151 QBP262133:QCA262151 QLL262133:QLW262151 QVH262133:QVS262151 RFD262133:RFO262151 ROZ262133:RPK262151 RYV262133:RZG262151 SIR262133:SJC262151 SSN262133:SSY262151 TCJ262133:TCU262151 TMF262133:TMQ262151 TWB262133:TWM262151 UFX262133:UGI262151 UPT262133:UQE262151 UZP262133:VAA262151 VJL262133:VJW262151 VTH262133:VTS262151 WDD262133:WDO262151 WMZ262133:WNK262151 WWV262133:WXG262151 AN327669:AY327687 KJ327669:KU327687 UF327669:UQ327687 AEB327669:AEM327687 ANX327669:AOI327687 AXT327669:AYE327687 BHP327669:BIA327687 BRL327669:BRW327687 CBH327669:CBS327687 CLD327669:CLO327687 CUZ327669:CVK327687 DEV327669:DFG327687 DOR327669:DPC327687 DYN327669:DYY327687 EIJ327669:EIU327687 ESF327669:ESQ327687 FCB327669:FCM327687 FLX327669:FMI327687 FVT327669:FWE327687 GFP327669:GGA327687 GPL327669:GPW327687 GZH327669:GZS327687 HJD327669:HJO327687 HSZ327669:HTK327687 ICV327669:IDG327687 IMR327669:INC327687 IWN327669:IWY327687 JGJ327669:JGU327687 JQF327669:JQQ327687 KAB327669:KAM327687 KJX327669:KKI327687 KTT327669:KUE327687 LDP327669:LEA327687 LNL327669:LNW327687 LXH327669:LXS327687 MHD327669:MHO327687 MQZ327669:MRK327687 NAV327669:NBG327687 NKR327669:NLC327687 NUN327669:NUY327687 OEJ327669:OEU327687 OOF327669:OOQ327687 OYB327669:OYM327687 PHX327669:PII327687 PRT327669:PSE327687 QBP327669:QCA327687 QLL327669:QLW327687 QVH327669:QVS327687 RFD327669:RFO327687 ROZ327669:RPK327687 RYV327669:RZG327687 SIR327669:SJC327687 SSN327669:SSY327687 TCJ327669:TCU327687 TMF327669:TMQ327687 TWB327669:TWM327687 UFX327669:UGI327687 UPT327669:UQE327687 UZP327669:VAA327687 VJL327669:VJW327687 VTH327669:VTS327687 WDD327669:WDO327687 WMZ327669:WNK327687 WWV327669:WXG327687 AN393205:AY393223 KJ393205:KU393223 UF393205:UQ393223 AEB393205:AEM393223 ANX393205:AOI393223 AXT393205:AYE393223 BHP393205:BIA393223 BRL393205:BRW393223 CBH393205:CBS393223 CLD393205:CLO393223 CUZ393205:CVK393223 DEV393205:DFG393223 DOR393205:DPC393223 DYN393205:DYY393223 EIJ393205:EIU393223 ESF393205:ESQ393223 FCB393205:FCM393223 FLX393205:FMI393223 FVT393205:FWE393223 GFP393205:GGA393223 GPL393205:GPW393223 GZH393205:GZS393223 HJD393205:HJO393223 HSZ393205:HTK393223 ICV393205:IDG393223 IMR393205:INC393223 IWN393205:IWY393223 JGJ393205:JGU393223 JQF393205:JQQ393223 KAB393205:KAM393223 KJX393205:KKI393223 KTT393205:KUE393223 LDP393205:LEA393223 LNL393205:LNW393223 LXH393205:LXS393223 MHD393205:MHO393223 MQZ393205:MRK393223 NAV393205:NBG393223 NKR393205:NLC393223 NUN393205:NUY393223 OEJ393205:OEU393223 OOF393205:OOQ393223 OYB393205:OYM393223 PHX393205:PII393223 PRT393205:PSE393223 QBP393205:QCA393223 QLL393205:QLW393223 QVH393205:QVS393223 RFD393205:RFO393223 ROZ393205:RPK393223 RYV393205:RZG393223 SIR393205:SJC393223 SSN393205:SSY393223 TCJ393205:TCU393223 TMF393205:TMQ393223 TWB393205:TWM393223 UFX393205:UGI393223 UPT393205:UQE393223 UZP393205:VAA393223 VJL393205:VJW393223 VTH393205:VTS393223 WDD393205:WDO393223 WMZ393205:WNK393223 WWV393205:WXG393223 AN458741:AY458759 KJ458741:KU458759 UF458741:UQ458759 AEB458741:AEM458759 ANX458741:AOI458759 AXT458741:AYE458759 BHP458741:BIA458759 BRL458741:BRW458759 CBH458741:CBS458759 CLD458741:CLO458759 CUZ458741:CVK458759 DEV458741:DFG458759 DOR458741:DPC458759 DYN458741:DYY458759 EIJ458741:EIU458759 ESF458741:ESQ458759 FCB458741:FCM458759 FLX458741:FMI458759 FVT458741:FWE458759 GFP458741:GGA458759 GPL458741:GPW458759 GZH458741:GZS458759 HJD458741:HJO458759 HSZ458741:HTK458759 ICV458741:IDG458759 IMR458741:INC458759 IWN458741:IWY458759 JGJ458741:JGU458759 JQF458741:JQQ458759 KAB458741:KAM458759 KJX458741:KKI458759 KTT458741:KUE458759 LDP458741:LEA458759 LNL458741:LNW458759 LXH458741:LXS458759 MHD458741:MHO458759 MQZ458741:MRK458759 NAV458741:NBG458759 NKR458741:NLC458759 NUN458741:NUY458759 OEJ458741:OEU458759 OOF458741:OOQ458759 OYB458741:OYM458759 PHX458741:PII458759 PRT458741:PSE458759 QBP458741:QCA458759 QLL458741:QLW458759 QVH458741:QVS458759 RFD458741:RFO458759 ROZ458741:RPK458759 RYV458741:RZG458759 SIR458741:SJC458759 SSN458741:SSY458759 TCJ458741:TCU458759 TMF458741:TMQ458759 TWB458741:TWM458759 UFX458741:UGI458759 UPT458741:UQE458759 UZP458741:VAA458759 VJL458741:VJW458759 VTH458741:VTS458759 WDD458741:WDO458759 WMZ458741:WNK458759 WWV458741:WXG458759 AN524277:AY524295 KJ524277:KU524295 UF524277:UQ524295 AEB524277:AEM524295 ANX524277:AOI524295 AXT524277:AYE524295 BHP524277:BIA524295 BRL524277:BRW524295 CBH524277:CBS524295 CLD524277:CLO524295 CUZ524277:CVK524295 DEV524277:DFG524295 DOR524277:DPC524295 DYN524277:DYY524295 EIJ524277:EIU524295 ESF524277:ESQ524295 FCB524277:FCM524295 FLX524277:FMI524295 FVT524277:FWE524295 GFP524277:GGA524295 GPL524277:GPW524295 GZH524277:GZS524295 HJD524277:HJO524295 HSZ524277:HTK524295 ICV524277:IDG524295 IMR524277:INC524295 IWN524277:IWY524295 JGJ524277:JGU524295 JQF524277:JQQ524295 KAB524277:KAM524295 KJX524277:KKI524295 KTT524277:KUE524295 LDP524277:LEA524295 LNL524277:LNW524295 LXH524277:LXS524295 MHD524277:MHO524295 MQZ524277:MRK524295 NAV524277:NBG524295 NKR524277:NLC524295 NUN524277:NUY524295 OEJ524277:OEU524295 OOF524277:OOQ524295 OYB524277:OYM524295 PHX524277:PII524295 PRT524277:PSE524295 QBP524277:QCA524295 QLL524277:QLW524295 QVH524277:QVS524295 RFD524277:RFO524295 ROZ524277:RPK524295 RYV524277:RZG524295 SIR524277:SJC524295 SSN524277:SSY524295 TCJ524277:TCU524295 TMF524277:TMQ524295 TWB524277:TWM524295 UFX524277:UGI524295 UPT524277:UQE524295 UZP524277:VAA524295 VJL524277:VJW524295 VTH524277:VTS524295 WDD524277:WDO524295 WMZ524277:WNK524295 WWV524277:WXG524295 AN589813:AY589831 KJ589813:KU589831 UF589813:UQ589831 AEB589813:AEM589831 ANX589813:AOI589831 AXT589813:AYE589831 BHP589813:BIA589831 BRL589813:BRW589831 CBH589813:CBS589831 CLD589813:CLO589831 CUZ589813:CVK589831 DEV589813:DFG589831 DOR589813:DPC589831 DYN589813:DYY589831 EIJ589813:EIU589831 ESF589813:ESQ589831 FCB589813:FCM589831 FLX589813:FMI589831 FVT589813:FWE589831 GFP589813:GGA589831 GPL589813:GPW589831 GZH589813:GZS589831 HJD589813:HJO589831 HSZ589813:HTK589831 ICV589813:IDG589831 IMR589813:INC589831 IWN589813:IWY589831 JGJ589813:JGU589831 JQF589813:JQQ589831 KAB589813:KAM589831 KJX589813:KKI589831 KTT589813:KUE589831 LDP589813:LEA589831 LNL589813:LNW589831 LXH589813:LXS589831 MHD589813:MHO589831 MQZ589813:MRK589831 NAV589813:NBG589831 NKR589813:NLC589831 NUN589813:NUY589831 OEJ589813:OEU589831 OOF589813:OOQ589831 OYB589813:OYM589831 PHX589813:PII589831 PRT589813:PSE589831 QBP589813:QCA589831 QLL589813:QLW589831 QVH589813:QVS589831 RFD589813:RFO589831 ROZ589813:RPK589831 RYV589813:RZG589831 SIR589813:SJC589831 SSN589813:SSY589831 TCJ589813:TCU589831 TMF589813:TMQ589831 TWB589813:TWM589831 UFX589813:UGI589831 UPT589813:UQE589831 UZP589813:VAA589831 VJL589813:VJW589831 VTH589813:VTS589831 WDD589813:WDO589831 WMZ589813:WNK589831 WWV589813:WXG589831 AN655349:AY655367 KJ655349:KU655367 UF655349:UQ655367 AEB655349:AEM655367 ANX655349:AOI655367 AXT655349:AYE655367 BHP655349:BIA655367 BRL655349:BRW655367 CBH655349:CBS655367 CLD655349:CLO655367 CUZ655349:CVK655367 DEV655349:DFG655367 DOR655349:DPC655367 DYN655349:DYY655367 EIJ655349:EIU655367 ESF655349:ESQ655367 FCB655349:FCM655367 FLX655349:FMI655367 FVT655349:FWE655367 GFP655349:GGA655367 GPL655349:GPW655367 GZH655349:GZS655367 HJD655349:HJO655367 HSZ655349:HTK655367 ICV655349:IDG655367 IMR655349:INC655367 IWN655349:IWY655367 JGJ655349:JGU655367 JQF655349:JQQ655367 KAB655349:KAM655367 KJX655349:KKI655367 KTT655349:KUE655367 LDP655349:LEA655367 LNL655349:LNW655367 LXH655349:LXS655367 MHD655349:MHO655367 MQZ655349:MRK655367 NAV655349:NBG655367 NKR655349:NLC655367 NUN655349:NUY655367 OEJ655349:OEU655367 OOF655349:OOQ655367 OYB655349:OYM655367 PHX655349:PII655367 PRT655349:PSE655367 QBP655349:QCA655367 QLL655349:QLW655367 QVH655349:QVS655367 RFD655349:RFO655367 ROZ655349:RPK655367 RYV655349:RZG655367 SIR655349:SJC655367 SSN655349:SSY655367 TCJ655349:TCU655367 TMF655349:TMQ655367 TWB655349:TWM655367 UFX655349:UGI655367 UPT655349:UQE655367 UZP655349:VAA655367 VJL655349:VJW655367 VTH655349:VTS655367 WDD655349:WDO655367 WMZ655349:WNK655367 WWV655349:WXG655367 AN720885:AY720903 KJ720885:KU720903 UF720885:UQ720903 AEB720885:AEM720903 ANX720885:AOI720903 AXT720885:AYE720903 BHP720885:BIA720903 BRL720885:BRW720903 CBH720885:CBS720903 CLD720885:CLO720903 CUZ720885:CVK720903 DEV720885:DFG720903 DOR720885:DPC720903 DYN720885:DYY720903 EIJ720885:EIU720903 ESF720885:ESQ720903 FCB720885:FCM720903 FLX720885:FMI720903 FVT720885:FWE720903 GFP720885:GGA720903 GPL720885:GPW720903 GZH720885:GZS720903 HJD720885:HJO720903 HSZ720885:HTK720903 ICV720885:IDG720903 IMR720885:INC720903 IWN720885:IWY720903 JGJ720885:JGU720903 JQF720885:JQQ720903 KAB720885:KAM720903 KJX720885:KKI720903 KTT720885:KUE720903 LDP720885:LEA720903 LNL720885:LNW720903 LXH720885:LXS720903 MHD720885:MHO720903 MQZ720885:MRK720903 NAV720885:NBG720903 NKR720885:NLC720903 NUN720885:NUY720903 OEJ720885:OEU720903 OOF720885:OOQ720903 OYB720885:OYM720903 PHX720885:PII720903 PRT720885:PSE720903 QBP720885:QCA720903 QLL720885:QLW720903 QVH720885:QVS720903 RFD720885:RFO720903 ROZ720885:RPK720903 RYV720885:RZG720903 SIR720885:SJC720903 SSN720885:SSY720903 TCJ720885:TCU720903 TMF720885:TMQ720903 TWB720885:TWM720903 UFX720885:UGI720903 UPT720885:UQE720903 UZP720885:VAA720903 VJL720885:VJW720903 VTH720885:VTS720903 WDD720885:WDO720903 WMZ720885:WNK720903 WWV720885:WXG720903 AN786421:AY786439 KJ786421:KU786439 UF786421:UQ786439 AEB786421:AEM786439 ANX786421:AOI786439 AXT786421:AYE786439 BHP786421:BIA786439 BRL786421:BRW786439 CBH786421:CBS786439 CLD786421:CLO786439 CUZ786421:CVK786439 DEV786421:DFG786439 DOR786421:DPC786439 DYN786421:DYY786439 EIJ786421:EIU786439 ESF786421:ESQ786439 FCB786421:FCM786439 FLX786421:FMI786439 FVT786421:FWE786439 GFP786421:GGA786439 GPL786421:GPW786439 GZH786421:GZS786439 HJD786421:HJO786439 HSZ786421:HTK786439 ICV786421:IDG786439 IMR786421:INC786439 IWN786421:IWY786439 JGJ786421:JGU786439 JQF786421:JQQ786439 KAB786421:KAM786439 KJX786421:KKI786439 KTT786421:KUE786439 LDP786421:LEA786439 LNL786421:LNW786439 LXH786421:LXS786439 MHD786421:MHO786439 MQZ786421:MRK786439 NAV786421:NBG786439 NKR786421:NLC786439 NUN786421:NUY786439 OEJ786421:OEU786439 OOF786421:OOQ786439 OYB786421:OYM786439 PHX786421:PII786439 PRT786421:PSE786439 QBP786421:QCA786439 QLL786421:QLW786439 QVH786421:QVS786439 RFD786421:RFO786439 ROZ786421:RPK786439 RYV786421:RZG786439 SIR786421:SJC786439 SSN786421:SSY786439 TCJ786421:TCU786439 TMF786421:TMQ786439 TWB786421:TWM786439 UFX786421:UGI786439 UPT786421:UQE786439 UZP786421:VAA786439 VJL786421:VJW786439 VTH786421:VTS786439 WDD786421:WDO786439 WMZ786421:WNK786439 WWV786421:WXG786439 AN851957:AY851975 KJ851957:KU851975 UF851957:UQ851975 AEB851957:AEM851975 ANX851957:AOI851975 AXT851957:AYE851975 BHP851957:BIA851975 BRL851957:BRW851975 CBH851957:CBS851975 CLD851957:CLO851975 CUZ851957:CVK851975 DEV851957:DFG851975 DOR851957:DPC851975 DYN851957:DYY851975 EIJ851957:EIU851975 ESF851957:ESQ851975 FCB851957:FCM851975 FLX851957:FMI851975 FVT851957:FWE851975 GFP851957:GGA851975 GPL851957:GPW851975 GZH851957:GZS851975 HJD851957:HJO851975 HSZ851957:HTK851975 ICV851957:IDG851975 IMR851957:INC851975 IWN851957:IWY851975 JGJ851957:JGU851975 JQF851957:JQQ851975 KAB851957:KAM851975 KJX851957:KKI851975 KTT851957:KUE851975 LDP851957:LEA851975 LNL851957:LNW851975 LXH851957:LXS851975 MHD851957:MHO851975 MQZ851957:MRK851975 NAV851957:NBG851975 NKR851957:NLC851975 NUN851957:NUY851975 OEJ851957:OEU851975 OOF851957:OOQ851975 OYB851957:OYM851975 PHX851957:PII851975 PRT851957:PSE851975 QBP851957:QCA851975 QLL851957:QLW851975 QVH851957:QVS851975 RFD851957:RFO851975 ROZ851957:RPK851975 RYV851957:RZG851975 SIR851957:SJC851975 SSN851957:SSY851975 TCJ851957:TCU851975 TMF851957:TMQ851975 TWB851957:TWM851975 UFX851957:UGI851975 UPT851957:UQE851975 UZP851957:VAA851975 VJL851957:VJW851975 VTH851957:VTS851975 WDD851957:WDO851975 WMZ851957:WNK851975 WWV851957:WXG851975 AN917493:AY917511 KJ917493:KU917511 UF917493:UQ917511 AEB917493:AEM917511 ANX917493:AOI917511 AXT917493:AYE917511 BHP917493:BIA917511 BRL917493:BRW917511 CBH917493:CBS917511 CLD917493:CLO917511 CUZ917493:CVK917511 DEV917493:DFG917511 DOR917493:DPC917511 DYN917493:DYY917511 EIJ917493:EIU917511 ESF917493:ESQ917511 FCB917493:FCM917511 FLX917493:FMI917511 FVT917493:FWE917511 GFP917493:GGA917511 GPL917493:GPW917511 GZH917493:GZS917511 HJD917493:HJO917511 HSZ917493:HTK917511 ICV917493:IDG917511 IMR917493:INC917511 IWN917493:IWY917511 JGJ917493:JGU917511 JQF917493:JQQ917511 KAB917493:KAM917511 KJX917493:KKI917511 KTT917493:KUE917511 LDP917493:LEA917511 LNL917493:LNW917511 LXH917493:LXS917511 MHD917493:MHO917511 MQZ917493:MRK917511 NAV917493:NBG917511 NKR917493:NLC917511 NUN917493:NUY917511 OEJ917493:OEU917511 OOF917493:OOQ917511 OYB917493:OYM917511 PHX917493:PII917511 PRT917493:PSE917511 QBP917493:QCA917511 QLL917493:QLW917511 QVH917493:QVS917511 RFD917493:RFO917511 ROZ917493:RPK917511 RYV917493:RZG917511 SIR917493:SJC917511 SSN917493:SSY917511 TCJ917493:TCU917511 TMF917493:TMQ917511 TWB917493:TWM917511 UFX917493:UGI917511 UPT917493:UQE917511 UZP917493:VAA917511 VJL917493:VJW917511 VTH917493:VTS917511 WDD917493:WDO917511 WMZ917493:WNK917511 WWV917493:WXG917511 AN983029:AY983047 KJ983029:KU983047 UF983029:UQ983047 AEB983029:AEM983047 ANX983029:AOI983047 AXT983029:AYE983047 BHP983029:BIA983047 BRL983029:BRW983047 CBH983029:CBS983047 CLD983029:CLO983047 CUZ983029:CVK983047 DEV983029:DFG983047 DOR983029:DPC983047 DYN983029:DYY983047 EIJ983029:EIU983047 ESF983029:ESQ983047 FCB983029:FCM983047 FLX983029:FMI983047 FVT983029:FWE983047 GFP983029:GGA983047 GPL983029:GPW983047 GZH983029:GZS983047 HJD983029:HJO983047 HSZ983029:HTK983047 ICV983029:IDG983047 IMR983029:INC983047 IWN983029:IWY983047 JGJ983029:JGU983047 JQF983029:JQQ983047 KAB983029:KAM983047 KJX983029:KKI983047 KTT983029:KUE983047 LDP983029:LEA983047 LNL983029:LNW983047 LXH983029:LXS983047 MHD983029:MHO983047 MQZ983029:MRK983047 NAV983029:NBG983047 NKR983029:NLC983047 NUN983029:NUY983047 OEJ983029:OEU983047 OOF983029:OOQ983047 OYB983029:OYM983047 PHX983029:PII983047 PRT983029:PSE983047 QBP983029:QCA983047 QLL983029:QLW983047 QVH983029:QVS983047 RFD983029:RFO983047 ROZ983029:RPK983047 RYV983029:RZG983047 SIR983029:SJC983047 SSN983029:SSY983047 TCJ983029:TCU983047 TMF983029:TMQ983047 TWB983029:TWM983047 UFX983029:UGI983047 UPT983029:UQE983047 UZP983029:VAA983047 VJL983029:VJW983047 VTH983029:VTS983047 WDD983029:WDO983047 WMZ983029:WNK983047 D12:O12 D56:O56 D38:O38 D30:O30 D70:O70 D64:O64 D82:O82" xr:uid="{00000000-0002-0000-0300-000000000000}">
      <formula1>0</formula1>
      <formula2>1000000000000</formula2>
    </dataValidation>
  </dataValidations>
  <pageMargins left="0.31496062992125984" right="0.31496062992125984" top="0.78740157480314965" bottom="0.78740157480314965" header="0.31496062992125984" footer="0.31496062992125984"/>
  <pageSetup paperSize="9" scale="75" orientation="landscape" r:id="rId1"/>
  <headerFooter>
    <oddHeader>&amp;C&amp;"-,Negrito"&amp;14MENSAL REALIZADO</oddHeader>
  </headerFooter>
  <rowBreaks count="2" manualBreakCount="2">
    <brk id="33" min="1" max="17" man="1"/>
    <brk id="59" min="1" max="17" man="1"/>
  </rowBreaks>
  <ignoredErrors>
    <ignoredError sqref="E26:N26 E78:N78 E52:O5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B1:BA391"/>
  <sheetViews>
    <sheetView showGridLines="0" zoomScale="60" zoomScaleNormal="60" workbookViewId="0">
      <selection activeCell="E11" sqref="E11:AB41"/>
    </sheetView>
  </sheetViews>
  <sheetFormatPr defaultRowHeight="15" x14ac:dyDescent="0.25"/>
  <cols>
    <col min="1" max="1" width="3.7109375" customWidth="1"/>
    <col min="3" max="3" width="6" customWidth="1"/>
    <col min="4" max="4" width="6.140625" customWidth="1"/>
    <col min="5" max="5" width="9" style="276"/>
    <col min="6" max="6" width="8.5703125" style="276" customWidth="1"/>
    <col min="7" max="11" width="9" style="276"/>
    <col min="12" max="12" width="9.140625" style="276" customWidth="1"/>
    <col min="13" max="28" width="9" style="276"/>
    <col min="29" max="29" width="0.85546875" style="216" customWidth="1"/>
    <col min="33" max="33" width="14" bestFit="1" customWidth="1"/>
    <col min="34" max="34" width="19.5703125" bestFit="1" customWidth="1"/>
    <col min="35" max="35" width="15.5703125" bestFit="1" customWidth="1"/>
  </cols>
  <sheetData>
    <row r="1" spans="2:53" thickBot="1" x14ac:dyDescent="0.3"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53" ht="19.149999999999999" x14ac:dyDescent="0.35">
      <c r="B2" s="483" t="s">
        <v>137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5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</row>
    <row r="3" spans="2:53" thickBot="1" x14ac:dyDescent="0.3">
      <c r="B3" s="22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D3" s="224"/>
      <c r="AG3" s="223"/>
      <c r="AH3" s="223"/>
      <c r="AI3" s="223"/>
    </row>
    <row r="4" spans="2:53" ht="18" customHeight="1" thickBot="1" x14ac:dyDescent="0.3">
      <c r="B4" s="42" t="s">
        <v>35</v>
      </c>
      <c r="C4" s="43"/>
      <c r="D4" s="241"/>
      <c r="E4" s="43" t="s">
        <v>0</v>
      </c>
      <c r="F4" s="490" t="str">
        <f>IF('1_Aspectos_Geográficos'!D4&lt;&gt;0,('1_Aspectos_Geográficos'!D4),"")</f>
        <v/>
      </c>
      <c r="G4" s="491"/>
      <c r="H4" s="491"/>
      <c r="I4" s="491"/>
      <c r="J4" s="491"/>
      <c r="K4" s="491"/>
      <c r="L4" s="491"/>
      <c r="M4" s="491"/>
      <c r="N4" s="492"/>
      <c r="O4"/>
      <c r="P4"/>
      <c r="Q4"/>
      <c r="R4"/>
      <c r="S4"/>
      <c r="T4"/>
      <c r="U4"/>
      <c r="V4"/>
      <c r="W4"/>
      <c r="X4"/>
      <c r="Y4"/>
      <c r="Z4"/>
      <c r="AA4"/>
      <c r="AB4"/>
      <c r="AD4" s="224"/>
      <c r="AG4" s="216"/>
      <c r="AH4" s="216"/>
      <c r="AI4" s="216"/>
    </row>
    <row r="5" spans="2:53" thickBot="1" x14ac:dyDescent="0.3">
      <c r="B5" s="42"/>
      <c r="C5" s="43"/>
      <c r="D5" s="12"/>
      <c r="E5" s="12"/>
      <c r="F5" s="242"/>
      <c r="G5" s="1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D5" s="224"/>
      <c r="AG5" s="228"/>
      <c r="AH5" s="216"/>
      <c r="AI5" s="228"/>
    </row>
    <row r="6" spans="2:53" thickBot="1" x14ac:dyDescent="0.3">
      <c r="B6" s="42" t="s">
        <v>36</v>
      </c>
      <c r="D6" s="241"/>
      <c r="E6" s="43" t="s">
        <v>15</v>
      </c>
      <c r="F6" s="493" t="str">
        <f>IF('1_Aspectos_Geográficos'!D6&lt;&gt;0,('1_Aspectos_Geográficos'!D6),"")</f>
        <v/>
      </c>
      <c r="G6" s="494"/>
      <c r="H6" s="494"/>
      <c r="I6" s="494"/>
      <c r="J6" s="494"/>
      <c r="K6" s="494"/>
      <c r="L6" s="494"/>
      <c r="M6" s="494"/>
      <c r="N6" s="495"/>
      <c r="O6"/>
      <c r="P6"/>
      <c r="Q6"/>
      <c r="R6"/>
      <c r="S6"/>
      <c r="T6"/>
      <c r="U6"/>
      <c r="V6"/>
      <c r="W6"/>
      <c r="X6"/>
      <c r="Y6"/>
      <c r="Z6"/>
      <c r="AA6"/>
      <c r="AB6"/>
      <c r="AD6" s="224"/>
      <c r="AG6" s="216"/>
      <c r="AH6" s="216"/>
      <c r="AI6" s="216"/>
    </row>
    <row r="7" spans="2:53" thickBot="1" x14ac:dyDescent="0.3">
      <c r="B7" s="229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D7" s="224"/>
    </row>
    <row r="8" spans="2:53" ht="19.149999999999999" x14ac:dyDescent="0.25">
      <c r="B8" s="238"/>
      <c r="C8" s="117"/>
      <c r="D8" s="117"/>
      <c r="E8" s="475">
        <f>Ano_Ciclo - 1</f>
        <v>2021</v>
      </c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  <c r="AB8" s="476"/>
      <c r="AC8" s="250"/>
      <c r="AD8" s="224"/>
    </row>
    <row r="9" spans="2:53" ht="14.25" x14ac:dyDescent="0.25">
      <c r="B9" s="238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246"/>
      <c r="AD9" s="224"/>
    </row>
    <row r="10" spans="2:53" x14ac:dyDescent="0.25">
      <c r="B10" s="239" t="s">
        <v>136</v>
      </c>
      <c r="C10" s="237" t="s">
        <v>51</v>
      </c>
      <c r="D10" s="121" t="s">
        <v>50</v>
      </c>
      <c r="E10" s="122" t="s">
        <v>52</v>
      </c>
      <c r="F10" s="123" t="s">
        <v>53</v>
      </c>
      <c r="G10" s="123" t="s">
        <v>54</v>
      </c>
      <c r="H10" s="123" t="s">
        <v>55</v>
      </c>
      <c r="I10" s="123" t="s">
        <v>56</v>
      </c>
      <c r="J10" s="123" t="s">
        <v>57</v>
      </c>
      <c r="K10" s="123" t="s">
        <v>58</v>
      </c>
      <c r="L10" s="123" t="s">
        <v>59</v>
      </c>
      <c r="M10" s="123" t="s">
        <v>60</v>
      </c>
      <c r="N10" s="123" t="s">
        <v>61</v>
      </c>
      <c r="O10" s="123" t="s">
        <v>62</v>
      </c>
      <c r="P10" s="123" t="s">
        <v>63</v>
      </c>
      <c r="Q10" s="123" t="s">
        <v>64</v>
      </c>
      <c r="R10" s="123" t="s">
        <v>65</v>
      </c>
      <c r="S10" s="123" t="s">
        <v>66</v>
      </c>
      <c r="T10" s="123" t="s">
        <v>67</v>
      </c>
      <c r="U10" s="123" t="s">
        <v>68</v>
      </c>
      <c r="V10" s="123" t="s">
        <v>69</v>
      </c>
      <c r="W10" s="123" t="s">
        <v>70</v>
      </c>
      <c r="X10" s="123" t="s">
        <v>71</v>
      </c>
      <c r="Y10" s="123" t="s">
        <v>72</v>
      </c>
      <c r="Z10" s="123" t="s">
        <v>73</v>
      </c>
      <c r="AA10" s="123" t="s">
        <v>74</v>
      </c>
      <c r="AB10" s="243" t="s">
        <v>86</v>
      </c>
      <c r="AC10" s="247"/>
      <c r="AD10" s="224"/>
    </row>
    <row r="11" spans="2:53" x14ac:dyDescent="0.25">
      <c r="B11" s="238"/>
      <c r="C11" s="489" t="s">
        <v>75</v>
      </c>
      <c r="D11" s="124">
        <v>1</v>
      </c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248"/>
      <c r="AD11" s="224"/>
    </row>
    <row r="12" spans="2:53" x14ac:dyDescent="0.25">
      <c r="B12" s="238"/>
      <c r="C12" s="488"/>
      <c r="D12" s="125">
        <v>2</v>
      </c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248"/>
      <c r="AD12" s="224"/>
    </row>
    <row r="13" spans="2:53" x14ac:dyDescent="0.25">
      <c r="B13" s="238"/>
      <c r="C13" s="488"/>
      <c r="D13" s="125">
        <v>3</v>
      </c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248"/>
      <c r="AD13" s="224"/>
    </row>
    <row r="14" spans="2:53" x14ac:dyDescent="0.25">
      <c r="B14" s="238"/>
      <c r="C14" s="488"/>
      <c r="D14" s="125">
        <v>4</v>
      </c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248"/>
      <c r="AD14" s="224"/>
    </row>
    <row r="15" spans="2:53" x14ac:dyDescent="0.25">
      <c r="B15" s="238"/>
      <c r="C15" s="488"/>
      <c r="D15" s="125">
        <v>5</v>
      </c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248"/>
      <c r="AD15" s="224"/>
    </row>
    <row r="16" spans="2:53" x14ac:dyDescent="0.25">
      <c r="B16" s="238"/>
      <c r="C16" s="488"/>
      <c r="D16" s="125">
        <v>6</v>
      </c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248"/>
      <c r="AD16" s="224"/>
    </row>
    <row r="17" spans="2:30" x14ac:dyDescent="0.25">
      <c r="B17" s="238"/>
      <c r="C17" s="488"/>
      <c r="D17" s="125">
        <v>7</v>
      </c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248"/>
      <c r="AD17" s="224"/>
    </row>
    <row r="18" spans="2:30" x14ac:dyDescent="0.25">
      <c r="B18" s="238"/>
      <c r="C18" s="488"/>
      <c r="D18" s="125">
        <v>8</v>
      </c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248"/>
      <c r="AD18" s="224"/>
    </row>
    <row r="19" spans="2:30" x14ac:dyDescent="0.25">
      <c r="B19" s="238"/>
      <c r="C19" s="488"/>
      <c r="D19" s="125">
        <v>9</v>
      </c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248"/>
      <c r="AD19" s="224"/>
    </row>
    <row r="20" spans="2:30" x14ac:dyDescent="0.25">
      <c r="B20" s="238"/>
      <c r="C20" s="488"/>
      <c r="D20" s="125">
        <v>10</v>
      </c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248"/>
      <c r="AD20" s="224"/>
    </row>
    <row r="21" spans="2:30" x14ac:dyDescent="0.25">
      <c r="B21" s="238"/>
      <c r="C21" s="488"/>
      <c r="D21" s="125">
        <v>11</v>
      </c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248"/>
      <c r="AD21" s="224"/>
    </row>
    <row r="22" spans="2:30" x14ac:dyDescent="0.25">
      <c r="B22" s="238"/>
      <c r="C22" s="488"/>
      <c r="D22" s="125">
        <v>12</v>
      </c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248"/>
      <c r="AD22" s="224"/>
    </row>
    <row r="23" spans="2:30" x14ac:dyDescent="0.25">
      <c r="B23" s="238"/>
      <c r="C23" s="488"/>
      <c r="D23" s="125">
        <v>13</v>
      </c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248"/>
      <c r="AD23" s="224"/>
    </row>
    <row r="24" spans="2:30" x14ac:dyDescent="0.25">
      <c r="B24" s="238"/>
      <c r="C24" s="488"/>
      <c r="D24" s="125">
        <v>14</v>
      </c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248"/>
      <c r="AD24" s="224"/>
    </row>
    <row r="25" spans="2:30" x14ac:dyDescent="0.25">
      <c r="B25" s="238"/>
      <c r="C25" s="488"/>
      <c r="D25" s="125">
        <v>15</v>
      </c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248"/>
      <c r="AD25" s="224"/>
    </row>
    <row r="26" spans="2:30" x14ac:dyDescent="0.25">
      <c r="B26" s="238"/>
      <c r="C26" s="488"/>
      <c r="D26" s="125">
        <v>16</v>
      </c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248"/>
      <c r="AD26" s="224"/>
    </row>
    <row r="27" spans="2:30" x14ac:dyDescent="0.25">
      <c r="B27" s="238"/>
      <c r="C27" s="488"/>
      <c r="D27" s="125">
        <v>17</v>
      </c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248"/>
      <c r="AD27" s="224"/>
    </row>
    <row r="28" spans="2:30" x14ac:dyDescent="0.25">
      <c r="B28" s="238"/>
      <c r="C28" s="488"/>
      <c r="D28" s="125">
        <v>18</v>
      </c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248"/>
      <c r="AD28" s="224"/>
    </row>
    <row r="29" spans="2:30" x14ac:dyDescent="0.25">
      <c r="B29" s="238"/>
      <c r="C29" s="488"/>
      <c r="D29" s="125">
        <v>19</v>
      </c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248"/>
      <c r="AD29" s="224"/>
    </row>
    <row r="30" spans="2:30" x14ac:dyDescent="0.25">
      <c r="B30" s="238"/>
      <c r="C30" s="488"/>
      <c r="D30" s="125">
        <v>20</v>
      </c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248"/>
      <c r="AD30" s="224"/>
    </row>
    <row r="31" spans="2:30" x14ac:dyDescent="0.25">
      <c r="B31" s="238"/>
      <c r="C31" s="488"/>
      <c r="D31" s="125">
        <v>21</v>
      </c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248"/>
      <c r="AD31" s="224"/>
    </row>
    <row r="32" spans="2:30" x14ac:dyDescent="0.25">
      <c r="B32" s="238"/>
      <c r="C32" s="488"/>
      <c r="D32" s="125">
        <v>22</v>
      </c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248"/>
      <c r="AD32" s="224"/>
    </row>
    <row r="33" spans="2:30" x14ac:dyDescent="0.25">
      <c r="B33" s="238"/>
      <c r="C33" s="488"/>
      <c r="D33" s="125">
        <v>23</v>
      </c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248"/>
      <c r="AD33" s="224"/>
    </row>
    <row r="34" spans="2:30" x14ac:dyDescent="0.25">
      <c r="B34" s="238"/>
      <c r="C34" s="488"/>
      <c r="D34" s="125">
        <v>24</v>
      </c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248"/>
      <c r="AD34" s="224"/>
    </row>
    <row r="35" spans="2:30" x14ac:dyDescent="0.25">
      <c r="B35" s="238"/>
      <c r="C35" s="488"/>
      <c r="D35" s="125">
        <v>25</v>
      </c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248"/>
      <c r="AD35" s="224"/>
    </row>
    <row r="36" spans="2:30" x14ac:dyDescent="0.25">
      <c r="B36" s="238"/>
      <c r="C36" s="488"/>
      <c r="D36" s="125">
        <v>26</v>
      </c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248"/>
      <c r="AD36" s="224"/>
    </row>
    <row r="37" spans="2:30" x14ac:dyDescent="0.25">
      <c r="B37" s="238"/>
      <c r="C37" s="488"/>
      <c r="D37" s="125">
        <v>27</v>
      </c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248"/>
      <c r="AD37" s="224"/>
    </row>
    <row r="38" spans="2:30" x14ac:dyDescent="0.25">
      <c r="B38" s="238"/>
      <c r="C38" s="488"/>
      <c r="D38" s="125">
        <v>28</v>
      </c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248"/>
      <c r="AD38" s="224"/>
    </row>
    <row r="39" spans="2:30" x14ac:dyDescent="0.25">
      <c r="B39" s="238"/>
      <c r="C39" s="488"/>
      <c r="D39" s="125">
        <v>29</v>
      </c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248"/>
      <c r="AD39" s="224"/>
    </row>
    <row r="40" spans="2:30" x14ac:dyDescent="0.25">
      <c r="B40" s="238"/>
      <c r="C40" s="488"/>
      <c r="D40" s="125">
        <v>30</v>
      </c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  <c r="AC40" s="248"/>
      <c r="AD40" s="224"/>
    </row>
    <row r="41" spans="2:30" x14ac:dyDescent="0.25">
      <c r="B41" s="238"/>
      <c r="C41" s="488"/>
      <c r="D41" s="126">
        <v>31</v>
      </c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248"/>
      <c r="AD41" s="224"/>
    </row>
    <row r="42" spans="2:30" ht="15.75" thickBot="1" x14ac:dyDescent="0.3">
      <c r="B42" s="238"/>
      <c r="C42" s="240"/>
      <c r="D42" s="232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2"/>
      <c r="AC42" s="249"/>
      <c r="AD42" s="244"/>
    </row>
    <row r="43" spans="2:30" ht="15" customHeight="1" x14ac:dyDescent="0.25">
      <c r="B43" s="238"/>
      <c r="C43" s="488" t="s">
        <v>76</v>
      </c>
      <c r="D43" s="128">
        <v>1</v>
      </c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248"/>
      <c r="AD43" s="224"/>
    </row>
    <row r="44" spans="2:30" x14ac:dyDescent="0.25">
      <c r="B44" s="238"/>
      <c r="C44" s="488"/>
      <c r="D44" s="125">
        <v>2</v>
      </c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248"/>
      <c r="AD44" s="224"/>
    </row>
    <row r="45" spans="2:30" x14ac:dyDescent="0.25">
      <c r="B45" s="238"/>
      <c r="C45" s="488"/>
      <c r="D45" s="125">
        <v>3</v>
      </c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248"/>
      <c r="AD45" s="224"/>
    </row>
    <row r="46" spans="2:30" x14ac:dyDescent="0.25">
      <c r="B46" s="238"/>
      <c r="C46" s="488"/>
      <c r="D46" s="125">
        <v>4</v>
      </c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248"/>
      <c r="AD46" s="224"/>
    </row>
    <row r="47" spans="2:30" x14ac:dyDescent="0.25">
      <c r="B47" s="238"/>
      <c r="C47" s="488"/>
      <c r="D47" s="125">
        <v>5</v>
      </c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248"/>
      <c r="AD47" s="224"/>
    </row>
    <row r="48" spans="2:30" x14ac:dyDescent="0.25">
      <c r="B48" s="238"/>
      <c r="C48" s="488"/>
      <c r="D48" s="125">
        <v>6</v>
      </c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248"/>
      <c r="AD48" s="224"/>
    </row>
    <row r="49" spans="2:30" x14ac:dyDescent="0.25">
      <c r="B49" s="238"/>
      <c r="C49" s="488"/>
      <c r="D49" s="125">
        <v>7</v>
      </c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248"/>
      <c r="AD49" s="224"/>
    </row>
    <row r="50" spans="2:30" x14ac:dyDescent="0.25">
      <c r="B50" s="238"/>
      <c r="C50" s="488"/>
      <c r="D50" s="125">
        <v>8</v>
      </c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248"/>
      <c r="AD50" s="224"/>
    </row>
    <row r="51" spans="2:30" x14ac:dyDescent="0.25">
      <c r="B51" s="238"/>
      <c r="C51" s="488"/>
      <c r="D51" s="125">
        <v>9</v>
      </c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248"/>
      <c r="AD51" s="224"/>
    </row>
    <row r="52" spans="2:30" x14ac:dyDescent="0.25">
      <c r="B52" s="238"/>
      <c r="C52" s="488"/>
      <c r="D52" s="125">
        <v>10</v>
      </c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248"/>
      <c r="AD52" s="224"/>
    </row>
    <row r="53" spans="2:30" x14ac:dyDescent="0.25">
      <c r="B53" s="238"/>
      <c r="C53" s="488"/>
      <c r="D53" s="125">
        <v>11</v>
      </c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248"/>
      <c r="AD53" s="224"/>
    </row>
    <row r="54" spans="2:30" x14ac:dyDescent="0.25">
      <c r="B54" s="238"/>
      <c r="C54" s="488"/>
      <c r="D54" s="125">
        <v>12</v>
      </c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248"/>
      <c r="AD54" s="224"/>
    </row>
    <row r="55" spans="2:30" x14ac:dyDescent="0.25">
      <c r="B55" s="238"/>
      <c r="C55" s="488"/>
      <c r="D55" s="125">
        <v>13</v>
      </c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248"/>
      <c r="AD55" s="224"/>
    </row>
    <row r="56" spans="2:30" x14ac:dyDescent="0.25">
      <c r="B56" s="238"/>
      <c r="C56" s="488"/>
      <c r="D56" s="125">
        <v>14</v>
      </c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  <c r="AA56" s="385"/>
      <c r="AB56" s="385"/>
      <c r="AC56" s="248"/>
      <c r="AD56" s="224"/>
    </row>
    <row r="57" spans="2:30" x14ac:dyDescent="0.25">
      <c r="B57" s="238"/>
      <c r="C57" s="488"/>
      <c r="D57" s="125">
        <v>15</v>
      </c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5"/>
      <c r="AC57" s="248"/>
      <c r="AD57" s="224"/>
    </row>
    <row r="58" spans="2:30" x14ac:dyDescent="0.25">
      <c r="B58" s="238"/>
      <c r="C58" s="488"/>
      <c r="D58" s="125">
        <v>16</v>
      </c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385"/>
      <c r="AC58" s="248"/>
      <c r="AD58" s="224"/>
    </row>
    <row r="59" spans="2:30" x14ac:dyDescent="0.25">
      <c r="B59" s="238"/>
      <c r="C59" s="488"/>
      <c r="D59" s="125">
        <v>17</v>
      </c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5"/>
      <c r="AC59" s="248"/>
      <c r="AD59" s="224"/>
    </row>
    <row r="60" spans="2:30" x14ac:dyDescent="0.25">
      <c r="B60" s="238"/>
      <c r="C60" s="488"/>
      <c r="D60" s="125">
        <v>18</v>
      </c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  <c r="AA60" s="385"/>
      <c r="AB60" s="385"/>
      <c r="AC60" s="248"/>
      <c r="AD60" s="224"/>
    </row>
    <row r="61" spans="2:30" x14ac:dyDescent="0.25">
      <c r="B61" s="238"/>
      <c r="C61" s="488"/>
      <c r="D61" s="125">
        <v>19</v>
      </c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5"/>
      <c r="AA61" s="385"/>
      <c r="AB61" s="385"/>
      <c r="AC61" s="248"/>
      <c r="AD61" s="224"/>
    </row>
    <row r="62" spans="2:30" x14ac:dyDescent="0.25">
      <c r="B62" s="238"/>
      <c r="C62" s="488"/>
      <c r="D62" s="125">
        <v>20</v>
      </c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5"/>
      <c r="AC62" s="248"/>
      <c r="AD62" s="224"/>
    </row>
    <row r="63" spans="2:30" x14ac:dyDescent="0.25">
      <c r="B63" s="238"/>
      <c r="C63" s="488"/>
      <c r="D63" s="125">
        <v>21</v>
      </c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5"/>
      <c r="AC63" s="248"/>
      <c r="AD63" s="224"/>
    </row>
    <row r="64" spans="2:30" x14ac:dyDescent="0.25">
      <c r="B64" s="238"/>
      <c r="C64" s="488"/>
      <c r="D64" s="125">
        <v>22</v>
      </c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  <c r="AB64" s="385"/>
      <c r="AC64" s="248"/>
      <c r="AD64" s="224"/>
    </row>
    <row r="65" spans="2:30" x14ac:dyDescent="0.25">
      <c r="B65" s="238"/>
      <c r="C65" s="488"/>
      <c r="D65" s="125">
        <v>23</v>
      </c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385"/>
      <c r="AC65" s="248"/>
      <c r="AD65" s="224"/>
    </row>
    <row r="66" spans="2:30" x14ac:dyDescent="0.25">
      <c r="B66" s="238"/>
      <c r="C66" s="488"/>
      <c r="D66" s="125">
        <v>24</v>
      </c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  <c r="AB66" s="385"/>
      <c r="AC66" s="248"/>
      <c r="AD66" s="224"/>
    </row>
    <row r="67" spans="2:30" x14ac:dyDescent="0.25">
      <c r="B67" s="238"/>
      <c r="C67" s="488"/>
      <c r="D67" s="125">
        <v>25</v>
      </c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5"/>
      <c r="AC67" s="248"/>
      <c r="AD67" s="224"/>
    </row>
    <row r="68" spans="2:30" x14ac:dyDescent="0.25">
      <c r="B68" s="238"/>
      <c r="C68" s="488"/>
      <c r="D68" s="125">
        <v>26</v>
      </c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5"/>
      <c r="AC68" s="248"/>
      <c r="AD68" s="224"/>
    </row>
    <row r="69" spans="2:30" x14ac:dyDescent="0.25">
      <c r="B69" s="238"/>
      <c r="C69" s="488"/>
      <c r="D69" s="125">
        <v>27</v>
      </c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385"/>
      <c r="AC69" s="248"/>
      <c r="AD69" s="224"/>
    </row>
    <row r="70" spans="2:30" s="216" customFormat="1" x14ac:dyDescent="0.25">
      <c r="B70" s="238"/>
      <c r="C70" s="488"/>
      <c r="D70" s="130">
        <v>28</v>
      </c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5"/>
      <c r="AC70" s="248"/>
      <c r="AD70" s="224"/>
    </row>
    <row r="71" spans="2:30" x14ac:dyDescent="0.25">
      <c r="B71" s="238"/>
      <c r="C71" s="488"/>
      <c r="D71" s="130">
        <v>29</v>
      </c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  <c r="AA71" s="385"/>
      <c r="AB71" s="385"/>
      <c r="AC71" s="248"/>
      <c r="AD71" s="224"/>
    </row>
    <row r="72" spans="2:30" ht="15.75" thickBot="1" x14ac:dyDescent="0.3">
      <c r="B72" s="238"/>
      <c r="C72" s="488"/>
      <c r="D72" s="232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2"/>
      <c r="AC72" s="249"/>
      <c r="AD72" s="224"/>
    </row>
    <row r="73" spans="2:30" x14ac:dyDescent="0.25">
      <c r="B73" s="238"/>
      <c r="C73" s="496" t="s">
        <v>77</v>
      </c>
      <c r="D73" s="129">
        <v>1</v>
      </c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  <c r="AB73" s="385"/>
      <c r="AC73" s="248"/>
      <c r="AD73" s="224"/>
    </row>
    <row r="74" spans="2:30" x14ac:dyDescent="0.25">
      <c r="B74" s="238"/>
      <c r="C74" s="496"/>
      <c r="D74" s="125">
        <v>2</v>
      </c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5"/>
      <c r="AC74" s="248"/>
      <c r="AD74" s="224"/>
    </row>
    <row r="75" spans="2:30" x14ac:dyDescent="0.25">
      <c r="B75" s="238"/>
      <c r="C75" s="496"/>
      <c r="D75" s="125">
        <v>3</v>
      </c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  <c r="AA75" s="385"/>
      <c r="AB75" s="385"/>
      <c r="AC75" s="248"/>
      <c r="AD75" s="224"/>
    </row>
    <row r="76" spans="2:30" x14ac:dyDescent="0.25">
      <c r="B76" s="238"/>
      <c r="C76" s="496"/>
      <c r="D76" s="125">
        <v>4</v>
      </c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  <c r="AA76" s="385"/>
      <c r="AB76" s="385"/>
      <c r="AC76" s="248"/>
      <c r="AD76" s="224"/>
    </row>
    <row r="77" spans="2:30" x14ac:dyDescent="0.25">
      <c r="B77" s="238"/>
      <c r="C77" s="496"/>
      <c r="D77" s="125">
        <v>5</v>
      </c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385"/>
      <c r="AC77" s="248"/>
      <c r="AD77" s="224"/>
    </row>
    <row r="78" spans="2:30" x14ac:dyDescent="0.25">
      <c r="B78" s="238"/>
      <c r="C78" s="496"/>
      <c r="D78" s="125">
        <v>6</v>
      </c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  <c r="AB78" s="385"/>
      <c r="AC78" s="248"/>
      <c r="AD78" s="224"/>
    </row>
    <row r="79" spans="2:30" x14ac:dyDescent="0.25">
      <c r="B79" s="238"/>
      <c r="C79" s="496"/>
      <c r="D79" s="125">
        <v>7</v>
      </c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  <c r="AA79" s="385"/>
      <c r="AB79" s="385"/>
      <c r="AC79" s="248"/>
      <c r="AD79" s="224"/>
    </row>
    <row r="80" spans="2:30" x14ac:dyDescent="0.25">
      <c r="B80" s="238"/>
      <c r="C80" s="496"/>
      <c r="D80" s="125">
        <v>8</v>
      </c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5"/>
      <c r="AB80" s="385"/>
      <c r="AC80" s="248"/>
      <c r="AD80" s="224"/>
    </row>
    <row r="81" spans="2:30" x14ac:dyDescent="0.25">
      <c r="B81" s="238"/>
      <c r="C81" s="496"/>
      <c r="D81" s="125">
        <v>9</v>
      </c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5"/>
      <c r="AB81" s="385"/>
      <c r="AC81" s="248"/>
      <c r="AD81" s="224"/>
    </row>
    <row r="82" spans="2:30" x14ac:dyDescent="0.25">
      <c r="B82" s="238"/>
      <c r="C82" s="496"/>
      <c r="D82" s="125">
        <v>10</v>
      </c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5"/>
      <c r="AB82" s="385"/>
      <c r="AC82" s="248"/>
      <c r="AD82" s="224"/>
    </row>
    <row r="83" spans="2:30" x14ac:dyDescent="0.25">
      <c r="B83" s="238"/>
      <c r="C83" s="496"/>
      <c r="D83" s="125">
        <v>11</v>
      </c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  <c r="AA83" s="385"/>
      <c r="AB83" s="385"/>
      <c r="AC83" s="248"/>
      <c r="AD83" s="224"/>
    </row>
    <row r="84" spans="2:30" x14ac:dyDescent="0.25">
      <c r="B84" s="238"/>
      <c r="C84" s="496"/>
      <c r="D84" s="125">
        <v>12</v>
      </c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  <c r="AA84" s="385"/>
      <c r="AB84" s="385"/>
      <c r="AC84" s="248"/>
      <c r="AD84" s="224"/>
    </row>
    <row r="85" spans="2:30" x14ac:dyDescent="0.25">
      <c r="B85" s="238"/>
      <c r="C85" s="496"/>
      <c r="D85" s="125">
        <v>13</v>
      </c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  <c r="AA85" s="385"/>
      <c r="AB85" s="385"/>
      <c r="AC85" s="248"/>
      <c r="AD85" s="224"/>
    </row>
    <row r="86" spans="2:30" x14ac:dyDescent="0.25">
      <c r="B86" s="238"/>
      <c r="C86" s="496"/>
      <c r="D86" s="125">
        <v>14</v>
      </c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  <c r="AA86" s="385"/>
      <c r="AB86" s="385"/>
      <c r="AC86" s="248"/>
      <c r="AD86" s="224"/>
    </row>
    <row r="87" spans="2:30" x14ac:dyDescent="0.25">
      <c r="B87" s="238"/>
      <c r="C87" s="496"/>
      <c r="D87" s="125">
        <v>15</v>
      </c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  <c r="AA87" s="385"/>
      <c r="AB87" s="385"/>
      <c r="AC87" s="248"/>
      <c r="AD87" s="224"/>
    </row>
    <row r="88" spans="2:30" x14ac:dyDescent="0.25">
      <c r="B88" s="238"/>
      <c r="C88" s="496"/>
      <c r="D88" s="125">
        <v>16</v>
      </c>
      <c r="E88" s="385"/>
      <c r="F88" s="385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5"/>
      <c r="X88" s="385"/>
      <c r="Y88" s="385"/>
      <c r="Z88" s="385"/>
      <c r="AA88" s="385"/>
      <c r="AB88" s="385"/>
      <c r="AC88" s="248"/>
      <c r="AD88" s="224"/>
    </row>
    <row r="89" spans="2:30" x14ac:dyDescent="0.25">
      <c r="B89" s="238"/>
      <c r="C89" s="496"/>
      <c r="D89" s="125">
        <v>17</v>
      </c>
      <c r="E89" s="385"/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5"/>
      <c r="U89" s="385"/>
      <c r="V89" s="385"/>
      <c r="W89" s="385"/>
      <c r="X89" s="385"/>
      <c r="Y89" s="385"/>
      <c r="Z89" s="385"/>
      <c r="AA89" s="385"/>
      <c r="AB89" s="385"/>
      <c r="AC89" s="248"/>
      <c r="AD89" s="224"/>
    </row>
    <row r="90" spans="2:30" x14ac:dyDescent="0.25">
      <c r="B90" s="238"/>
      <c r="C90" s="496"/>
      <c r="D90" s="125">
        <v>18</v>
      </c>
      <c r="E90" s="385"/>
      <c r="F90" s="385"/>
      <c r="G90" s="385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5"/>
      <c r="AA90" s="385"/>
      <c r="AB90" s="385"/>
      <c r="AC90" s="248"/>
      <c r="AD90" s="224"/>
    </row>
    <row r="91" spans="2:30" x14ac:dyDescent="0.25">
      <c r="B91" s="238"/>
      <c r="C91" s="496"/>
      <c r="D91" s="125">
        <v>19</v>
      </c>
      <c r="E91" s="385"/>
      <c r="F91" s="385"/>
      <c r="G91" s="385"/>
      <c r="H91" s="385"/>
      <c r="I91" s="385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  <c r="AA91" s="385"/>
      <c r="AB91" s="385"/>
      <c r="AC91" s="248"/>
      <c r="AD91" s="224"/>
    </row>
    <row r="92" spans="2:30" x14ac:dyDescent="0.25">
      <c r="B92" s="238"/>
      <c r="C92" s="496"/>
      <c r="D92" s="125">
        <v>20</v>
      </c>
      <c r="E92" s="385"/>
      <c r="F92" s="385"/>
      <c r="G92" s="385"/>
      <c r="H92" s="385"/>
      <c r="I92" s="385"/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  <c r="W92" s="385"/>
      <c r="X92" s="385"/>
      <c r="Y92" s="385"/>
      <c r="Z92" s="385"/>
      <c r="AA92" s="385"/>
      <c r="AB92" s="385"/>
      <c r="AC92" s="248"/>
      <c r="AD92" s="224"/>
    </row>
    <row r="93" spans="2:30" x14ac:dyDescent="0.25">
      <c r="B93" s="238"/>
      <c r="C93" s="496"/>
      <c r="D93" s="125">
        <v>21</v>
      </c>
      <c r="E93" s="385"/>
      <c r="F93" s="385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385"/>
      <c r="V93" s="385"/>
      <c r="W93" s="385"/>
      <c r="X93" s="385"/>
      <c r="Y93" s="385"/>
      <c r="Z93" s="385"/>
      <c r="AA93" s="385"/>
      <c r="AB93" s="385"/>
      <c r="AC93" s="248"/>
      <c r="AD93" s="224"/>
    </row>
    <row r="94" spans="2:30" x14ac:dyDescent="0.25">
      <c r="B94" s="238"/>
      <c r="C94" s="496"/>
      <c r="D94" s="125">
        <v>22</v>
      </c>
      <c r="E94" s="385"/>
      <c r="F94" s="385"/>
      <c r="G94" s="385"/>
      <c r="H94" s="385"/>
      <c r="I94" s="385"/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5"/>
      <c r="X94" s="385"/>
      <c r="Y94" s="385"/>
      <c r="Z94" s="385"/>
      <c r="AA94" s="385"/>
      <c r="AB94" s="385"/>
      <c r="AC94" s="248"/>
      <c r="AD94" s="224"/>
    </row>
    <row r="95" spans="2:30" x14ac:dyDescent="0.25">
      <c r="B95" s="238"/>
      <c r="C95" s="496"/>
      <c r="D95" s="125">
        <v>23</v>
      </c>
      <c r="E95" s="385"/>
      <c r="F95" s="385"/>
      <c r="G95" s="385"/>
      <c r="H95" s="385"/>
      <c r="I95" s="385"/>
      <c r="J95" s="385"/>
      <c r="K95" s="385"/>
      <c r="L95" s="385"/>
      <c r="M95" s="385"/>
      <c r="N95" s="385"/>
      <c r="O95" s="385"/>
      <c r="P95" s="385"/>
      <c r="Q95" s="385"/>
      <c r="R95" s="385"/>
      <c r="S95" s="385"/>
      <c r="T95" s="385"/>
      <c r="U95" s="385"/>
      <c r="V95" s="385"/>
      <c r="W95" s="385"/>
      <c r="X95" s="385"/>
      <c r="Y95" s="385"/>
      <c r="Z95" s="385"/>
      <c r="AA95" s="385"/>
      <c r="AB95" s="385"/>
      <c r="AC95" s="248"/>
      <c r="AD95" s="224"/>
    </row>
    <row r="96" spans="2:30" x14ac:dyDescent="0.25">
      <c r="B96" s="238"/>
      <c r="C96" s="496"/>
      <c r="D96" s="125">
        <v>24</v>
      </c>
      <c r="E96" s="385"/>
      <c r="F96" s="385"/>
      <c r="G96" s="385"/>
      <c r="H96" s="385"/>
      <c r="I96" s="385"/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5"/>
      <c r="X96" s="385"/>
      <c r="Y96" s="385"/>
      <c r="Z96" s="385"/>
      <c r="AA96" s="385"/>
      <c r="AB96" s="385"/>
      <c r="AC96" s="248"/>
      <c r="AD96" s="224"/>
    </row>
    <row r="97" spans="2:30" x14ac:dyDescent="0.25">
      <c r="B97" s="238"/>
      <c r="C97" s="496"/>
      <c r="D97" s="125">
        <v>25</v>
      </c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  <c r="AB97" s="385"/>
      <c r="AC97" s="248"/>
      <c r="AD97" s="224"/>
    </row>
    <row r="98" spans="2:30" x14ac:dyDescent="0.25">
      <c r="B98" s="238"/>
      <c r="C98" s="496"/>
      <c r="D98" s="125">
        <v>26</v>
      </c>
      <c r="E98" s="385"/>
      <c r="F98" s="385"/>
      <c r="G98" s="385"/>
      <c r="H98" s="385"/>
      <c r="I98" s="385"/>
      <c r="J98" s="385"/>
      <c r="K98" s="385"/>
      <c r="L98" s="385"/>
      <c r="M98" s="385"/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85"/>
      <c r="AC98" s="248"/>
      <c r="AD98" s="224"/>
    </row>
    <row r="99" spans="2:30" x14ac:dyDescent="0.25">
      <c r="B99" s="238"/>
      <c r="C99" s="496"/>
      <c r="D99" s="125">
        <v>27</v>
      </c>
      <c r="E99" s="385"/>
      <c r="F99" s="385"/>
      <c r="G99" s="385"/>
      <c r="H99" s="385"/>
      <c r="I99" s="385"/>
      <c r="J99" s="385"/>
      <c r="K99" s="385"/>
      <c r="L99" s="385"/>
      <c r="M99" s="385"/>
      <c r="N99" s="385"/>
      <c r="O99" s="385"/>
      <c r="P99" s="385"/>
      <c r="Q99" s="385"/>
      <c r="R99" s="385"/>
      <c r="S99" s="385"/>
      <c r="T99" s="385"/>
      <c r="U99" s="385"/>
      <c r="V99" s="385"/>
      <c r="W99" s="385"/>
      <c r="X99" s="385"/>
      <c r="Y99" s="385"/>
      <c r="Z99" s="385"/>
      <c r="AA99" s="385"/>
      <c r="AB99" s="385"/>
      <c r="AC99" s="248"/>
      <c r="AD99" s="224"/>
    </row>
    <row r="100" spans="2:30" x14ac:dyDescent="0.25">
      <c r="B100" s="238"/>
      <c r="C100" s="496"/>
      <c r="D100" s="125">
        <v>28</v>
      </c>
      <c r="E100" s="385"/>
      <c r="F100" s="385"/>
      <c r="G100" s="385"/>
      <c r="H100" s="385"/>
      <c r="I100" s="385"/>
      <c r="J100" s="385"/>
      <c r="K100" s="385"/>
      <c r="L100" s="385"/>
      <c r="M100" s="385"/>
      <c r="N100" s="385"/>
      <c r="O100" s="385"/>
      <c r="P100" s="385"/>
      <c r="Q100" s="385"/>
      <c r="R100" s="385"/>
      <c r="S100" s="385"/>
      <c r="T100" s="385"/>
      <c r="U100" s="385"/>
      <c r="V100" s="385"/>
      <c r="W100" s="385"/>
      <c r="X100" s="385"/>
      <c r="Y100" s="385"/>
      <c r="Z100" s="385"/>
      <c r="AA100" s="385"/>
      <c r="AB100" s="385"/>
      <c r="AC100" s="248"/>
      <c r="AD100" s="224"/>
    </row>
    <row r="101" spans="2:30" x14ac:dyDescent="0.25">
      <c r="B101" s="238"/>
      <c r="C101" s="496"/>
      <c r="D101" s="125">
        <v>29</v>
      </c>
      <c r="E101" s="385"/>
      <c r="F101" s="385"/>
      <c r="G101" s="385"/>
      <c r="H101" s="385"/>
      <c r="I101" s="385"/>
      <c r="J101" s="385"/>
      <c r="K101" s="385"/>
      <c r="L101" s="385"/>
      <c r="M101" s="385"/>
      <c r="N101" s="385"/>
      <c r="O101" s="385"/>
      <c r="P101" s="385"/>
      <c r="Q101" s="385"/>
      <c r="R101" s="385"/>
      <c r="S101" s="385"/>
      <c r="T101" s="385"/>
      <c r="U101" s="385"/>
      <c r="V101" s="385"/>
      <c r="W101" s="385"/>
      <c r="X101" s="385"/>
      <c r="Y101" s="385"/>
      <c r="Z101" s="385"/>
      <c r="AA101" s="385"/>
      <c r="AB101" s="385"/>
      <c r="AC101" s="248"/>
      <c r="AD101" s="224"/>
    </row>
    <row r="102" spans="2:30" x14ac:dyDescent="0.25">
      <c r="B102" s="238"/>
      <c r="C102" s="496"/>
      <c r="D102" s="125">
        <v>30</v>
      </c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5"/>
      <c r="T102" s="385"/>
      <c r="U102" s="385"/>
      <c r="V102" s="385"/>
      <c r="W102" s="385"/>
      <c r="X102" s="385"/>
      <c r="Y102" s="385"/>
      <c r="Z102" s="385"/>
      <c r="AA102" s="385"/>
      <c r="AB102" s="385"/>
      <c r="AC102" s="248"/>
      <c r="AD102" s="224"/>
    </row>
    <row r="103" spans="2:30" x14ac:dyDescent="0.25">
      <c r="B103" s="238"/>
      <c r="C103" s="496"/>
      <c r="D103" s="126">
        <v>31</v>
      </c>
      <c r="E103" s="385"/>
      <c r="F103" s="385"/>
      <c r="G103" s="385"/>
      <c r="H103" s="385"/>
      <c r="I103" s="385"/>
      <c r="J103" s="385"/>
      <c r="K103" s="385"/>
      <c r="L103" s="385"/>
      <c r="M103" s="385"/>
      <c r="N103" s="385"/>
      <c r="O103" s="385"/>
      <c r="P103" s="385"/>
      <c r="Q103" s="385"/>
      <c r="R103" s="385"/>
      <c r="S103" s="385"/>
      <c r="T103" s="385"/>
      <c r="U103" s="385"/>
      <c r="V103" s="385"/>
      <c r="W103" s="385"/>
      <c r="X103" s="385"/>
      <c r="Y103" s="385"/>
      <c r="Z103" s="385"/>
      <c r="AA103" s="385"/>
      <c r="AB103" s="385"/>
      <c r="AC103" s="248"/>
      <c r="AD103" s="224"/>
    </row>
    <row r="104" spans="2:30" ht="15.75" thickBot="1" x14ac:dyDescent="0.3">
      <c r="B104" s="238"/>
      <c r="C104" s="496"/>
      <c r="D104" s="232"/>
      <c r="E104" s="271"/>
      <c r="F104" s="271"/>
      <c r="G104" s="271"/>
      <c r="H104" s="271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  <c r="X104" s="271"/>
      <c r="Y104" s="271"/>
      <c r="Z104" s="271"/>
      <c r="AA104" s="271"/>
      <c r="AB104" s="272"/>
      <c r="AC104" s="249"/>
      <c r="AD104" s="224"/>
    </row>
    <row r="105" spans="2:30" x14ac:dyDescent="0.25">
      <c r="B105" s="238"/>
      <c r="C105" s="488" t="s">
        <v>78</v>
      </c>
      <c r="D105" s="129">
        <v>1</v>
      </c>
      <c r="E105" s="385"/>
      <c r="F105" s="385"/>
      <c r="G105" s="385"/>
      <c r="H105" s="385"/>
      <c r="I105" s="385"/>
      <c r="J105" s="385"/>
      <c r="K105" s="385"/>
      <c r="L105" s="385"/>
      <c r="M105" s="385"/>
      <c r="N105" s="385"/>
      <c r="O105" s="385"/>
      <c r="P105" s="385"/>
      <c r="Q105" s="385"/>
      <c r="R105" s="385"/>
      <c r="S105" s="385"/>
      <c r="T105" s="385"/>
      <c r="U105" s="385"/>
      <c r="V105" s="385"/>
      <c r="W105" s="385"/>
      <c r="X105" s="385"/>
      <c r="Y105" s="385"/>
      <c r="Z105" s="385"/>
      <c r="AA105" s="385"/>
      <c r="AB105" s="385"/>
      <c r="AC105" s="248"/>
      <c r="AD105" s="224"/>
    </row>
    <row r="106" spans="2:30" x14ac:dyDescent="0.25">
      <c r="B106" s="238"/>
      <c r="C106" s="488"/>
      <c r="D106" s="125">
        <v>2</v>
      </c>
      <c r="E106" s="385"/>
      <c r="F106" s="385"/>
      <c r="G106" s="385"/>
      <c r="H106" s="385"/>
      <c r="I106" s="385"/>
      <c r="J106" s="385"/>
      <c r="K106" s="385"/>
      <c r="L106" s="385"/>
      <c r="M106" s="385"/>
      <c r="N106" s="385"/>
      <c r="O106" s="385"/>
      <c r="P106" s="385"/>
      <c r="Q106" s="385"/>
      <c r="R106" s="385"/>
      <c r="S106" s="385"/>
      <c r="T106" s="385"/>
      <c r="U106" s="385"/>
      <c r="V106" s="385"/>
      <c r="W106" s="385"/>
      <c r="X106" s="385"/>
      <c r="Y106" s="385"/>
      <c r="Z106" s="385"/>
      <c r="AA106" s="385"/>
      <c r="AB106" s="385"/>
      <c r="AC106" s="248"/>
      <c r="AD106" s="224"/>
    </row>
    <row r="107" spans="2:30" x14ac:dyDescent="0.25">
      <c r="B107" s="238"/>
      <c r="C107" s="488"/>
      <c r="D107" s="125">
        <v>3</v>
      </c>
      <c r="E107" s="385"/>
      <c r="F107" s="385"/>
      <c r="G107" s="385"/>
      <c r="H107" s="385"/>
      <c r="I107" s="385"/>
      <c r="J107" s="385"/>
      <c r="K107" s="385"/>
      <c r="L107" s="385"/>
      <c r="M107" s="385"/>
      <c r="N107" s="385"/>
      <c r="O107" s="385"/>
      <c r="P107" s="385"/>
      <c r="Q107" s="385"/>
      <c r="R107" s="385"/>
      <c r="S107" s="385"/>
      <c r="T107" s="385"/>
      <c r="U107" s="385"/>
      <c r="V107" s="385"/>
      <c r="W107" s="385"/>
      <c r="X107" s="385"/>
      <c r="Y107" s="385"/>
      <c r="Z107" s="385"/>
      <c r="AA107" s="385"/>
      <c r="AB107" s="385"/>
      <c r="AC107" s="248"/>
      <c r="AD107" s="224"/>
    </row>
    <row r="108" spans="2:30" x14ac:dyDescent="0.25">
      <c r="B108" s="238"/>
      <c r="C108" s="488"/>
      <c r="D108" s="125">
        <v>4</v>
      </c>
      <c r="E108" s="385"/>
      <c r="F108" s="385"/>
      <c r="G108" s="385"/>
      <c r="H108" s="385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5"/>
      <c r="X108" s="385"/>
      <c r="Y108" s="385"/>
      <c r="Z108" s="385"/>
      <c r="AA108" s="385"/>
      <c r="AB108" s="385"/>
      <c r="AC108" s="248"/>
      <c r="AD108" s="224"/>
    </row>
    <row r="109" spans="2:30" x14ac:dyDescent="0.25">
      <c r="B109" s="238"/>
      <c r="C109" s="488"/>
      <c r="D109" s="125">
        <v>5</v>
      </c>
      <c r="E109" s="385"/>
      <c r="F109" s="385"/>
      <c r="G109" s="385"/>
      <c r="H109" s="385"/>
      <c r="I109" s="385"/>
      <c r="J109" s="385"/>
      <c r="K109" s="385"/>
      <c r="L109" s="385"/>
      <c r="M109" s="385"/>
      <c r="N109" s="385"/>
      <c r="O109" s="385"/>
      <c r="P109" s="385"/>
      <c r="Q109" s="385"/>
      <c r="R109" s="385"/>
      <c r="S109" s="385"/>
      <c r="T109" s="385"/>
      <c r="U109" s="385"/>
      <c r="V109" s="385"/>
      <c r="W109" s="385"/>
      <c r="X109" s="385"/>
      <c r="Y109" s="385"/>
      <c r="Z109" s="385"/>
      <c r="AA109" s="385"/>
      <c r="AB109" s="385"/>
      <c r="AC109" s="248"/>
      <c r="AD109" s="224"/>
    </row>
    <row r="110" spans="2:30" x14ac:dyDescent="0.25">
      <c r="B110" s="238"/>
      <c r="C110" s="488"/>
      <c r="D110" s="125">
        <v>6</v>
      </c>
      <c r="E110" s="385"/>
      <c r="F110" s="385"/>
      <c r="G110" s="385"/>
      <c r="H110" s="385"/>
      <c r="I110" s="385"/>
      <c r="J110" s="385"/>
      <c r="K110" s="385"/>
      <c r="L110" s="385"/>
      <c r="M110" s="385"/>
      <c r="N110" s="385"/>
      <c r="O110" s="385"/>
      <c r="P110" s="385"/>
      <c r="Q110" s="385"/>
      <c r="R110" s="385"/>
      <c r="S110" s="385"/>
      <c r="T110" s="385"/>
      <c r="U110" s="385"/>
      <c r="V110" s="385"/>
      <c r="W110" s="385"/>
      <c r="X110" s="385"/>
      <c r="Y110" s="385"/>
      <c r="Z110" s="385"/>
      <c r="AA110" s="385"/>
      <c r="AB110" s="385"/>
      <c r="AC110" s="248"/>
      <c r="AD110" s="224"/>
    </row>
    <row r="111" spans="2:30" x14ac:dyDescent="0.25">
      <c r="B111" s="238"/>
      <c r="C111" s="488"/>
      <c r="D111" s="125">
        <v>7</v>
      </c>
      <c r="E111" s="385"/>
      <c r="F111" s="385"/>
      <c r="G111" s="385"/>
      <c r="H111" s="385"/>
      <c r="I111" s="385"/>
      <c r="J111" s="385"/>
      <c r="K111" s="385"/>
      <c r="L111" s="385"/>
      <c r="M111" s="385"/>
      <c r="N111" s="385"/>
      <c r="O111" s="385"/>
      <c r="P111" s="385"/>
      <c r="Q111" s="385"/>
      <c r="R111" s="385"/>
      <c r="S111" s="385"/>
      <c r="T111" s="385"/>
      <c r="U111" s="385"/>
      <c r="V111" s="385"/>
      <c r="W111" s="385"/>
      <c r="X111" s="385"/>
      <c r="Y111" s="385"/>
      <c r="Z111" s="385"/>
      <c r="AA111" s="385"/>
      <c r="AB111" s="385"/>
      <c r="AC111" s="248"/>
      <c r="AD111" s="224"/>
    </row>
    <row r="112" spans="2:30" x14ac:dyDescent="0.25">
      <c r="B112" s="238"/>
      <c r="C112" s="488"/>
      <c r="D112" s="125">
        <v>8</v>
      </c>
      <c r="E112" s="385"/>
      <c r="F112" s="385"/>
      <c r="G112" s="385"/>
      <c r="H112" s="385"/>
      <c r="I112" s="385"/>
      <c r="J112" s="385"/>
      <c r="K112" s="385"/>
      <c r="L112" s="385"/>
      <c r="M112" s="385"/>
      <c r="N112" s="385"/>
      <c r="O112" s="385"/>
      <c r="P112" s="385"/>
      <c r="Q112" s="385"/>
      <c r="R112" s="385"/>
      <c r="S112" s="385"/>
      <c r="T112" s="385"/>
      <c r="U112" s="385"/>
      <c r="V112" s="385"/>
      <c r="W112" s="385"/>
      <c r="X112" s="385"/>
      <c r="Y112" s="385"/>
      <c r="Z112" s="385"/>
      <c r="AA112" s="385"/>
      <c r="AB112" s="385"/>
      <c r="AC112" s="248"/>
      <c r="AD112" s="224"/>
    </row>
    <row r="113" spans="2:30" x14ac:dyDescent="0.25">
      <c r="B113" s="238"/>
      <c r="C113" s="488"/>
      <c r="D113" s="125">
        <v>9</v>
      </c>
      <c r="E113" s="385"/>
      <c r="F113" s="385"/>
      <c r="G113" s="385"/>
      <c r="H113" s="385"/>
      <c r="I113" s="385"/>
      <c r="J113" s="385"/>
      <c r="K113" s="385"/>
      <c r="L113" s="385"/>
      <c r="M113" s="385"/>
      <c r="N113" s="385"/>
      <c r="O113" s="385"/>
      <c r="P113" s="385"/>
      <c r="Q113" s="385"/>
      <c r="R113" s="385"/>
      <c r="S113" s="385"/>
      <c r="T113" s="385"/>
      <c r="U113" s="385"/>
      <c r="V113" s="385"/>
      <c r="W113" s="385"/>
      <c r="X113" s="385"/>
      <c r="Y113" s="385"/>
      <c r="Z113" s="385"/>
      <c r="AA113" s="385"/>
      <c r="AB113" s="385"/>
      <c r="AC113" s="248"/>
      <c r="AD113" s="224"/>
    </row>
    <row r="114" spans="2:30" x14ac:dyDescent="0.25">
      <c r="B114" s="238"/>
      <c r="C114" s="488"/>
      <c r="D114" s="125">
        <v>10</v>
      </c>
      <c r="E114" s="385"/>
      <c r="F114" s="385"/>
      <c r="G114" s="385"/>
      <c r="H114" s="385"/>
      <c r="I114" s="385"/>
      <c r="J114" s="385"/>
      <c r="K114" s="385"/>
      <c r="L114" s="385"/>
      <c r="M114" s="385"/>
      <c r="N114" s="385"/>
      <c r="O114" s="385"/>
      <c r="P114" s="385"/>
      <c r="Q114" s="385"/>
      <c r="R114" s="385"/>
      <c r="S114" s="385"/>
      <c r="T114" s="385"/>
      <c r="U114" s="385"/>
      <c r="V114" s="385"/>
      <c r="W114" s="385"/>
      <c r="X114" s="385"/>
      <c r="Y114" s="385"/>
      <c r="Z114" s="385"/>
      <c r="AA114" s="385"/>
      <c r="AB114" s="385"/>
      <c r="AC114" s="248"/>
      <c r="AD114" s="224"/>
    </row>
    <row r="115" spans="2:30" x14ac:dyDescent="0.25">
      <c r="B115" s="238"/>
      <c r="C115" s="488"/>
      <c r="D115" s="125">
        <v>11</v>
      </c>
      <c r="E115" s="385"/>
      <c r="F115" s="385"/>
      <c r="G115" s="385"/>
      <c r="H115" s="385"/>
      <c r="I115" s="385"/>
      <c r="J115" s="385"/>
      <c r="K115" s="385"/>
      <c r="L115" s="385"/>
      <c r="M115" s="385"/>
      <c r="N115" s="385"/>
      <c r="O115" s="385"/>
      <c r="P115" s="385"/>
      <c r="Q115" s="385"/>
      <c r="R115" s="385"/>
      <c r="S115" s="385"/>
      <c r="T115" s="385"/>
      <c r="U115" s="385"/>
      <c r="V115" s="385"/>
      <c r="W115" s="385"/>
      <c r="X115" s="385"/>
      <c r="Y115" s="385"/>
      <c r="Z115" s="385"/>
      <c r="AA115" s="385"/>
      <c r="AB115" s="385"/>
      <c r="AC115" s="248"/>
      <c r="AD115" s="224"/>
    </row>
    <row r="116" spans="2:30" x14ac:dyDescent="0.25">
      <c r="B116" s="238"/>
      <c r="C116" s="488"/>
      <c r="D116" s="125">
        <v>12</v>
      </c>
      <c r="E116" s="385"/>
      <c r="F116" s="385"/>
      <c r="G116" s="385"/>
      <c r="H116" s="385"/>
      <c r="I116" s="385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  <c r="Z116" s="385"/>
      <c r="AA116" s="385"/>
      <c r="AB116" s="385"/>
      <c r="AC116" s="248"/>
      <c r="AD116" s="224"/>
    </row>
    <row r="117" spans="2:30" x14ac:dyDescent="0.25">
      <c r="B117" s="238"/>
      <c r="C117" s="488"/>
      <c r="D117" s="125">
        <v>13</v>
      </c>
      <c r="E117" s="385"/>
      <c r="F117" s="385"/>
      <c r="G117" s="385"/>
      <c r="H117" s="385"/>
      <c r="I117" s="385"/>
      <c r="J117" s="385"/>
      <c r="K117" s="385"/>
      <c r="L117" s="385"/>
      <c r="M117" s="385"/>
      <c r="N117" s="385"/>
      <c r="O117" s="385"/>
      <c r="P117" s="385"/>
      <c r="Q117" s="385"/>
      <c r="R117" s="385"/>
      <c r="S117" s="385"/>
      <c r="T117" s="385"/>
      <c r="U117" s="385"/>
      <c r="V117" s="385"/>
      <c r="W117" s="385"/>
      <c r="X117" s="385"/>
      <c r="Y117" s="385"/>
      <c r="Z117" s="385"/>
      <c r="AA117" s="385"/>
      <c r="AB117" s="385"/>
      <c r="AC117" s="248"/>
      <c r="AD117" s="224"/>
    </row>
    <row r="118" spans="2:30" x14ac:dyDescent="0.25">
      <c r="B118" s="238"/>
      <c r="C118" s="488"/>
      <c r="D118" s="125">
        <v>14</v>
      </c>
      <c r="E118" s="385"/>
      <c r="F118" s="385"/>
      <c r="G118" s="385"/>
      <c r="H118" s="385"/>
      <c r="I118" s="385"/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385"/>
      <c r="X118" s="385"/>
      <c r="Y118" s="385"/>
      <c r="Z118" s="385"/>
      <c r="AA118" s="385"/>
      <c r="AB118" s="385"/>
      <c r="AC118" s="248"/>
      <c r="AD118" s="224"/>
    </row>
    <row r="119" spans="2:30" x14ac:dyDescent="0.25">
      <c r="B119" s="238"/>
      <c r="C119" s="488"/>
      <c r="D119" s="125">
        <v>15</v>
      </c>
      <c r="E119" s="385"/>
      <c r="F119" s="385"/>
      <c r="G119" s="385"/>
      <c r="H119" s="385"/>
      <c r="I119" s="385"/>
      <c r="J119" s="385"/>
      <c r="K119" s="385"/>
      <c r="L119" s="385"/>
      <c r="M119" s="385"/>
      <c r="N119" s="385"/>
      <c r="O119" s="385"/>
      <c r="P119" s="385"/>
      <c r="Q119" s="385"/>
      <c r="R119" s="385"/>
      <c r="S119" s="385"/>
      <c r="T119" s="385"/>
      <c r="U119" s="385"/>
      <c r="V119" s="385"/>
      <c r="W119" s="385"/>
      <c r="X119" s="385"/>
      <c r="Y119" s="385"/>
      <c r="Z119" s="385"/>
      <c r="AA119" s="385"/>
      <c r="AB119" s="385"/>
      <c r="AC119" s="248"/>
      <c r="AD119" s="224"/>
    </row>
    <row r="120" spans="2:30" x14ac:dyDescent="0.25">
      <c r="B120" s="238"/>
      <c r="C120" s="488"/>
      <c r="D120" s="125">
        <v>16</v>
      </c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  <c r="P120" s="385"/>
      <c r="Q120" s="385"/>
      <c r="R120" s="385"/>
      <c r="S120" s="385"/>
      <c r="T120" s="385"/>
      <c r="U120" s="385"/>
      <c r="V120" s="385"/>
      <c r="W120" s="385"/>
      <c r="X120" s="385"/>
      <c r="Y120" s="385"/>
      <c r="Z120" s="385"/>
      <c r="AA120" s="385"/>
      <c r="AB120" s="385"/>
      <c r="AC120" s="248"/>
      <c r="AD120" s="224"/>
    </row>
    <row r="121" spans="2:30" x14ac:dyDescent="0.25">
      <c r="B121" s="238"/>
      <c r="C121" s="488"/>
      <c r="D121" s="125">
        <v>17</v>
      </c>
      <c r="E121" s="385"/>
      <c r="F121" s="385"/>
      <c r="G121" s="385"/>
      <c r="H121" s="385"/>
      <c r="I121" s="385"/>
      <c r="J121" s="385"/>
      <c r="K121" s="385"/>
      <c r="L121" s="385"/>
      <c r="M121" s="385"/>
      <c r="N121" s="385"/>
      <c r="O121" s="385"/>
      <c r="P121" s="385"/>
      <c r="Q121" s="385"/>
      <c r="R121" s="385"/>
      <c r="S121" s="385"/>
      <c r="T121" s="385"/>
      <c r="U121" s="385"/>
      <c r="V121" s="385"/>
      <c r="W121" s="385"/>
      <c r="X121" s="385"/>
      <c r="Y121" s="385"/>
      <c r="Z121" s="385"/>
      <c r="AA121" s="385"/>
      <c r="AB121" s="385"/>
      <c r="AC121" s="248"/>
      <c r="AD121" s="224"/>
    </row>
    <row r="122" spans="2:30" x14ac:dyDescent="0.25">
      <c r="B122" s="238"/>
      <c r="C122" s="488"/>
      <c r="D122" s="125">
        <v>18</v>
      </c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85"/>
      <c r="AB122" s="385"/>
      <c r="AC122" s="248"/>
      <c r="AD122" s="224"/>
    </row>
    <row r="123" spans="2:30" x14ac:dyDescent="0.25">
      <c r="B123" s="238"/>
      <c r="C123" s="488"/>
      <c r="D123" s="125">
        <v>19</v>
      </c>
      <c r="E123" s="385"/>
      <c r="F123" s="385"/>
      <c r="G123" s="385"/>
      <c r="H123" s="385"/>
      <c r="I123" s="385"/>
      <c r="J123" s="385"/>
      <c r="K123" s="385"/>
      <c r="L123" s="385"/>
      <c r="M123" s="385"/>
      <c r="N123" s="385"/>
      <c r="O123" s="385"/>
      <c r="P123" s="385"/>
      <c r="Q123" s="385"/>
      <c r="R123" s="385"/>
      <c r="S123" s="385"/>
      <c r="T123" s="385"/>
      <c r="U123" s="385"/>
      <c r="V123" s="385"/>
      <c r="W123" s="385"/>
      <c r="X123" s="385"/>
      <c r="Y123" s="385"/>
      <c r="Z123" s="385"/>
      <c r="AA123" s="385"/>
      <c r="AB123" s="385"/>
      <c r="AC123" s="248"/>
      <c r="AD123" s="224"/>
    </row>
    <row r="124" spans="2:30" x14ac:dyDescent="0.25">
      <c r="B124" s="238"/>
      <c r="C124" s="488"/>
      <c r="D124" s="125">
        <v>20</v>
      </c>
      <c r="E124" s="385"/>
      <c r="F124" s="385"/>
      <c r="G124" s="385"/>
      <c r="H124" s="385"/>
      <c r="I124" s="385"/>
      <c r="J124" s="385"/>
      <c r="K124" s="385"/>
      <c r="L124" s="385"/>
      <c r="M124" s="385"/>
      <c r="N124" s="385"/>
      <c r="O124" s="385"/>
      <c r="P124" s="385"/>
      <c r="Q124" s="385"/>
      <c r="R124" s="385"/>
      <c r="S124" s="385"/>
      <c r="T124" s="385"/>
      <c r="U124" s="385"/>
      <c r="V124" s="385"/>
      <c r="W124" s="385"/>
      <c r="X124" s="385"/>
      <c r="Y124" s="385"/>
      <c r="Z124" s="385"/>
      <c r="AA124" s="385"/>
      <c r="AB124" s="385"/>
      <c r="AC124" s="248"/>
      <c r="AD124" s="224"/>
    </row>
    <row r="125" spans="2:30" x14ac:dyDescent="0.25">
      <c r="B125" s="238"/>
      <c r="C125" s="488"/>
      <c r="D125" s="125">
        <v>21</v>
      </c>
      <c r="E125" s="385"/>
      <c r="F125" s="385"/>
      <c r="G125" s="385"/>
      <c r="H125" s="385"/>
      <c r="I125" s="385"/>
      <c r="J125" s="385"/>
      <c r="K125" s="385"/>
      <c r="L125" s="385"/>
      <c r="M125" s="385"/>
      <c r="N125" s="385"/>
      <c r="O125" s="385"/>
      <c r="P125" s="385"/>
      <c r="Q125" s="385"/>
      <c r="R125" s="385"/>
      <c r="S125" s="385"/>
      <c r="T125" s="385"/>
      <c r="U125" s="385"/>
      <c r="V125" s="385"/>
      <c r="W125" s="385"/>
      <c r="X125" s="385"/>
      <c r="Y125" s="385"/>
      <c r="Z125" s="385"/>
      <c r="AA125" s="385"/>
      <c r="AB125" s="385"/>
      <c r="AC125" s="248"/>
      <c r="AD125" s="224"/>
    </row>
    <row r="126" spans="2:30" x14ac:dyDescent="0.25">
      <c r="B126" s="238"/>
      <c r="C126" s="488"/>
      <c r="D126" s="125">
        <v>22</v>
      </c>
      <c r="E126" s="385"/>
      <c r="F126" s="385"/>
      <c r="G126" s="385"/>
      <c r="H126" s="385"/>
      <c r="I126" s="385"/>
      <c r="J126" s="385"/>
      <c r="K126" s="385"/>
      <c r="L126" s="385"/>
      <c r="M126" s="385"/>
      <c r="N126" s="385"/>
      <c r="O126" s="385"/>
      <c r="P126" s="385"/>
      <c r="Q126" s="385"/>
      <c r="R126" s="385"/>
      <c r="S126" s="385"/>
      <c r="T126" s="385"/>
      <c r="U126" s="385"/>
      <c r="V126" s="385"/>
      <c r="W126" s="385"/>
      <c r="X126" s="385"/>
      <c r="Y126" s="385"/>
      <c r="Z126" s="385"/>
      <c r="AA126" s="385"/>
      <c r="AB126" s="385"/>
      <c r="AC126" s="248"/>
      <c r="AD126" s="224"/>
    </row>
    <row r="127" spans="2:30" x14ac:dyDescent="0.25">
      <c r="B127" s="238"/>
      <c r="C127" s="488"/>
      <c r="D127" s="125">
        <v>23</v>
      </c>
      <c r="E127" s="385"/>
      <c r="F127" s="385"/>
      <c r="G127" s="385"/>
      <c r="H127" s="385"/>
      <c r="I127" s="385"/>
      <c r="J127" s="385"/>
      <c r="K127" s="385"/>
      <c r="L127" s="385"/>
      <c r="M127" s="385"/>
      <c r="N127" s="385"/>
      <c r="O127" s="385"/>
      <c r="P127" s="385"/>
      <c r="Q127" s="385"/>
      <c r="R127" s="385"/>
      <c r="S127" s="385"/>
      <c r="T127" s="385"/>
      <c r="U127" s="385"/>
      <c r="V127" s="385"/>
      <c r="W127" s="385"/>
      <c r="X127" s="385"/>
      <c r="Y127" s="385"/>
      <c r="Z127" s="385"/>
      <c r="AA127" s="385"/>
      <c r="AB127" s="385"/>
      <c r="AC127" s="248"/>
      <c r="AD127" s="224"/>
    </row>
    <row r="128" spans="2:30" x14ac:dyDescent="0.25">
      <c r="B128" s="238"/>
      <c r="C128" s="488"/>
      <c r="D128" s="125">
        <v>24</v>
      </c>
      <c r="E128" s="385"/>
      <c r="F128" s="385"/>
      <c r="G128" s="385"/>
      <c r="H128" s="385"/>
      <c r="I128" s="385"/>
      <c r="J128" s="385"/>
      <c r="K128" s="385"/>
      <c r="L128" s="385"/>
      <c r="M128" s="385"/>
      <c r="N128" s="385"/>
      <c r="O128" s="385"/>
      <c r="P128" s="385"/>
      <c r="Q128" s="385"/>
      <c r="R128" s="385"/>
      <c r="S128" s="385"/>
      <c r="T128" s="385"/>
      <c r="U128" s="385"/>
      <c r="V128" s="385"/>
      <c r="W128" s="385"/>
      <c r="X128" s="385"/>
      <c r="Y128" s="385"/>
      <c r="Z128" s="385"/>
      <c r="AA128" s="385"/>
      <c r="AB128" s="385"/>
      <c r="AC128" s="248"/>
      <c r="AD128" s="224"/>
    </row>
    <row r="129" spans="2:30" x14ac:dyDescent="0.25">
      <c r="B129" s="238"/>
      <c r="C129" s="488"/>
      <c r="D129" s="125">
        <v>25</v>
      </c>
      <c r="E129" s="385"/>
      <c r="F129" s="385"/>
      <c r="G129" s="385"/>
      <c r="H129" s="385"/>
      <c r="I129" s="385"/>
      <c r="J129" s="385"/>
      <c r="K129" s="385"/>
      <c r="L129" s="385"/>
      <c r="M129" s="385"/>
      <c r="N129" s="385"/>
      <c r="O129" s="385"/>
      <c r="P129" s="385"/>
      <c r="Q129" s="385"/>
      <c r="R129" s="385"/>
      <c r="S129" s="385"/>
      <c r="T129" s="385"/>
      <c r="U129" s="385"/>
      <c r="V129" s="385"/>
      <c r="W129" s="385"/>
      <c r="X129" s="385"/>
      <c r="Y129" s="385"/>
      <c r="Z129" s="385"/>
      <c r="AA129" s="385"/>
      <c r="AB129" s="385"/>
      <c r="AC129" s="248"/>
      <c r="AD129" s="224"/>
    </row>
    <row r="130" spans="2:30" x14ac:dyDescent="0.25">
      <c r="B130" s="238"/>
      <c r="C130" s="488"/>
      <c r="D130" s="125">
        <v>26</v>
      </c>
      <c r="E130" s="385"/>
      <c r="F130" s="385"/>
      <c r="G130" s="385"/>
      <c r="H130" s="385"/>
      <c r="I130" s="385"/>
      <c r="J130" s="385"/>
      <c r="K130" s="385"/>
      <c r="L130" s="385"/>
      <c r="M130" s="385"/>
      <c r="N130" s="385"/>
      <c r="O130" s="385"/>
      <c r="P130" s="385"/>
      <c r="Q130" s="385"/>
      <c r="R130" s="385"/>
      <c r="S130" s="385"/>
      <c r="T130" s="385"/>
      <c r="U130" s="385"/>
      <c r="V130" s="385"/>
      <c r="W130" s="385"/>
      <c r="X130" s="385"/>
      <c r="Y130" s="385"/>
      <c r="Z130" s="385"/>
      <c r="AA130" s="385"/>
      <c r="AB130" s="385"/>
      <c r="AC130" s="248"/>
      <c r="AD130" s="224"/>
    </row>
    <row r="131" spans="2:30" x14ac:dyDescent="0.25">
      <c r="B131" s="238"/>
      <c r="C131" s="488"/>
      <c r="D131" s="125">
        <v>27</v>
      </c>
      <c r="E131" s="385"/>
      <c r="F131" s="385"/>
      <c r="G131" s="385"/>
      <c r="H131" s="385"/>
      <c r="I131" s="385"/>
      <c r="J131" s="385"/>
      <c r="K131" s="385"/>
      <c r="L131" s="385"/>
      <c r="M131" s="385"/>
      <c r="N131" s="385"/>
      <c r="O131" s="385"/>
      <c r="P131" s="385"/>
      <c r="Q131" s="385"/>
      <c r="R131" s="385"/>
      <c r="S131" s="385"/>
      <c r="T131" s="385"/>
      <c r="U131" s="385"/>
      <c r="V131" s="385"/>
      <c r="W131" s="385"/>
      <c r="X131" s="385"/>
      <c r="Y131" s="385"/>
      <c r="Z131" s="385"/>
      <c r="AA131" s="385"/>
      <c r="AB131" s="385"/>
      <c r="AC131" s="248"/>
      <c r="AD131" s="224"/>
    </row>
    <row r="132" spans="2:30" x14ac:dyDescent="0.25">
      <c r="B132" s="238"/>
      <c r="C132" s="488"/>
      <c r="D132" s="125">
        <v>28</v>
      </c>
      <c r="E132" s="385"/>
      <c r="F132" s="385"/>
      <c r="G132" s="385"/>
      <c r="H132" s="385"/>
      <c r="I132" s="385"/>
      <c r="J132" s="385"/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85"/>
      <c r="X132" s="385"/>
      <c r="Y132" s="385"/>
      <c r="Z132" s="385"/>
      <c r="AA132" s="385"/>
      <c r="AB132" s="385"/>
      <c r="AC132" s="248"/>
      <c r="AD132" s="224"/>
    </row>
    <row r="133" spans="2:30" x14ac:dyDescent="0.25">
      <c r="B133" s="238"/>
      <c r="C133" s="488"/>
      <c r="D133" s="125">
        <v>29</v>
      </c>
      <c r="E133" s="385"/>
      <c r="F133" s="385"/>
      <c r="G133" s="385"/>
      <c r="H133" s="385"/>
      <c r="I133" s="385"/>
      <c r="J133" s="385"/>
      <c r="K133" s="385"/>
      <c r="L133" s="385"/>
      <c r="M133" s="385"/>
      <c r="N133" s="385"/>
      <c r="O133" s="385"/>
      <c r="P133" s="385"/>
      <c r="Q133" s="385"/>
      <c r="R133" s="385"/>
      <c r="S133" s="385"/>
      <c r="T133" s="385"/>
      <c r="U133" s="385"/>
      <c r="V133" s="385"/>
      <c r="W133" s="385"/>
      <c r="X133" s="385"/>
      <c r="Y133" s="385"/>
      <c r="Z133" s="385"/>
      <c r="AA133" s="385"/>
      <c r="AB133" s="385"/>
      <c r="AC133" s="248"/>
      <c r="AD133" s="224"/>
    </row>
    <row r="134" spans="2:30" x14ac:dyDescent="0.25">
      <c r="B134" s="238"/>
      <c r="C134" s="488"/>
      <c r="D134" s="130">
        <v>30</v>
      </c>
      <c r="E134" s="385"/>
      <c r="F134" s="385"/>
      <c r="G134" s="385"/>
      <c r="H134" s="385"/>
      <c r="I134" s="385"/>
      <c r="J134" s="385"/>
      <c r="K134" s="385"/>
      <c r="L134" s="385"/>
      <c r="M134" s="385"/>
      <c r="N134" s="385"/>
      <c r="O134" s="385"/>
      <c r="P134" s="385"/>
      <c r="Q134" s="385"/>
      <c r="R134" s="385"/>
      <c r="S134" s="385"/>
      <c r="T134" s="385"/>
      <c r="U134" s="385"/>
      <c r="V134" s="385"/>
      <c r="W134" s="385"/>
      <c r="X134" s="385"/>
      <c r="Y134" s="385"/>
      <c r="Z134" s="385"/>
      <c r="AA134" s="385"/>
      <c r="AB134" s="385"/>
      <c r="AC134" s="248"/>
      <c r="AD134" s="224"/>
    </row>
    <row r="135" spans="2:30" ht="15.75" thickBot="1" x14ac:dyDescent="0.3">
      <c r="B135" s="238"/>
      <c r="C135" s="488"/>
      <c r="D135" s="232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  <c r="X135" s="271"/>
      <c r="Y135" s="271"/>
      <c r="Z135" s="271"/>
      <c r="AA135" s="271"/>
      <c r="AB135" s="272"/>
      <c r="AC135" s="249"/>
      <c r="AD135" s="224"/>
    </row>
    <row r="136" spans="2:30" x14ac:dyDescent="0.25">
      <c r="B136" s="238"/>
      <c r="C136" s="488" t="s">
        <v>19</v>
      </c>
      <c r="D136" s="128">
        <v>1</v>
      </c>
      <c r="E136" s="385"/>
      <c r="F136" s="385"/>
      <c r="G136" s="385"/>
      <c r="H136" s="385"/>
      <c r="I136" s="385"/>
      <c r="J136" s="385"/>
      <c r="K136" s="385"/>
      <c r="L136" s="385"/>
      <c r="M136" s="385"/>
      <c r="N136" s="385"/>
      <c r="O136" s="385"/>
      <c r="P136" s="385"/>
      <c r="Q136" s="385"/>
      <c r="R136" s="385"/>
      <c r="S136" s="385"/>
      <c r="T136" s="385"/>
      <c r="U136" s="385"/>
      <c r="V136" s="385"/>
      <c r="W136" s="385"/>
      <c r="X136" s="385"/>
      <c r="Y136" s="385"/>
      <c r="Z136" s="385"/>
      <c r="AA136" s="385"/>
      <c r="AB136" s="385"/>
      <c r="AC136" s="248"/>
      <c r="AD136" s="224"/>
    </row>
    <row r="137" spans="2:30" x14ac:dyDescent="0.25">
      <c r="B137" s="238"/>
      <c r="C137" s="488"/>
      <c r="D137" s="125">
        <v>2</v>
      </c>
      <c r="E137" s="385"/>
      <c r="F137" s="385"/>
      <c r="G137" s="385"/>
      <c r="H137" s="385"/>
      <c r="I137" s="385"/>
      <c r="J137" s="385"/>
      <c r="K137" s="385"/>
      <c r="L137" s="385"/>
      <c r="M137" s="385"/>
      <c r="N137" s="385"/>
      <c r="O137" s="385"/>
      <c r="P137" s="385"/>
      <c r="Q137" s="385"/>
      <c r="R137" s="385"/>
      <c r="S137" s="385"/>
      <c r="T137" s="385"/>
      <c r="U137" s="385"/>
      <c r="V137" s="385"/>
      <c r="W137" s="385"/>
      <c r="X137" s="385"/>
      <c r="Y137" s="385"/>
      <c r="Z137" s="385"/>
      <c r="AA137" s="385"/>
      <c r="AB137" s="385"/>
      <c r="AC137" s="248"/>
      <c r="AD137" s="224"/>
    </row>
    <row r="138" spans="2:30" x14ac:dyDescent="0.25">
      <c r="B138" s="238"/>
      <c r="C138" s="488"/>
      <c r="D138" s="125">
        <v>3</v>
      </c>
      <c r="E138" s="385"/>
      <c r="F138" s="385"/>
      <c r="G138" s="385"/>
      <c r="H138" s="385"/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385"/>
      <c r="T138" s="385"/>
      <c r="U138" s="385"/>
      <c r="V138" s="385"/>
      <c r="W138" s="385"/>
      <c r="X138" s="385"/>
      <c r="Y138" s="385"/>
      <c r="Z138" s="385"/>
      <c r="AA138" s="385"/>
      <c r="AB138" s="385"/>
      <c r="AC138" s="248"/>
      <c r="AD138" s="224"/>
    </row>
    <row r="139" spans="2:30" x14ac:dyDescent="0.25">
      <c r="B139" s="238"/>
      <c r="C139" s="488"/>
      <c r="D139" s="125">
        <v>4</v>
      </c>
      <c r="E139" s="385"/>
      <c r="F139" s="385"/>
      <c r="G139" s="385"/>
      <c r="H139" s="385"/>
      <c r="I139" s="385"/>
      <c r="J139" s="385"/>
      <c r="K139" s="385"/>
      <c r="L139" s="385"/>
      <c r="M139" s="385"/>
      <c r="N139" s="385"/>
      <c r="O139" s="385"/>
      <c r="P139" s="385"/>
      <c r="Q139" s="385"/>
      <c r="R139" s="385"/>
      <c r="S139" s="385"/>
      <c r="T139" s="385"/>
      <c r="U139" s="385"/>
      <c r="V139" s="385"/>
      <c r="W139" s="385"/>
      <c r="X139" s="385"/>
      <c r="Y139" s="385"/>
      <c r="Z139" s="385"/>
      <c r="AA139" s="385"/>
      <c r="AB139" s="385"/>
      <c r="AC139" s="248"/>
      <c r="AD139" s="224"/>
    </row>
    <row r="140" spans="2:30" x14ac:dyDescent="0.25">
      <c r="B140" s="238"/>
      <c r="C140" s="488"/>
      <c r="D140" s="125">
        <v>5</v>
      </c>
      <c r="E140" s="385"/>
      <c r="F140" s="385"/>
      <c r="G140" s="385"/>
      <c r="H140" s="385"/>
      <c r="I140" s="385"/>
      <c r="J140" s="385"/>
      <c r="K140" s="385"/>
      <c r="L140" s="385"/>
      <c r="M140" s="385"/>
      <c r="N140" s="385"/>
      <c r="O140" s="385"/>
      <c r="P140" s="385"/>
      <c r="Q140" s="385"/>
      <c r="R140" s="385"/>
      <c r="S140" s="385"/>
      <c r="T140" s="385"/>
      <c r="U140" s="385"/>
      <c r="V140" s="385"/>
      <c r="W140" s="385"/>
      <c r="X140" s="385"/>
      <c r="Y140" s="385"/>
      <c r="Z140" s="385"/>
      <c r="AA140" s="385"/>
      <c r="AB140" s="385"/>
      <c r="AC140" s="248"/>
      <c r="AD140" s="224"/>
    </row>
    <row r="141" spans="2:30" x14ac:dyDescent="0.25">
      <c r="B141" s="238"/>
      <c r="C141" s="488"/>
      <c r="D141" s="125">
        <v>6</v>
      </c>
      <c r="E141" s="385"/>
      <c r="F141" s="385"/>
      <c r="G141" s="385"/>
      <c r="H141" s="385"/>
      <c r="I141" s="385"/>
      <c r="J141" s="385"/>
      <c r="K141" s="385"/>
      <c r="L141" s="385"/>
      <c r="M141" s="385"/>
      <c r="N141" s="385"/>
      <c r="O141" s="385"/>
      <c r="P141" s="385"/>
      <c r="Q141" s="385"/>
      <c r="R141" s="385"/>
      <c r="S141" s="385"/>
      <c r="T141" s="385"/>
      <c r="U141" s="385"/>
      <c r="V141" s="385"/>
      <c r="W141" s="385"/>
      <c r="X141" s="385"/>
      <c r="Y141" s="385"/>
      <c r="Z141" s="385"/>
      <c r="AA141" s="385"/>
      <c r="AB141" s="385"/>
      <c r="AC141" s="248"/>
      <c r="AD141" s="224"/>
    </row>
    <row r="142" spans="2:30" x14ac:dyDescent="0.25">
      <c r="B142" s="238"/>
      <c r="C142" s="488"/>
      <c r="D142" s="125">
        <v>7</v>
      </c>
      <c r="E142" s="385"/>
      <c r="F142" s="385"/>
      <c r="G142" s="385"/>
      <c r="H142" s="385"/>
      <c r="I142" s="385"/>
      <c r="J142" s="385"/>
      <c r="K142" s="385"/>
      <c r="L142" s="385"/>
      <c r="M142" s="385"/>
      <c r="N142" s="385"/>
      <c r="O142" s="385"/>
      <c r="P142" s="385"/>
      <c r="Q142" s="385"/>
      <c r="R142" s="385"/>
      <c r="S142" s="385"/>
      <c r="T142" s="385"/>
      <c r="U142" s="385"/>
      <c r="V142" s="385"/>
      <c r="W142" s="385"/>
      <c r="X142" s="385"/>
      <c r="Y142" s="385"/>
      <c r="Z142" s="385"/>
      <c r="AA142" s="385"/>
      <c r="AB142" s="385"/>
      <c r="AC142" s="248"/>
      <c r="AD142" s="224"/>
    </row>
    <row r="143" spans="2:30" x14ac:dyDescent="0.25">
      <c r="B143" s="238"/>
      <c r="C143" s="488"/>
      <c r="D143" s="125">
        <v>8</v>
      </c>
      <c r="E143" s="385"/>
      <c r="F143" s="385"/>
      <c r="G143" s="385"/>
      <c r="H143" s="385"/>
      <c r="I143" s="385"/>
      <c r="J143" s="385"/>
      <c r="K143" s="385"/>
      <c r="L143" s="385"/>
      <c r="M143" s="385"/>
      <c r="N143" s="385"/>
      <c r="O143" s="385"/>
      <c r="P143" s="385"/>
      <c r="Q143" s="385"/>
      <c r="R143" s="385"/>
      <c r="S143" s="385"/>
      <c r="T143" s="385"/>
      <c r="U143" s="385"/>
      <c r="V143" s="385"/>
      <c r="W143" s="385"/>
      <c r="X143" s="385"/>
      <c r="Y143" s="385"/>
      <c r="Z143" s="385"/>
      <c r="AA143" s="385"/>
      <c r="AB143" s="385"/>
      <c r="AC143" s="248"/>
      <c r="AD143" s="224"/>
    </row>
    <row r="144" spans="2:30" x14ac:dyDescent="0.25">
      <c r="B144" s="238"/>
      <c r="C144" s="488"/>
      <c r="D144" s="125">
        <v>9</v>
      </c>
      <c r="E144" s="385"/>
      <c r="F144" s="385"/>
      <c r="G144" s="385"/>
      <c r="H144" s="385"/>
      <c r="I144" s="385"/>
      <c r="J144" s="385"/>
      <c r="K144" s="385"/>
      <c r="L144" s="385"/>
      <c r="M144" s="385"/>
      <c r="N144" s="385"/>
      <c r="O144" s="385"/>
      <c r="P144" s="385"/>
      <c r="Q144" s="385"/>
      <c r="R144" s="385"/>
      <c r="S144" s="385"/>
      <c r="T144" s="385"/>
      <c r="U144" s="385"/>
      <c r="V144" s="385"/>
      <c r="W144" s="385"/>
      <c r="X144" s="385"/>
      <c r="Y144" s="385"/>
      <c r="Z144" s="385"/>
      <c r="AA144" s="385"/>
      <c r="AB144" s="385"/>
      <c r="AC144" s="248"/>
      <c r="AD144" s="224"/>
    </row>
    <row r="145" spans="2:30" x14ac:dyDescent="0.25">
      <c r="B145" s="238"/>
      <c r="C145" s="488"/>
      <c r="D145" s="125">
        <v>10</v>
      </c>
      <c r="E145" s="385"/>
      <c r="F145" s="385"/>
      <c r="G145" s="385"/>
      <c r="H145" s="385"/>
      <c r="I145" s="385"/>
      <c r="J145" s="385"/>
      <c r="K145" s="385"/>
      <c r="L145" s="385"/>
      <c r="M145" s="385"/>
      <c r="N145" s="385"/>
      <c r="O145" s="385"/>
      <c r="P145" s="385"/>
      <c r="Q145" s="385"/>
      <c r="R145" s="385"/>
      <c r="S145" s="385"/>
      <c r="T145" s="385"/>
      <c r="U145" s="385"/>
      <c r="V145" s="385"/>
      <c r="W145" s="385"/>
      <c r="X145" s="385"/>
      <c r="Y145" s="385"/>
      <c r="Z145" s="385"/>
      <c r="AA145" s="385"/>
      <c r="AB145" s="385"/>
      <c r="AC145" s="248"/>
      <c r="AD145" s="224"/>
    </row>
    <row r="146" spans="2:30" x14ac:dyDescent="0.25">
      <c r="B146" s="238"/>
      <c r="C146" s="488"/>
      <c r="D146" s="125">
        <v>11</v>
      </c>
      <c r="E146" s="385"/>
      <c r="F146" s="385"/>
      <c r="G146" s="385"/>
      <c r="H146" s="385"/>
      <c r="I146" s="385"/>
      <c r="J146" s="385"/>
      <c r="K146" s="385"/>
      <c r="L146" s="385"/>
      <c r="M146" s="385"/>
      <c r="N146" s="385"/>
      <c r="O146" s="385"/>
      <c r="P146" s="385"/>
      <c r="Q146" s="385"/>
      <c r="R146" s="385"/>
      <c r="S146" s="385"/>
      <c r="T146" s="385"/>
      <c r="U146" s="385"/>
      <c r="V146" s="385"/>
      <c r="W146" s="385"/>
      <c r="X146" s="385"/>
      <c r="Y146" s="385"/>
      <c r="Z146" s="385"/>
      <c r="AA146" s="385"/>
      <c r="AB146" s="385"/>
      <c r="AC146" s="248"/>
      <c r="AD146" s="224"/>
    </row>
    <row r="147" spans="2:30" x14ac:dyDescent="0.25">
      <c r="B147" s="238"/>
      <c r="C147" s="488"/>
      <c r="D147" s="125">
        <v>12</v>
      </c>
      <c r="E147" s="385"/>
      <c r="F147" s="385"/>
      <c r="G147" s="385"/>
      <c r="H147" s="385"/>
      <c r="I147" s="385"/>
      <c r="J147" s="385"/>
      <c r="K147" s="385"/>
      <c r="L147" s="385"/>
      <c r="M147" s="385"/>
      <c r="N147" s="385"/>
      <c r="O147" s="385"/>
      <c r="P147" s="385"/>
      <c r="Q147" s="385"/>
      <c r="R147" s="385"/>
      <c r="S147" s="385"/>
      <c r="T147" s="385"/>
      <c r="U147" s="385"/>
      <c r="V147" s="385"/>
      <c r="W147" s="385"/>
      <c r="X147" s="385"/>
      <c r="Y147" s="385"/>
      <c r="Z147" s="385"/>
      <c r="AA147" s="385"/>
      <c r="AB147" s="385"/>
      <c r="AC147" s="248"/>
      <c r="AD147" s="224"/>
    </row>
    <row r="148" spans="2:30" x14ac:dyDescent="0.25">
      <c r="B148" s="238"/>
      <c r="C148" s="488"/>
      <c r="D148" s="125">
        <v>13</v>
      </c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5"/>
      <c r="Z148" s="385"/>
      <c r="AA148" s="385"/>
      <c r="AB148" s="385"/>
      <c r="AC148" s="248"/>
      <c r="AD148" s="224"/>
    </row>
    <row r="149" spans="2:30" x14ac:dyDescent="0.25">
      <c r="B149" s="238"/>
      <c r="C149" s="488"/>
      <c r="D149" s="125">
        <v>14</v>
      </c>
      <c r="E149" s="385"/>
      <c r="F149" s="385"/>
      <c r="G149" s="385"/>
      <c r="H149" s="385"/>
      <c r="I149" s="385"/>
      <c r="J149" s="385"/>
      <c r="K149" s="385"/>
      <c r="L149" s="385"/>
      <c r="M149" s="385"/>
      <c r="N149" s="385"/>
      <c r="O149" s="385"/>
      <c r="P149" s="385"/>
      <c r="Q149" s="385"/>
      <c r="R149" s="385"/>
      <c r="S149" s="385"/>
      <c r="T149" s="385"/>
      <c r="U149" s="385"/>
      <c r="V149" s="385"/>
      <c r="W149" s="385"/>
      <c r="X149" s="385"/>
      <c r="Y149" s="385"/>
      <c r="Z149" s="385"/>
      <c r="AA149" s="385"/>
      <c r="AB149" s="385"/>
      <c r="AC149" s="248"/>
      <c r="AD149" s="224"/>
    </row>
    <row r="150" spans="2:30" x14ac:dyDescent="0.25">
      <c r="B150" s="238"/>
      <c r="C150" s="488"/>
      <c r="D150" s="125">
        <v>15</v>
      </c>
      <c r="E150" s="385"/>
      <c r="F150" s="385"/>
      <c r="G150" s="385"/>
      <c r="H150" s="385"/>
      <c r="I150" s="385"/>
      <c r="J150" s="385"/>
      <c r="K150" s="385"/>
      <c r="L150" s="385"/>
      <c r="M150" s="385"/>
      <c r="N150" s="385"/>
      <c r="O150" s="385"/>
      <c r="P150" s="385"/>
      <c r="Q150" s="385"/>
      <c r="R150" s="385"/>
      <c r="S150" s="385"/>
      <c r="T150" s="385"/>
      <c r="U150" s="385"/>
      <c r="V150" s="385"/>
      <c r="W150" s="385"/>
      <c r="X150" s="385"/>
      <c r="Y150" s="385"/>
      <c r="Z150" s="385"/>
      <c r="AA150" s="385"/>
      <c r="AB150" s="385"/>
      <c r="AC150" s="248"/>
      <c r="AD150" s="224"/>
    </row>
    <row r="151" spans="2:30" x14ac:dyDescent="0.25">
      <c r="B151" s="238"/>
      <c r="C151" s="488"/>
      <c r="D151" s="125">
        <v>16</v>
      </c>
      <c r="E151" s="385"/>
      <c r="F151" s="385"/>
      <c r="G151" s="385"/>
      <c r="H151" s="385"/>
      <c r="I151" s="385"/>
      <c r="J151" s="385"/>
      <c r="K151" s="385"/>
      <c r="L151" s="385"/>
      <c r="M151" s="385"/>
      <c r="N151" s="385"/>
      <c r="O151" s="385"/>
      <c r="P151" s="385"/>
      <c r="Q151" s="385"/>
      <c r="R151" s="385"/>
      <c r="S151" s="385"/>
      <c r="T151" s="385"/>
      <c r="U151" s="385"/>
      <c r="V151" s="385"/>
      <c r="W151" s="385"/>
      <c r="X151" s="385"/>
      <c r="Y151" s="385"/>
      <c r="Z151" s="385"/>
      <c r="AA151" s="385"/>
      <c r="AB151" s="385"/>
      <c r="AC151" s="248"/>
      <c r="AD151" s="224"/>
    </row>
    <row r="152" spans="2:30" x14ac:dyDescent="0.25">
      <c r="B152" s="238"/>
      <c r="C152" s="488"/>
      <c r="D152" s="125">
        <v>17</v>
      </c>
      <c r="E152" s="385"/>
      <c r="F152" s="385"/>
      <c r="G152" s="385"/>
      <c r="H152" s="385"/>
      <c r="I152" s="385"/>
      <c r="J152" s="385"/>
      <c r="K152" s="385"/>
      <c r="L152" s="385"/>
      <c r="M152" s="385"/>
      <c r="N152" s="385"/>
      <c r="O152" s="385"/>
      <c r="P152" s="385"/>
      <c r="Q152" s="385"/>
      <c r="R152" s="385"/>
      <c r="S152" s="385"/>
      <c r="T152" s="385"/>
      <c r="U152" s="385"/>
      <c r="V152" s="385"/>
      <c r="W152" s="385"/>
      <c r="X152" s="385"/>
      <c r="Y152" s="385"/>
      <c r="Z152" s="385"/>
      <c r="AA152" s="385"/>
      <c r="AB152" s="385"/>
      <c r="AC152" s="248"/>
      <c r="AD152" s="224"/>
    </row>
    <row r="153" spans="2:30" x14ac:dyDescent="0.25">
      <c r="B153" s="238"/>
      <c r="C153" s="488"/>
      <c r="D153" s="125">
        <v>18</v>
      </c>
      <c r="E153" s="385"/>
      <c r="F153" s="385"/>
      <c r="G153" s="385"/>
      <c r="H153" s="385"/>
      <c r="I153" s="385"/>
      <c r="J153" s="385"/>
      <c r="K153" s="385"/>
      <c r="L153" s="385"/>
      <c r="M153" s="385"/>
      <c r="N153" s="385"/>
      <c r="O153" s="385"/>
      <c r="P153" s="385"/>
      <c r="Q153" s="385"/>
      <c r="R153" s="385"/>
      <c r="S153" s="385"/>
      <c r="T153" s="385"/>
      <c r="U153" s="385"/>
      <c r="V153" s="385"/>
      <c r="W153" s="385"/>
      <c r="X153" s="385"/>
      <c r="Y153" s="385"/>
      <c r="Z153" s="385"/>
      <c r="AA153" s="385"/>
      <c r="AB153" s="385"/>
      <c r="AC153" s="248"/>
      <c r="AD153" s="224"/>
    </row>
    <row r="154" spans="2:30" x14ac:dyDescent="0.25">
      <c r="B154" s="238"/>
      <c r="C154" s="488"/>
      <c r="D154" s="125">
        <v>19</v>
      </c>
      <c r="E154" s="385"/>
      <c r="F154" s="385"/>
      <c r="G154" s="385"/>
      <c r="H154" s="385"/>
      <c r="I154" s="385"/>
      <c r="J154" s="385"/>
      <c r="K154" s="385"/>
      <c r="L154" s="385"/>
      <c r="M154" s="385"/>
      <c r="N154" s="385"/>
      <c r="O154" s="385"/>
      <c r="P154" s="385"/>
      <c r="Q154" s="385"/>
      <c r="R154" s="385"/>
      <c r="S154" s="385"/>
      <c r="T154" s="385"/>
      <c r="U154" s="385"/>
      <c r="V154" s="385"/>
      <c r="W154" s="385"/>
      <c r="X154" s="385"/>
      <c r="Y154" s="385"/>
      <c r="Z154" s="385"/>
      <c r="AA154" s="385"/>
      <c r="AB154" s="385"/>
      <c r="AC154" s="248"/>
      <c r="AD154" s="224"/>
    </row>
    <row r="155" spans="2:30" x14ac:dyDescent="0.25">
      <c r="B155" s="238"/>
      <c r="C155" s="488"/>
      <c r="D155" s="125">
        <v>20</v>
      </c>
      <c r="E155" s="385"/>
      <c r="F155" s="385"/>
      <c r="G155" s="385"/>
      <c r="H155" s="385"/>
      <c r="I155" s="385"/>
      <c r="J155" s="385"/>
      <c r="K155" s="385"/>
      <c r="L155" s="385"/>
      <c r="M155" s="385"/>
      <c r="N155" s="385"/>
      <c r="O155" s="385"/>
      <c r="P155" s="385"/>
      <c r="Q155" s="385"/>
      <c r="R155" s="385"/>
      <c r="S155" s="385"/>
      <c r="T155" s="385"/>
      <c r="U155" s="385"/>
      <c r="V155" s="385"/>
      <c r="W155" s="385"/>
      <c r="X155" s="385"/>
      <c r="Y155" s="385"/>
      <c r="Z155" s="385"/>
      <c r="AA155" s="385"/>
      <c r="AB155" s="385"/>
      <c r="AC155" s="248"/>
      <c r="AD155" s="224"/>
    </row>
    <row r="156" spans="2:30" x14ac:dyDescent="0.25">
      <c r="B156" s="238"/>
      <c r="C156" s="488"/>
      <c r="D156" s="125">
        <v>21</v>
      </c>
      <c r="E156" s="385"/>
      <c r="F156" s="385"/>
      <c r="G156" s="385"/>
      <c r="H156" s="385"/>
      <c r="I156" s="385"/>
      <c r="J156" s="385"/>
      <c r="K156" s="385"/>
      <c r="L156" s="385"/>
      <c r="M156" s="385"/>
      <c r="N156" s="385"/>
      <c r="O156" s="385"/>
      <c r="P156" s="385"/>
      <c r="Q156" s="385"/>
      <c r="R156" s="385"/>
      <c r="S156" s="385"/>
      <c r="T156" s="385"/>
      <c r="U156" s="385"/>
      <c r="V156" s="385"/>
      <c r="W156" s="385"/>
      <c r="X156" s="385"/>
      <c r="Y156" s="385"/>
      <c r="Z156" s="385"/>
      <c r="AA156" s="385"/>
      <c r="AB156" s="385"/>
      <c r="AC156" s="248"/>
      <c r="AD156" s="224"/>
    </row>
    <row r="157" spans="2:30" x14ac:dyDescent="0.25">
      <c r="B157" s="238"/>
      <c r="C157" s="488"/>
      <c r="D157" s="125">
        <v>22</v>
      </c>
      <c r="E157" s="385"/>
      <c r="F157" s="385"/>
      <c r="G157" s="385"/>
      <c r="H157" s="385"/>
      <c r="I157" s="385"/>
      <c r="J157" s="385"/>
      <c r="K157" s="385"/>
      <c r="L157" s="385"/>
      <c r="M157" s="385"/>
      <c r="N157" s="385"/>
      <c r="O157" s="385"/>
      <c r="P157" s="385"/>
      <c r="Q157" s="385"/>
      <c r="R157" s="385"/>
      <c r="S157" s="385"/>
      <c r="T157" s="385"/>
      <c r="U157" s="385"/>
      <c r="V157" s="385"/>
      <c r="W157" s="385"/>
      <c r="X157" s="385"/>
      <c r="Y157" s="385"/>
      <c r="Z157" s="385"/>
      <c r="AA157" s="385"/>
      <c r="AB157" s="385"/>
      <c r="AC157" s="248"/>
      <c r="AD157" s="224"/>
    </row>
    <row r="158" spans="2:30" x14ac:dyDescent="0.25">
      <c r="B158" s="238"/>
      <c r="C158" s="488"/>
      <c r="D158" s="125">
        <v>23</v>
      </c>
      <c r="E158" s="385"/>
      <c r="F158" s="385"/>
      <c r="G158" s="385"/>
      <c r="H158" s="385"/>
      <c r="I158" s="385"/>
      <c r="J158" s="385"/>
      <c r="K158" s="385"/>
      <c r="L158" s="385"/>
      <c r="M158" s="385"/>
      <c r="N158" s="385"/>
      <c r="O158" s="385"/>
      <c r="P158" s="385"/>
      <c r="Q158" s="385"/>
      <c r="R158" s="385"/>
      <c r="S158" s="385"/>
      <c r="T158" s="385"/>
      <c r="U158" s="385"/>
      <c r="V158" s="385"/>
      <c r="W158" s="385"/>
      <c r="X158" s="385"/>
      <c r="Y158" s="385"/>
      <c r="Z158" s="385"/>
      <c r="AA158" s="385"/>
      <c r="AB158" s="385"/>
      <c r="AC158" s="248"/>
      <c r="AD158" s="224"/>
    </row>
    <row r="159" spans="2:30" x14ac:dyDescent="0.25">
      <c r="B159" s="238"/>
      <c r="C159" s="488"/>
      <c r="D159" s="125">
        <v>24</v>
      </c>
      <c r="E159" s="385"/>
      <c r="F159" s="385"/>
      <c r="G159" s="385"/>
      <c r="H159" s="385"/>
      <c r="I159" s="385"/>
      <c r="J159" s="385"/>
      <c r="K159" s="385"/>
      <c r="L159" s="385"/>
      <c r="M159" s="385"/>
      <c r="N159" s="385"/>
      <c r="O159" s="385"/>
      <c r="P159" s="385"/>
      <c r="Q159" s="385"/>
      <c r="R159" s="385"/>
      <c r="S159" s="385"/>
      <c r="T159" s="385"/>
      <c r="U159" s="385"/>
      <c r="V159" s="385"/>
      <c r="W159" s="385"/>
      <c r="X159" s="385"/>
      <c r="Y159" s="385"/>
      <c r="Z159" s="385"/>
      <c r="AA159" s="385"/>
      <c r="AB159" s="385"/>
      <c r="AC159" s="248"/>
      <c r="AD159" s="224"/>
    </row>
    <row r="160" spans="2:30" x14ac:dyDescent="0.25">
      <c r="B160" s="238"/>
      <c r="C160" s="488"/>
      <c r="D160" s="125">
        <v>25</v>
      </c>
      <c r="E160" s="385"/>
      <c r="F160" s="385"/>
      <c r="G160" s="385"/>
      <c r="H160" s="385"/>
      <c r="I160" s="385"/>
      <c r="J160" s="385"/>
      <c r="K160" s="385"/>
      <c r="L160" s="385"/>
      <c r="M160" s="385"/>
      <c r="N160" s="385"/>
      <c r="O160" s="385"/>
      <c r="P160" s="385"/>
      <c r="Q160" s="385"/>
      <c r="R160" s="385"/>
      <c r="S160" s="385"/>
      <c r="T160" s="385"/>
      <c r="U160" s="385"/>
      <c r="V160" s="385"/>
      <c r="W160" s="385"/>
      <c r="X160" s="385"/>
      <c r="Y160" s="385"/>
      <c r="Z160" s="385"/>
      <c r="AA160" s="385"/>
      <c r="AB160" s="385"/>
      <c r="AC160" s="248"/>
      <c r="AD160" s="224"/>
    </row>
    <row r="161" spans="2:30" x14ac:dyDescent="0.25">
      <c r="B161" s="238"/>
      <c r="C161" s="488"/>
      <c r="D161" s="125">
        <v>26</v>
      </c>
      <c r="E161" s="385"/>
      <c r="F161" s="385"/>
      <c r="G161" s="385"/>
      <c r="H161" s="385"/>
      <c r="I161" s="385"/>
      <c r="J161" s="385"/>
      <c r="K161" s="385"/>
      <c r="L161" s="385"/>
      <c r="M161" s="385"/>
      <c r="N161" s="385"/>
      <c r="O161" s="385"/>
      <c r="P161" s="385"/>
      <c r="Q161" s="385"/>
      <c r="R161" s="385"/>
      <c r="S161" s="385"/>
      <c r="T161" s="385"/>
      <c r="U161" s="385"/>
      <c r="V161" s="385"/>
      <c r="W161" s="385"/>
      <c r="X161" s="385"/>
      <c r="Y161" s="385"/>
      <c r="Z161" s="385"/>
      <c r="AA161" s="385"/>
      <c r="AB161" s="385"/>
      <c r="AC161" s="248"/>
      <c r="AD161" s="224"/>
    </row>
    <row r="162" spans="2:30" x14ac:dyDescent="0.25">
      <c r="B162" s="238"/>
      <c r="C162" s="488"/>
      <c r="D162" s="125">
        <v>27</v>
      </c>
      <c r="E162" s="385"/>
      <c r="F162" s="385"/>
      <c r="G162" s="385"/>
      <c r="H162" s="385"/>
      <c r="I162" s="385"/>
      <c r="J162" s="385"/>
      <c r="K162" s="385"/>
      <c r="L162" s="385"/>
      <c r="M162" s="385"/>
      <c r="N162" s="385"/>
      <c r="O162" s="385"/>
      <c r="P162" s="385"/>
      <c r="Q162" s="385"/>
      <c r="R162" s="385"/>
      <c r="S162" s="385"/>
      <c r="T162" s="385"/>
      <c r="U162" s="385"/>
      <c r="V162" s="385"/>
      <c r="W162" s="385"/>
      <c r="X162" s="385"/>
      <c r="Y162" s="385"/>
      <c r="Z162" s="385"/>
      <c r="AA162" s="385"/>
      <c r="AB162" s="385"/>
      <c r="AC162" s="248"/>
      <c r="AD162" s="224"/>
    </row>
    <row r="163" spans="2:30" x14ac:dyDescent="0.25">
      <c r="B163" s="238"/>
      <c r="C163" s="488"/>
      <c r="D163" s="125">
        <v>28</v>
      </c>
      <c r="E163" s="385"/>
      <c r="F163" s="385"/>
      <c r="G163" s="385"/>
      <c r="H163" s="385"/>
      <c r="I163" s="385"/>
      <c r="J163" s="385"/>
      <c r="K163" s="385"/>
      <c r="L163" s="385"/>
      <c r="M163" s="385"/>
      <c r="N163" s="385"/>
      <c r="O163" s="385"/>
      <c r="P163" s="385"/>
      <c r="Q163" s="385"/>
      <c r="R163" s="385"/>
      <c r="S163" s="385"/>
      <c r="T163" s="385"/>
      <c r="U163" s="385"/>
      <c r="V163" s="385"/>
      <c r="W163" s="385"/>
      <c r="X163" s="385"/>
      <c r="Y163" s="385"/>
      <c r="Z163" s="385"/>
      <c r="AA163" s="385"/>
      <c r="AB163" s="385"/>
      <c r="AC163" s="248"/>
      <c r="AD163" s="224"/>
    </row>
    <row r="164" spans="2:30" x14ac:dyDescent="0.25">
      <c r="B164" s="238"/>
      <c r="C164" s="488"/>
      <c r="D164" s="125">
        <v>29</v>
      </c>
      <c r="E164" s="385"/>
      <c r="F164" s="385"/>
      <c r="G164" s="385"/>
      <c r="H164" s="385"/>
      <c r="I164" s="385"/>
      <c r="J164" s="385"/>
      <c r="K164" s="385"/>
      <c r="L164" s="385"/>
      <c r="M164" s="385"/>
      <c r="N164" s="385"/>
      <c r="O164" s="385"/>
      <c r="P164" s="385"/>
      <c r="Q164" s="385"/>
      <c r="R164" s="385"/>
      <c r="S164" s="385"/>
      <c r="T164" s="385"/>
      <c r="U164" s="385"/>
      <c r="V164" s="385"/>
      <c r="W164" s="385"/>
      <c r="X164" s="385"/>
      <c r="Y164" s="385"/>
      <c r="Z164" s="385"/>
      <c r="AA164" s="385"/>
      <c r="AB164" s="385"/>
      <c r="AC164" s="248"/>
      <c r="AD164" s="224"/>
    </row>
    <row r="165" spans="2:30" x14ac:dyDescent="0.25">
      <c r="B165" s="238"/>
      <c r="C165" s="488"/>
      <c r="D165" s="125">
        <v>30</v>
      </c>
      <c r="E165" s="385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  <c r="T165" s="385"/>
      <c r="U165" s="385"/>
      <c r="V165" s="385"/>
      <c r="W165" s="385"/>
      <c r="X165" s="385"/>
      <c r="Y165" s="385"/>
      <c r="Z165" s="385"/>
      <c r="AA165" s="385"/>
      <c r="AB165" s="385"/>
      <c r="AC165" s="248"/>
      <c r="AD165" s="224"/>
    </row>
    <row r="166" spans="2:30" x14ac:dyDescent="0.25">
      <c r="B166" s="238"/>
      <c r="C166" s="488"/>
      <c r="D166" s="126">
        <v>31</v>
      </c>
      <c r="E166" s="385"/>
      <c r="F166" s="385"/>
      <c r="G166" s="385"/>
      <c r="H166" s="385"/>
      <c r="I166" s="385"/>
      <c r="J166" s="385"/>
      <c r="K166" s="385"/>
      <c r="L166" s="385"/>
      <c r="M166" s="385"/>
      <c r="N166" s="385"/>
      <c r="O166" s="385"/>
      <c r="P166" s="385"/>
      <c r="Q166" s="385"/>
      <c r="R166" s="385"/>
      <c r="S166" s="385"/>
      <c r="T166" s="385"/>
      <c r="U166" s="385"/>
      <c r="V166" s="385"/>
      <c r="W166" s="385"/>
      <c r="X166" s="385"/>
      <c r="Y166" s="385"/>
      <c r="Z166" s="385"/>
      <c r="AA166" s="385"/>
      <c r="AB166" s="385"/>
      <c r="AC166" s="248"/>
      <c r="AD166" s="224"/>
    </row>
    <row r="167" spans="2:30" ht="15.75" thickBot="1" x14ac:dyDescent="0.3">
      <c r="B167" s="238"/>
      <c r="C167" s="488"/>
      <c r="D167" s="232"/>
      <c r="E167" s="271"/>
      <c r="F167" s="271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1"/>
      <c r="R167" s="271"/>
      <c r="S167" s="271"/>
      <c r="T167" s="271"/>
      <c r="U167" s="271"/>
      <c r="V167" s="271"/>
      <c r="W167" s="271"/>
      <c r="X167" s="271"/>
      <c r="Y167" s="271"/>
      <c r="Z167" s="271"/>
      <c r="AA167" s="271"/>
      <c r="AB167" s="272"/>
      <c r="AC167" s="249"/>
      <c r="AD167" s="224"/>
    </row>
    <row r="168" spans="2:30" x14ac:dyDescent="0.25">
      <c r="B168" s="238"/>
      <c r="C168" s="488" t="s">
        <v>79</v>
      </c>
      <c r="D168" s="129">
        <v>1</v>
      </c>
      <c r="E168" s="385"/>
      <c r="F168" s="385"/>
      <c r="G168" s="385"/>
      <c r="H168" s="385"/>
      <c r="I168" s="385"/>
      <c r="J168" s="385"/>
      <c r="K168" s="385"/>
      <c r="L168" s="385"/>
      <c r="M168" s="385"/>
      <c r="N168" s="385"/>
      <c r="O168" s="385"/>
      <c r="P168" s="385"/>
      <c r="Q168" s="385"/>
      <c r="R168" s="385"/>
      <c r="S168" s="385"/>
      <c r="T168" s="385"/>
      <c r="U168" s="385"/>
      <c r="V168" s="385"/>
      <c r="W168" s="385"/>
      <c r="X168" s="385"/>
      <c r="Y168" s="385"/>
      <c r="Z168" s="385"/>
      <c r="AA168" s="385"/>
      <c r="AB168" s="385"/>
      <c r="AC168" s="248"/>
      <c r="AD168" s="224"/>
    </row>
    <row r="169" spans="2:30" x14ac:dyDescent="0.25">
      <c r="B169" s="238"/>
      <c r="C169" s="488"/>
      <c r="D169" s="125">
        <v>2</v>
      </c>
      <c r="E169" s="385"/>
      <c r="F169" s="385"/>
      <c r="G169" s="385"/>
      <c r="H169" s="385"/>
      <c r="I169" s="385"/>
      <c r="J169" s="385"/>
      <c r="K169" s="385"/>
      <c r="L169" s="385"/>
      <c r="M169" s="385"/>
      <c r="N169" s="385"/>
      <c r="O169" s="385"/>
      <c r="P169" s="385"/>
      <c r="Q169" s="385"/>
      <c r="R169" s="385"/>
      <c r="S169" s="385"/>
      <c r="T169" s="385"/>
      <c r="U169" s="385"/>
      <c r="V169" s="385"/>
      <c r="W169" s="385"/>
      <c r="X169" s="385"/>
      <c r="Y169" s="385"/>
      <c r="Z169" s="385"/>
      <c r="AA169" s="385"/>
      <c r="AB169" s="385"/>
      <c r="AC169" s="248"/>
      <c r="AD169" s="224"/>
    </row>
    <row r="170" spans="2:30" x14ac:dyDescent="0.25">
      <c r="B170" s="238"/>
      <c r="C170" s="488"/>
      <c r="D170" s="125">
        <v>3</v>
      </c>
      <c r="E170" s="385"/>
      <c r="F170" s="385"/>
      <c r="G170" s="385"/>
      <c r="H170" s="385"/>
      <c r="I170" s="385"/>
      <c r="J170" s="385"/>
      <c r="K170" s="385"/>
      <c r="L170" s="385"/>
      <c r="M170" s="385"/>
      <c r="N170" s="385"/>
      <c r="O170" s="385"/>
      <c r="P170" s="385"/>
      <c r="Q170" s="385"/>
      <c r="R170" s="385"/>
      <c r="S170" s="385"/>
      <c r="T170" s="385"/>
      <c r="U170" s="385"/>
      <c r="V170" s="385"/>
      <c r="W170" s="385"/>
      <c r="X170" s="385"/>
      <c r="Y170" s="385"/>
      <c r="Z170" s="385"/>
      <c r="AA170" s="385"/>
      <c r="AB170" s="385"/>
      <c r="AC170" s="248"/>
      <c r="AD170" s="224"/>
    </row>
    <row r="171" spans="2:30" x14ac:dyDescent="0.25">
      <c r="B171" s="238"/>
      <c r="C171" s="488"/>
      <c r="D171" s="125">
        <v>4</v>
      </c>
      <c r="E171" s="385"/>
      <c r="F171" s="385"/>
      <c r="G171" s="385"/>
      <c r="H171" s="385"/>
      <c r="I171" s="385"/>
      <c r="J171" s="385"/>
      <c r="K171" s="385"/>
      <c r="L171" s="385"/>
      <c r="M171" s="385"/>
      <c r="N171" s="385"/>
      <c r="O171" s="385"/>
      <c r="P171" s="385"/>
      <c r="Q171" s="385"/>
      <c r="R171" s="385"/>
      <c r="S171" s="385"/>
      <c r="T171" s="385"/>
      <c r="U171" s="385"/>
      <c r="V171" s="385"/>
      <c r="W171" s="385"/>
      <c r="X171" s="385"/>
      <c r="Y171" s="385"/>
      <c r="Z171" s="385"/>
      <c r="AA171" s="385"/>
      <c r="AB171" s="385"/>
      <c r="AC171" s="248"/>
      <c r="AD171" s="224"/>
    </row>
    <row r="172" spans="2:30" x14ac:dyDescent="0.25">
      <c r="B172" s="238"/>
      <c r="C172" s="488"/>
      <c r="D172" s="125">
        <v>5</v>
      </c>
      <c r="E172" s="385"/>
      <c r="F172" s="385"/>
      <c r="G172" s="385"/>
      <c r="H172" s="385"/>
      <c r="I172" s="385"/>
      <c r="J172" s="385"/>
      <c r="K172" s="385"/>
      <c r="L172" s="385"/>
      <c r="M172" s="385"/>
      <c r="N172" s="385"/>
      <c r="O172" s="385"/>
      <c r="P172" s="385"/>
      <c r="Q172" s="385"/>
      <c r="R172" s="385"/>
      <c r="S172" s="385"/>
      <c r="T172" s="385"/>
      <c r="U172" s="385"/>
      <c r="V172" s="385"/>
      <c r="W172" s="385"/>
      <c r="X172" s="385"/>
      <c r="Y172" s="385"/>
      <c r="Z172" s="385"/>
      <c r="AA172" s="385"/>
      <c r="AB172" s="385"/>
      <c r="AC172" s="248"/>
      <c r="AD172" s="224"/>
    </row>
    <row r="173" spans="2:30" x14ac:dyDescent="0.25">
      <c r="B173" s="238"/>
      <c r="C173" s="488"/>
      <c r="D173" s="125">
        <v>6</v>
      </c>
      <c r="E173" s="385"/>
      <c r="F173" s="385"/>
      <c r="G173" s="385"/>
      <c r="H173" s="385"/>
      <c r="I173" s="385"/>
      <c r="J173" s="385"/>
      <c r="K173" s="385"/>
      <c r="L173" s="385"/>
      <c r="M173" s="385"/>
      <c r="N173" s="385"/>
      <c r="O173" s="385"/>
      <c r="P173" s="385"/>
      <c r="Q173" s="385"/>
      <c r="R173" s="385"/>
      <c r="S173" s="385"/>
      <c r="T173" s="385"/>
      <c r="U173" s="385"/>
      <c r="V173" s="385"/>
      <c r="W173" s="385"/>
      <c r="X173" s="385"/>
      <c r="Y173" s="385"/>
      <c r="Z173" s="385"/>
      <c r="AA173" s="385"/>
      <c r="AB173" s="385"/>
      <c r="AC173" s="248"/>
      <c r="AD173" s="224"/>
    </row>
    <row r="174" spans="2:30" x14ac:dyDescent="0.25">
      <c r="B174" s="238"/>
      <c r="C174" s="488"/>
      <c r="D174" s="125">
        <v>7</v>
      </c>
      <c r="E174" s="385"/>
      <c r="F174" s="385"/>
      <c r="G174" s="385"/>
      <c r="H174" s="385"/>
      <c r="I174" s="385"/>
      <c r="J174" s="385"/>
      <c r="K174" s="385"/>
      <c r="L174" s="385"/>
      <c r="M174" s="385"/>
      <c r="N174" s="385"/>
      <c r="O174" s="385"/>
      <c r="P174" s="385"/>
      <c r="Q174" s="385"/>
      <c r="R174" s="385"/>
      <c r="S174" s="385"/>
      <c r="T174" s="385"/>
      <c r="U174" s="385"/>
      <c r="V174" s="385"/>
      <c r="W174" s="385"/>
      <c r="X174" s="385"/>
      <c r="Y174" s="385"/>
      <c r="Z174" s="385"/>
      <c r="AA174" s="385"/>
      <c r="AB174" s="385"/>
      <c r="AC174" s="248"/>
      <c r="AD174" s="224"/>
    </row>
    <row r="175" spans="2:30" x14ac:dyDescent="0.25">
      <c r="B175" s="238"/>
      <c r="C175" s="488"/>
      <c r="D175" s="125">
        <v>8</v>
      </c>
      <c r="E175" s="385"/>
      <c r="F175" s="385"/>
      <c r="G175" s="385"/>
      <c r="H175" s="385"/>
      <c r="I175" s="385"/>
      <c r="J175" s="385"/>
      <c r="K175" s="385"/>
      <c r="L175" s="385"/>
      <c r="M175" s="385"/>
      <c r="N175" s="385"/>
      <c r="O175" s="385"/>
      <c r="P175" s="385"/>
      <c r="Q175" s="385"/>
      <c r="R175" s="385"/>
      <c r="S175" s="385"/>
      <c r="T175" s="385"/>
      <c r="U175" s="385"/>
      <c r="V175" s="385"/>
      <c r="W175" s="385"/>
      <c r="X175" s="385"/>
      <c r="Y175" s="385"/>
      <c r="Z175" s="385"/>
      <c r="AA175" s="385"/>
      <c r="AB175" s="385"/>
      <c r="AC175" s="248"/>
      <c r="AD175" s="224"/>
    </row>
    <row r="176" spans="2:30" x14ac:dyDescent="0.25">
      <c r="B176" s="238"/>
      <c r="C176" s="488"/>
      <c r="D176" s="125">
        <v>9</v>
      </c>
      <c r="E176" s="385"/>
      <c r="F176" s="385"/>
      <c r="G176" s="385"/>
      <c r="H176" s="385"/>
      <c r="I176" s="385"/>
      <c r="J176" s="385"/>
      <c r="K176" s="385"/>
      <c r="L176" s="385"/>
      <c r="M176" s="385"/>
      <c r="N176" s="385"/>
      <c r="O176" s="385"/>
      <c r="P176" s="385"/>
      <c r="Q176" s="385"/>
      <c r="R176" s="385"/>
      <c r="S176" s="385"/>
      <c r="T176" s="385"/>
      <c r="U176" s="385"/>
      <c r="V176" s="385"/>
      <c r="W176" s="385"/>
      <c r="X176" s="385"/>
      <c r="Y176" s="385"/>
      <c r="Z176" s="385"/>
      <c r="AA176" s="385"/>
      <c r="AB176" s="385"/>
      <c r="AC176" s="248"/>
      <c r="AD176" s="224"/>
    </row>
    <row r="177" spans="2:30" x14ac:dyDescent="0.25">
      <c r="B177" s="238"/>
      <c r="C177" s="488"/>
      <c r="D177" s="125">
        <v>10</v>
      </c>
      <c r="E177" s="385"/>
      <c r="F177" s="385"/>
      <c r="G177" s="385"/>
      <c r="H177" s="385"/>
      <c r="I177" s="385"/>
      <c r="J177" s="385"/>
      <c r="K177" s="385"/>
      <c r="L177" s="385"/>
      <c r="M177" s="385"/>
      <c r="N177" s="385"/>
      <c r="O177" s="385"/>
      <c r="P177" s="385"/>
      <c r="Q177" s="385"/>
      <c r="R177" s="385"/>
      <c r="S177" s="385"/>
      <c r="T177" s="385"/>
      <c r="U177" s="385"/>
      <c r="V177" s="385"/>
      <c r="W177" s="385"/>
      <c r="X177" s="385"/>
      <c r="Y177" s="385"/>
      <c r="Z177" s="385"/>
      <c r="AA177" s="385"/>
      <c r="AB177" s="385"/>
      <c r="AC177" s="248"/>
      <c r="AD177" s="224"/>
    </row>
    <row r="178" spans="2:30" x14ac:dyDescent="0.25">
      <c r="B178" s="238"/>
      <c r="C178" s="488"/>
      <c r="D178" s="125">
        <v>11</v>
      </c>
      <c r="E178" s="385"/>
      <c r="F178" s="385"/>
      <c r="G178" s="385"/>
      <c r="H178" s="385"/>
      <c r="I178" s="385"/>
      <c r="J178" s="385"/>
      <c r="K178" s="385"/>
      <c r="L178" s="385"/>
      <c r="M178" s="385"/>
      <c r="N178" s="385"/>
      <c r="O178" s="385"/>
      <c r="P178" s="385"/>
      <c r="Q178" s="385"/>
      <c r="R178" s="385"/>
      <c r="S178" s="385"/>
      <c r="T178" s="385"/>
      <c r="U178" s="385"/>
      <c r="V178" s="385"/>
      <c r="W178" s="385"/>
      <c r="X178" s="385"/>
      <c r="Y178" s="385"/>
      <c r="Z178" s="385"/>
      <c r="AA178" s="385"/>
      <c r="AB178" s="385"/>
      <c r="AC178" s="248"/>
      <c r="AD178" s="224"/>
    </row>
    <row r="179" spans="2:30" x14ac:dyDescent="0.25">
      <c r="B179" s="238"/>
      <c r="C179" s="488"/>
      <c r="D179" s="125">
        <v>12</v>
      </c>
      <c r="E179" s="385"/>
      <c r="F179" s="385"/>
      <c r="G179" s="385"/>
      <c r="H179" s="385"/>
      <c r="I179" s="385"/>
      <c r="J179" s="385"/>
      <c r="K179" s="385"/>
      <c r="L179" s="385"/>
      <c r="M179" s="385"/>
      <c r="N179" s="385"/>
      <c r="O179" s="385"/>
      <c r="P179" s="385"/>
      <c r="Q179" s="385"/>
      <c r="R179" s="385"/>
      <c r="S179" s="385"/>
      <c r="T179" s="385"/>
      <c r="U179" s="385"/>
      <c r="V179" s="385"/>
      <c r="W179" s="385"/>
      <c r="X179" s="385"/>
      <c r="Y179" s="385"/>
      <c r="Z179" s="385"/>
      <c r="AA179" s="385"/>
      <c r="AB179" s="385"/>
      <c r="AC179" s="248"/>
      <c r="AD179" s="224"/>
    </row>
    <row r="180" spans="2:30" x14ac:dyDescent="0.25">
      <c r="B180" s="238"/>
      <c r="C180" s="488"/>
      <c r="D180" s="125">
        <v>13</v>
      </c>
      <c r="E180" s="385"/>
      <c r="F180" s="385"/>
      <c r="G180" s="385"/>
      <c r="H180" s="385"/>
      <c r="I180" s="385"/>
      <c r="J180" s="385"/>
      <c r="K180" s="385"/>
      <c r="L180" s="385"/>
      <c r="M180" s="385"/>
      <c r="N180" s="385"/>
      <c r="O180" s="385"/>
      <c r="P180" s="385"/>
      <c r="Q180" s="385"/>
      <c r="R180" s="385"/>
      <c r="S180" s="385"/>
      <c r="T180" s="385"/>
      <c r="U180" s="385"/>
      <c r="V180" s="385"/>
      <c r="W180" s="385"/>
      <c r="X180" s="385"/>
      <c r="Y180" s="385"/>
      <c r="Z180" s="385"/>
      <c r="AA180" s="385"/>
      <c r="AB180" s="385"/>
      <c r="AC180" s="248"/>
      <c r="AD180" s="224"/>
    </row>
    <row r="181" spans="2:30" x14ac:dyDescent="0.25">
      <c r="B181" s="238"/>
      <c r="C181" s="488"/>
      <c r="D181" s="125">
        <v>14</v>
      </c>
      <c r="E181" s="385"/>
      <c r="F181" s="385"/>
      <c r="G181" s="385"/>
      <c r="H181" s="385"/>
      <c r="I181" s="385"/>
      <c r="J181" s="385"/>
      <c r="K181" s="385"/>
      <c r="L181" s="385"/>
      <c r="M181" s="385"/>
      <c r="N181" s="385"/>
      <c r="O181" s="385"/>
      <c r="P181" s="385"/>
      <c r="Q181" s="385"/>
      <c r="R181" s="385"/>
      <c r="S181" s="385"/>
      <c r="T181" s="385"/>
      <c r="U181" s="385"/>
      <c r="V181" s="385"/>
      <c r="W181" s="385"/>
      <c r="X181" s="385"/>
      <c r="Y181" s="385"/>
      <c r="Z181" s="385"/>
      <c r="AA181" s="385"/>
      <c r="AB181" s="385"/>
      <c r="AC181" s="248"/>
      <c r="AD181" s="224"/>
    </row>
    <row r="182" spans="2:30" x14ac:dyDescent="0.25">
      <c r="B182" s="238"/>
      <c r="C182" s="488"/>
      <c r="D182" s="125">
        <v>15</v>
      </c>
      <c r="E182" s="385"/>
      <c r="F182" s="385"/>
      <c r="G182" s="385"/>
      <c r="H182" s="385"/>
      <c r="I182" s="385"/>
      <c r="J182" s="385"/>
      <c r="K182" s="385"/>
      <c r="L182" s="385"/>
      <c r="M182" s="385"/>
      <c r="N182" s="385"/>
      <c r="O182" s="385"/>
      <c r="P182" s="385"/>
      <c r="Q182" s="385"/>
      <c r="R182" s="385"/>
      <c r="S182" s="385"/>
      <c r="T182" s="385"/>
      <c r="U182" s="385"/>
      <c r="V182" s="385"/>
      <c r="W182" s="385"/>
      <c r="X182" s="385"/>
      <c r="Y182" s="385"/>
      <c r="Z182" s="385"/>
      <c r="AA182" s="385"/>
      <c r="AB182" s="385"/>
      <c r="AC182" s="248"/>
      <c r="AD182" s="224"/>
    </row>
    <row r="183" spans="2:30" x14ac:dyDescent="0.25">
      <c r="B183" s="238"/>
      <c r="C183" s="488"/>
      <c r="D183" s="125">
        <v>16</v>
      </c>
      <c r="E183" s="385"/>
      <c r="F183" s="385"/>
      <c r="G183" s="385"/>
      <c r="H183" s="385"/>
      <c r="I183" s="385"/>
      <c r="J183" s="385"/>
      <c r="K183" s="385"/>
      <c r="L183" s="385"/>
      <c r="M183" s="385"/>
      <c r="N183" s="385"/>
      <c r="O183" s="385"/>
      <c r="P183" s="385"/>
      <c r="Q183" s="385"/>
      <c r="R183" s="385"/>
      <c r="S183" s="385"/>
      <c r="T183" s="385"/>
      <c r="U183" s="385"/>
      <c r="V183" s="385"/>
      <c r="W183" s="385"/>
      <c r="X183" s="385"/>
      <c r="Y183" s="385"/>
      <c r="Z183" s="385"/>
      <c r="AA183" s="385"/>
      <c r="AB183" s="385"/>
      <c r="AC183" s="248"/>
      <c r="AD183" s="224"/>
    </row>
    <row r="184" spans="2:30" x14ac:dyDescent="0.25">
      <c r="B184" s="238"/>
      <c r="C184" s="488"/>
      <c r="D184" s="125">
        <v>17</v>
      </c>
      <c r="E184" s="385"/>
      <c r="F184" s="385"/>
      <c r="G184" s="385"/>
      <c r="H184" s="385"/>
      <c r="I184" s="385"/>
      <c r="J184" s="385"/>
      <c r="K184" s="385"/>
      <c r="L184" s="385"/>
      <c r="M184" s="385"/>
      <c r="N184" s="385"/>
      <c r="O184" s="385"/>
      <c r="P184" s="385"/>
      <c r="Q184" s="385"/>
      <c r="R184" s="385"/>
      <c r="S184" s="385"/>
      <c r="T184" s="385"/>
      <c r="U184" s="385"/>
      <c r="V184" s="385"/>
      <c r="W184" s="385"/>
      <c r="X184" s="385"/>
      <c r="Y184" s="385"/>
      <c r="Z184" s="385"/>
      <c r="AA184" s="385"/>
      <c r="AB184" s="385"/>
      <c r="AC184" s="248"/>
      <c r="AD184" s="224"/>
    </row>
    <row r="185" spans="2:30" x14ac:dyDescent="0.25">
      <c r="B185" s="238"/>
      <c r="C185" s="488"/>
      <c r="D185" s="125">
        <v>18</v>
      </c>
      <c r="E185" s="385"/>
      <c r="F185" s="385"/>
      <c r="G185" s="385"/>
      <c r="H185" s="385"/>
      <c r="I185" s="385"/>
      <c r="J185" s="385"/>
      <c r="K185" s="385"/>
      <c r="L185" s="385"/>
      <c r="M185" s="385"/>
      <c r="N185" s="385"/>
      <c r="O185" s="385"/>
      <c r="P185" s="385"/>
      <c r="Q185" s="385"/>
      <c r="R185" s="385"/>
      <c r="S185" s="385"/>
      <c r="T185" s="385"/>
      <c r="U185" s="385"/>
      <c r="V185" s="385"/>
      <c r="W185" s="385"/>
      <c r="X185" s="385"/>
      <c r="Y185" s="385"/>
      <c r="Z185" s="385"/>
      <c r="AA185" s="385"/>
      <c r="AB185" s="385"/>
      <c r="AC185" s="248"/>
      <c r="AD185" s="224"/>
    </row>
    <row r="186" spans="2:30" x14ac:dyDescent="0.25">
      <c r="B186" s="238"/>
      <c r="C186" s="488"/>
      <c r="D186" s="125">
        <v>19</v>
      </c>
      <c r="E186" s="385"/>
      <c r="F186" s="385"/>
      <c r="G186" s="385"/>
      <c r="H186" s="385"/>
      <c r="I186" s="385"/>
      <c r="J186" s="385"/>
      <c r="K186" s="385"/>
      <c r="L186" s="385"/>
      <c r="M186" s="385"/>
      <c r="N186" s="385"/>
      <c r="O186" s="385"/>
      <c r="P186" s="385"/>
      <c r="Q186" s="385"/>
      <c r="R186" s="385"/>
      <c r="S186" s="385"/>
      <c r="T186" s="385"/>
      <c r="U186" s="385"/>
      <c r="V186" s="385"/>
      <c r="W186" s="385"/>
      <c r="X186" s="385"/>
      <c r="Y186" s="385"/>
      <c r="Z186" s="385"/>
      <c r="AA186" s="385"/>
      <c r="AB186" s="385"/>
      <c r="AC186" s="248"/>
      <c r="AD186" s="224"/>
    </row>
    <row r="187" spans="2:30" x14ac:dyDescent="0.25">
      <c r="B187" s="238"/>
      <c r="C187" s="488"/>
      <c r="D187" s="125">
        <v>20</v>
      </c>
      <c r="E187" s="385"/>
      <c r="F187" s="385"/>
      <c r="G187" s="385"/>
      <c r="H187" s="385"/>
      <c r="I187" s="385"/>
      <c r="J187" s="385"/>
      <c r="K187" s="385"/>
      <c r="L187" s="385"/>
      <c r="M187" s="385"/>
      <c r="N187" s="385"/>
      <c r="O187" s="385"/>
      <c r="P187" s="385"/>
      <c r="Q187" s="385"/>
      <c r="R187" s="385"/>
      <c r="S187" s="385"/>
      <c r="T187" s="385"/>
      <c r="U187" s="385"/>
      <c r="V187" s="385"/>
      <c r="W187" s="385"/>
      <c r="X187" s="385"/>
      <c r="Y187" s="385"/>
      <c r="Z187" s="385"/>
      <c r="AA187" s="385"/>
      <c r="AB187" s="385"/>
      <c r="AC187" s="248"/>
      <c r="AD187" s="224"/>
    </row>
    <row r="188" spans="2:30" x14ac:dyDescent="0.25">
      <c r="B188" s="238"/>
      <c r="C188" s="488"/>
      <c r="D188" s="125">
        <v>21</v>
      </c>
      <c r="E188" s="385"/>
      <c r="F188" s="385"/>
      <c r="G188" s="385"/>
      <c r="H188" s="385"/>
      <c r="I188" s="385"/>
      <c r="J188" s="385"/>
      <c r="K188" s="385"/>
      <c r="L188" s="385"/>
      <c r="M188" s="385"/>
      <c r="N188" s="385"/>
      <c r="O188" s="385"/>
      <c r="P188" s="385"/>
      <c r="Q188" s="385"/>
      <c r="R188" s="385"/>
      <c r="S188" s="385"/>
      <c r="T188" s="385"/>
      <c r="U188" s="385"/>
      <c r="V188" s="385"/>
      <c r="W188" s="385"/>
      <c r="X188" s="385"/>
      <c r="Y188" s="385"/>
      <c r="Z188" s="385"/>
      <c r="AA188" s="385"/>
      <c r="AB188" s="385"/>
      <c r="AC188" s="248"/>
      <c r="AD188" s="224"/>
    </row>
    <row r="189" spans="2:30" x14ac:dyDescent="0.25">
      <c r="B189" s="238"/>
      <c r="C189" s="488"/>
      <c r="D189" s="125">
        <v>22</v>
      </c>
      <c r="E189" s="385"/>
      <c r="F189" s="385"/>
      <c r="G189" s="385"/>
      <c r="H189" s="385"/>
      <c r="I189" s="385"/>
      <c r="J189" s="385"/>
      <c r="K189" s="385"/>
      <c r="L189" s="385"/>
      <c r="M189" s="385"/>
      <c r="N189" s="385"/>
      <c r="O189" s="385"/>
      <c r="P189" s="385"/>
      <c r="Q189" s="385"/>
      <c r="R189" s="385"/>
      <c r="S189" s="385"/>
      <c r="T189" s="385"/>
      <c r="U189" s="385"/>
      <c r="V189" s="385"/>
      <c r="W189" s="385"/>
      <c r="X189" s="385"/>
      <c r="Y189" s="385"/>
      <c r="Z189" s="385"/>
      <c r="AA189" s="385"/>
      <c r="AB189" s="385"/>
      <c r="AC189" s="248"/>
      <c r="AD189" s="224"/>
    </row>
    <row r="190" spans="2:30" x14ac:dyDescent="0.25">
      <c r="B190" s="238"/>
      <c r="C190" s="488"/>
      <c r="D190" s="125">
        <v>23</v>
      </c>
      <c r="E190" s="385"/>
      <c r="F190" s="385"/>
      <c r="G190" s="385"/>
      <c r="H190" s="385"/>
      <c r="I190" s="385"/>
      <c r="J190" s="385"/>
      <c r="K190" s="385"/>
      <c r="L190" s="385"/>
      <c r="M190" s="385"/>
      <c r="N190" s="385"/>
      <c r="O190" s="385"/>
      <c r="P190" s="385"/>
      <c r="Q190" s="385"/>
      <c r="R190" s="385"/>
      <c r="S190" s="385"/>
      <c r="T190" s="385"/>
      <c r="U190" s="385"/>
      <c r="V190" s="385"/>
      <c r="W190" s="385"/>
      <c r="X190" s="385"/>
      <c r="Y190" s="385"/>
      <c r="Z190" s="385"/>
      <c r="AA190" s="385"/>
      <c r="AB190" s="385"/>
      <c r="AC190" s="248"/>
      <c r="AD190" s="224"/>
    </row>
    <row r="191" spans="2:30" x14ac:dyDescent="0.25">
      <c r="B191" s="238"/>
      <c r="C191" s="488"/>
      <c r="D191" s="125">
        <v>24</v>
      </c>
      <c r="E191" s="385"/>
      <c r="F191" s="385"/>
      <c r="G191" s="385"/>
      <c r="H191" s="385"/>
      <c r="I191" s="385"/>
      <c r="J191" s="385"/>
      <c r="K191" s="385"/>
      <c r="L191" s="385"/>
      <c r="M191" s="385"/>
      <c r="N191" s="385"/>
      <c r="O191" s="385"/>
      <c r="P191" s="385"/>
      <c r="Q191" s="385"/>
      <c r="R191" s="385"/>
      <c r="S191" s="385"/>
      <c r="T191" s="385"/>
      <c r="U191" s="385"/>
      <c r="V191" s="385"/>
      <c r="W191" s="385"/>
      <c r="X191" s="385"/>
      <c r="Y191" s="385"/>
      <c r="Z191" s="385"/>
      <c r="AA191" s="385"/>
      <c r="AB191" s="385"/>
      <c r="AC191" s="248"/>
      <c r="AD191" s="224"/>
    </row>
    <row r="192" spans="2:30" x14ac:dyDescent="0.25">
      <c r="B192" s="238"/>
      <c r="C192" s="488"/>
      <c r="D192" s="125">
        <v>25</v>
      </c>
      <c r="E192" s="385"/>
      <c r="F192" s="385"/>
      <c r="G192" s="385"/>
      <c r="H192" s="385"/>
      <c r="I192" s="385"/>
      <c r="J192" s="385"/>
      <c r="K192" s="385"/>
      <c r="L192" s="385"/>
      <c r="M192" s="385"/>
      <c r="N192" s="385"/>
      <c r="O192" s="385"/>
      <c r="P192" s="385"/>
      <c r="Q192" s="385"/>
      <c r="R192" s="385"/>
      <c r="S192" s="385"/>
      <c r="T192" s="385"/>
      <c r="U192" s="385"/>
      <c r="V192" s="385"/>
      <c r="W192" s="385"/>
      <c r="X192" s="385"/>
      <c r="Y192" s="385"/>
      <c r="Z192" s="385"/>
      <c r="AA192" s="385"/>
      <c r="AB192" s="385"/>
      <c r="AC192" s="248"/>
      <c r="AD192" s="224"/>
    </row>
    <row r="193" spans="2:30" x14ac:dyDescent="0.25">
      <c r="B193" s="238"/>
      <c r="C193" s="488"/>
      <c r="D193" s="125">
        <v>26</v>
      </c>
      <c r="E193" s="385"/>
      <c r="F193" s="385"/>
      <c r="G193" s="385"/>
      <c r="H193" s="385"/>
      <c r="I193" s="385"/>
      <c r="J193" s="385"/>
      <c r="K193" s="385"/>
      <c r="L193" s="385"/>
      <c r="M193" s="385"/>
      <c r="N193" s="385"/>
      <c r="O193" s="385"/>
      <c r="P193" s="385"/>
      <c r="Q193" s="385"/>
      <c r="R193" s="385"/>
      <c r="S193" s="385"/>
      <c r="T193" s="385"/>
      <c r="U193" s="385"/>
      <c r="V193" s="385"/>
      <c r="W193" s="385"/>
      <c r="X193" s="385"/>
      <c r="Y193" s="385"/>
      <c r="Z193" s="385"/>
      <c r="AA193" s="385"/>
      <c r="AB193" s="385"/>
      <c r="AC193" s="248"/>
      <c r="AD193" s="224"/>
    </row>
    <row r="194" spans="2:30" x14ac:dyDescent="0.25">
      <c r="B194" s="238"/>
      <c r="C194" s="488"/>
      <c r="D194" s="125">
        <v>27</v>
      </c>
      <c r="E194" s="385"/>
      <c r="F194" s="385"/>
      <c r="G194" s="385"/>
      <c r="H194" s="385"/>
      <c r="I194" s="385"/>
      <c r="J194" s="385"/>
      <c r="K194" s="385"/>
      <c r="L194" s="385"/>
      <c r="M194" s="385"/>
      <c r="N194" s="385"/>
      <c r="O194" s="385"/>
      <c r="P194" s="385"/>
      <c r="Q194" s="385"/>
      <c r="R194" s="385"/>
      <c r="S194" s="385"/>
      <c r="T194" s="385"/>
      <c r="U194" s="385"/>
      <c r="V194" s="385"/>
      <c r="W194" s="385"/>
      <c r="X194" s="385"/>
      <c r="Y194" s="385"/>
      <c r="Z194" s="385"/>
      <c r="AA194" s="385"/>
      <c r="AB194" s="385"/>
      <c r="AC194" s="248"/>
      <c r="AD194" s="224"/>
    </row>
    <row r="195" spans="2:30" x14ac:dyDescent="0.25">
      <c r="B195" s="238"/>
      <c r="C195" s="488"/>
      <c r="D195" s="125">
        <v>28</v>
      </c>
      <c r="E195" s="385"/>
      <c r="F195" s="385"/>
      <c r="G195" s="385"/>
      <c r="H195" s="385"/>
      <c r="I195" s="385"/>
      <c r="J195" s="385"/>
      <c r="K195" s="385"/>
      <c r="L195" s="385"/>
      <c r="M195" s="385"/>
      <c r="N195" s="385"/>
      <c r="O195" s="385"/>
      <c r="P195" s="385"/>
      <c r="Q195" s="385"/>
      <c r="R195" s="385"/>
      <c r="S195" s="385"/>
      <c r="T195" s="385"/>
      <c r="U195" s="385"/>
      <c r="V195" s="385"/>
      <c r="W195" s="385"/>
      <c r="X195" s="385"/>
      <c r="Y195" s="385"/>
      <c r="Z195" s="385"/>
      <c r="AA195" s="385"/>
      <c r="AB195" s="385"/>
      <c r="AC195" s="248"/>
      <c r="AD195" s="224"/>
    </row>
    <row r="196" spans="2:30" x14ac:dyDescent="0.25">
      <c r="B196" s="238"/>
      <c r="C196" s="488"/>
      <c r="D196" s="125">
        <v>29</v>
      </c>
      <c r="E196" s="385"/>
      <c r="F196" s="385"/>
      <c r="G196" s="385"/>
      <c r="H196" s="385"/>
      <c r="I196" s="385"/>
      <c r="J196" s="385"/>
      <c r="K196" s="385"/>
      <c r="L196" s="385"/>
      <c r="M196" s="385"/>
      <c r="N196" s="385"/>
      <c r="O196" s="385"/>
      <c r="P196" s="385"/>
      <c r="Q196" s="385"/>
      <c r="R196" s="385"/>
      <c r="S196" s="385"/>
      <c r="T196" s="385"/>
      <c r="U196" s="385"/>
      <c r="V196" s="385"/>
      <c r="W196" s="385"/>
      <c r="X196" s="385"/>
      <c r="Y196" s="385"/>
      <c r="Z196" s="385"/>
      <c r="AA196" s="385"/>
      <c r="AB196" s="385"/>
      <c r="AC196" s="248"/>
      <c r="AD196" s="224"/>
    </row>
    <row r="197" spans="2:30" x14ac:dyDescent="0.25">
      <c r="B197" s="238"/>
      <c r="C197" s="488"/>
      <c r="D197" s="126">
        <v>30</v>
      </c>
      <c r="E197" s="385"/>
      <c r="F197" s="385"/>
      <c r="G197" s="385"/>
      <c r="H197" s="385"/>
      <c r="I197" s="385"/>
      <c r="J197" s="385"/>
      <c r="K197" s="385"/>
      <c r="L197" s="385"/>
      <c r="M197" s="385"/>
      <c r="N197" s="385"/>
      <c r="O197" s="385"/>
      <c r="P197" s="385"/>
      <c r="Q197" s="385"/>
      <c r="R197" s="385"/>
      <c r="S197" s="385"/>
      <c r="T197" s="385"/>
      <c r="U197" s="385"/>
      <c r="V197" s="385"/>
      <c r="W197" s="385"/>
      <c r="X197" s="385"/>
      <c r="Y197" s="385"/>
      <c r="Z197" s="385"/>
      <c r="AA197" s="385"/>
      <c r="AB197" s="385"/>
      <c r="AC197" s="248"/>
      <c r="AD197" s="224"/>
    </row>
    <row r="198" spans="2:30" ht="15.75" thickBot="1" x14ac:dyDescent="0.3">
      <c r="B198" s="238"/>
      <c r="C198" s="488"/>
      <c r="D198" s="232"/>
      <c r="E198" s="271"/>
      <c r="F198" s="271"/>
      <c r="G198" s="271"/>
      <c r="H198" s="271"/>
      <c r="I198" s="271"/>
      <c r="J198" s="271"/>
      <c r="K198" s="271"/>
      <c r="L198" s="271"/>
      <c r="M198" s="271"/>
      <c r="N198" s="271"/>
      <c r="O198" s="271"/>
      <c r="P198" s="271"/>
      <c r="Q198" s="271"/>
      <c r="R198" s="271"/>
      <c r="S198" s="271"/>
      <c r="T198" s="271"/>
      <c r="U198" s="271"/>
      <c r="V198" s="271"/>
      <c r="W198" s="271"/>
      <c r="X198" s="271"/>
      <c r="Y198" s="271"/>
      <c r="Z198" s="271"/>
      <c r="AA198" s="271"/>
      <c r="AB198" s="272"/>
      <c r="AC198" s="249"/>
      <c r="AD198" s="224"/>
    </row>
    <row r="199" spans="2:30" x14ac:dyDescent="0.25">
      <c r="B199" s="238"/>
      <c r="C199" s="488" t="s">
        <v>80</v>
      </c>
      <c r="D199" s="129">
        <v>1</v>
      </c>
      <c r="E199" s="385"/>
      <c r="F199" s="385"/>
      <c r="G199" s="385"/>
      <c r="H199" s="385"/>
      <c r="I199" s="385"/>
      <c r="J199" s="385"/>
      <c r="K199" s="385"/>
      <c r="L199" s="385"/>
      <c r="M199" s="385"/>
      <c r="N199" s="385"/>
      <c r="O199" s="385"/>
      <c r="P199" s="385"/>
      <c r="Q199" s="385"/>
      <c r="R199" s="385"/>
      <c r="S199" s="385"/>
      <c r="T199" s="385"/>
      <c r="U199" s="385"/>
      <c r="V199" s="385"/>
      <c r="W199" s="385"/>
      <c r="X199" s="385"/>
      <c r="Y199" s="385"/>
      <c r="Z199" s="385"/>
      <c r="AA199" s="385"/>
      <c r="AB199" s="385"/>
      <c r="AC199" s="248"/>
      <c r="AD199" s="224"/>
    </row>
    <row r="200" spans="2:30" x14ac:dyDescent="0.25">
      <c r="B200" s="238"/>
      <c r="C200" s="488"/>
      <c r="D200" s="125">
        <v>2</v>
      </c>
      <c r="E200" s="385"/>
      <c r="F200" s="385"/>
      <c r="G200" s="385"/>
      <c r="H200" s="385"/>
      <c r="I200" s="385"/>
      <c r="J200" s="385"/>
      <c r="K200" s="385"/>
      <c r="L200" s="385"/>
      <c r="M200" s="385"/>
      <c r="N200" s="385"/>
      <c r="O200" s="385"/>
      <c r="P200" s="385"/>
      <c r="Q200" s="385"/>
      <c r="R200" s="385"/>
      <c r="S200" s="385"/>
      <c r="T200" s="385"/>
      <c r="U200" s="385"/>
      <c r="V200" s="385"/>
      <c r="W200" s="385"/>
      <c r="X200" s="385"/>
      <c r="Y200" s="385"/>
      <c r="Z200" s="385"/>
      <c r="AA200" s="385"/>
      <c r="AB200" s="385"/>
      <c r="AC200" s="248"/>
      <c r="AD200" s="224"/>
    </row>
    <row r="201" spans="2:30" x14ac:dyDescent="0.25">
      <c r="B201" s="238"/>
      <c r="C201" s="488"/>
      <c r="D201" s="125">
        <v>3</v>
      </c>
      <c r="E201" s="385"/>
      <c r="F201" s="385"/>
      <c r="G201" s="385"/>
      <c r="H201" s="385"/>
      <c r="I201" s="385"/>
      <c r="J201" s="385"/>
      <c r="K201" s="385"/>
      <c r="L201" s="385"/>
      <c r="M201" s="385"/>
      <c r="N201" s="385"/>
      <c r="O201" s="385"/>
      <c r="P201" s="385"/>
      <c r="Q201" s="385"/>
      <c r="R201" s="385"/>
      <c r="S201" s="385"/>
      <c r="T201" s="385"/>
      <c r="U201" s="385"/>
      <c r="V201" s="385"/>
      <c r="W201" s="385"/>
      <c r="X201" s="385"/>
      <c r="Y201" s="385"/>
      <c r="Z201" s="385"/>
      <c r="AA201" s="385"/>
      <c r="AB201" s="385"/>
      <c r="AC201" s="248"/>
      <c r="AD201" s="224"/>
    </row>
    <row r="202" spans="2:30" x14ac:dyDescent="0.25">
      <c r="B202" s="238"/>
      <c r="C202" s="488"/>
      <c r="D202" s="125">
        <v>4</v>
      </c>
      <c r="E202" s="385"/>
      <c r="F202" s="385"/>
      <c r="G202" s="385"/>
      <c r="H202" s="385"/>
      <c r="I202" s="385"/>
      <c r="J202" s="385"/>
      <c r="K202" s="385"/>
      <c r="L202" s="385"/>
      <c r="M202" s="385"/>
      <c r="N202" s="385"/>
      <c r="O202" s="385"/>
      <c r="P202" s="385"/>
      <c r="Q202" s="385"/>
      <c r="R202" s="385"/>
      <c r="S202" s="385"/>
      <c r="T202" s="385"/>
      <c r="U202" s="385"/>
      <c r="V202" s="385"/>
      <c r="W202" s="385"/>
      <c r="X202" s="385"/>
      <c r="Y202" s="385"/>
      <c r="Z202" s="385"/>
      <c r="AA202" s="385"/>
      <c r="AB202" s="385"/>
      <c r="AC202" s="248"/>
      <c r="AD202" s="224"/>
    </row>
    <row r="203" spans="2:30" x14ac:dyDescent="0.25">
      <c r="B203" s="238"/>
      <c r="C203" s="488"/>
      <c r="D203" s="125">
        <v>5</v>
      </c>
      <c r="E203" s="385"/>
      <c r="F203" s="385"/>
      <c r="G203" s="385"/>
      <c r="H203" s="385"/>
      <c r="I203" s="385"/>
      <c r="J203" s="385"/>
      <c r="K203" s="385"/>
      <c r="L203" s="385"/>
      <c r="M203" s="385"/>
      <c r="N203" s="385"/>
      <c r="O203" s="385"/>
      <c r="P203" s="385"/>
      <c r="Q203" s="385"/>
      <c r="R203" s="385"/>
      <c r="S203" s="385"/>
      <c r="T203" s="385"/>
      <c r="U203" s="385"/>
      <c r="V203" s="385"/>
      <c r="W203" s="385"/>
      <c r="X203" s="385"/>
      <c r="Y203" s="385"/>
      <c r="Z203" s="385"/>
      <c r="AA203" s="385"/>
      <c r="AB203" s="385"/>
      <c r="AC203" s="248"/>
      <c r="AD203" s="224"/>
    </row>
    <row r="204" spans="2:30" x14ac:dyDescent="0.25">
      <c r="B204" s="238"/>
      <c r="C204" s="488"/>
      <c r="D204" s="125">
        <v>6</v>
      </c>
      <c r="E204" s="385"/>
      <c r="F204" s="385"/>
      <c r="G204" s="385"/>
      <c r="H204" s="385"/>
      <c r="I204" s="385"/>
      <c r="J204" s="385"/>
      <c r="K204" s="385"/>
      <c r="L204" s="385"/>
      <c r="M204" s="385"/>
      <c r="N204" s="385"/>
      <c r="O204" s="385"/>
      <c r="P204" s="385"/>
      <c r="Q204" s="385"/>
      <c r="R204" s="385"/>
      <c r="S204" s="385"/>
      <c r="T204" s="385"/>
      <c r="U204" s="385"/>
      <c r="V204" s="385"/>
      <c r="W204" s="385"/>
      <c r="X204" s="385"/>
      <c r="Y204" s="385"/>
      <c r="Z204" s="385"/>
      <c r="AA204" s="385"/>
      <c r="AB204" s="385"/>
      <c r="AC204" s="248"/>
      <c r="AD204" s="224"/>
    </row>
    <row r="205" spans="2:30" x14ac:dyDescent="0.25">
      <c r="B205" s="238"/>
      <c r="C205" s="488"/>
      <c r="D205" s="125">
        <v>7</v>
      </c>
      <c r="E205" s="385"/>
      <c r="F205" s="385"/>
      <c r="G205" s="385"/>
      <c r="H205" s="385"/>
      <c r="I205" s="385"/>
      <c r="J205" s="385"/>
      <c r="K205" s="385"/>
      <c r="L205" s="385"/>
      <c r="M205" s="385"/>
      <c r="N205" s="385"/>
      <c r="O205" s="385"/>
      <c r="P205" s="385"/>
      <c r="Q205" s="385"/>
      <c r="R205" s="385"/>
      <c r="S205" s="385"/>
      <c r="T205" s="385"/>
      <c r="U205" s="385"/>
      <c r="V205" s="385"/>
      <c r="W205" s="385"/>
      <c r="X205" s="385"/>
      <c r="Y205" s="385"/>
      <c r="Z205" s="385"/>
      <c r="AA205" s="385"/>
      <c r="AB205" s="385"/>
      <c r="AC205" s="248"/>
      <c r="AD205" s="224"/>
    </row>
    <row r="206" spans="2:30" x14ac:dyDescent="0.25">
      <c r="B206" s="238"/>
      <c r="C206" s="488"/>
      <c r="D206" s="125">
        <v>8</v>
      </c>
      <c r="E206" s="385"/>
      <c r="F206" s="385"/>
      <c r="G206" s="385"/>
      <c r="H206" s="385"/>
      <c r="I206" s="385"/>
      <c r="J206" s="385"/>
      <c r="K206" s="385"/>
      <c r="L206" s="385"/>
      <c r="M206" s="385"/>
      <c r="N206" s="385"/>
      <c r="O206" s="385"/>
      <c r="P206" s="385"/>
      <c r="Q206" s="385"/>
      <c r="R206" s="385"/>
      <c r="S206" s="385"/>
      <c r="T206" s="385"/>
      <c r="U206" s="385"/>
      <c r="V206" s="385"/>
      <c r="W206" s="385"/>
      <c r="X206" s="385"/>
      <c r="Y206" s="385"/>
      <c r="Z206" s="385"/>
      <c r="AA206" s="385"/>
      <c r="AB206" s="385"/>
      <c r="AC206" s="248"/>
      <c r="AD206" s="224"/>
    </row>
    <row r="207" spans="2:30" x14ac:dyDescent="0.25">
      <c r="B207" s="238"/>
      <c r="C207" s="488"/>
      <c r="D207" s="125">
        <v>9</v>
      </c>
      <c r="E207" s="385"/>
      <c r="F207" s="385"/>
      <c r="G207" s="385"/>
      <c r="H207" s="385"/>
      <c r="I207" s="385"/>
      <c r="J207" s="385"/>
      <c r="K207" s="385"/>
      <c r="L207" s="385"/>
      <c r="M207" s="385"/>
      <c r="N207" s="385"/>
      <c r="O207" s="385"/>
      <c r="P207" s="385"/>
      <c r="Q207" s="385"/>
      <c r="R207" s="385"/>
      <c r="S207" s="385"/>
      <c r="T207" s="385"/>
      <c r="U207" s="385"/>
      <c r="V207" s="385"/>
      <c r="W207" s="385"/>
      <c r="X207" s="385"/>
      <c r="Y207" s="385"/>
      <c r="Z207" s="385"/>
      <c r="AA207" s="385"/>
      <c r="AB207" s="385"/>
      <c r="AC207" s="248"/>
      <c r="AD207" s="224"/>
    </row>
    <row r="208" spans="2:30" x14ac:dyDescent="0.25">
      <c r="B208" s="238"/>
      <c r="C208" s="488"/>
      <c r="D208" s="125">
        <v>10</v>
      </c>
      <c r="E208" s="385"/>
      <c r="F208" s="385"/>
      <c r="G208" s="385"/>
      <c r="H208" s="385"/>
      <c r="I208" s="385"/>
      <c r="J208" s="385"/>
      <c r="K208" s="385"/>
      <c r="L208" s="385"/>
      <c r="M208" s="385"/>
      <c r="N208" s="385"/>
      <c r="O208" s="385"/>
      <c r="P208" s="385"/>
      <c r="Q208" s="385"/>
      <c r="R208" s="385"/>
      <c r="S208" s="385"/>
      <c r="T208" s="385"/>
      <c r="U208" s="385"/>
      <c r="V208" s="385"/>
      <c r="W208" s="385"/>
      <c r="X208" s="385"/>
      <c r="Y208" s="385"/>
      <c r="Z208" s="385"/>
      <c r="AA208" s="385"/>
      <c r="AB208" s="385"/>
      <c r="AC208" s="248"/>
      <c r="AD208" s="224"/>
    </row>
    <row r="209" spans="2:30" x14ac:dyDescent="0.25">
      <c r="B209" s="238"/>
      <c r="C209" s="488"/>
      <c r="D209" s="125">
        <v>11</v>
      </c>
      <c r="E209" s="385"/>
      <c r="F209" s="385"/>
      <c r="G209" s="385"/>
      <c r="H209" s="385"/>
      <c r="I209" s="385"/>
      <c r="J209" s="385"/>
      <c r="K209" s="385"/>
      <c r="L209" s="385"/>
      <c r="M209" s="385"/>
      <c r="N209" s="385"/>
      <c r="O209" s="385"/>
      <c r="P209" s="385"/>
      <c r="Q209" s="385"/>
      <c r="R209" s="385"/>
      <c r="S209" s="385"/>
      <c r="T209" s="385"/>
      <c r="U209" s="385"/>
      <c r="V209" s="385"/>
      <c r="W209" s="385"/>
      <c r="X209" s="385"/>
      <c r="Y209" s="385"/>
      <c r="Z209" s="385"/>
      <c r="AA209" s="385"/>
      <c r="AB209" s="385"/>
      <c r="AC209" s="248"/>
      <c r="AD209" s="224"/>
    </row>
    <row r="210" spans="2:30" x14ac:dyDescent="0.25">
      <c r="B210" s="238"/>
      <c r="C210" s="488"/>
      <c r="D210" s="125">
        <v>12</v>
      </c>
      <c r="E210" s="385"/>
      <c r="F210" s="385"/>
      <c r="G210" s="385"/>
      <c r="H210" s="385"/>
      <c r="I210" s="385"/>
      <c r="J210" s="385"/>
      <c r="K210" s="385"/>
      <c r="L210" s="385"/>
      <c r="M210" s="385"/>
      <c r="N210" s="385"/>
      <c r="O210" s="385"/>
      <c r="P210" s="385"/>
      <c r="Q210" s="385"/>
      <c r="R210" s="385"/>
      <c r="S210" s="385"/>
      <c r="T210" s="385"/>
      <c r="U210" s="385"/>
      <c r="V210" s="385"/>
      <c r="W210" s="385"/>
      <c r="X210" s="385"/>
      <c r="Y210" s="385"/>
      <c r="Z210" s="385"/>
      <c r="AA210" s="385"/>
      <c r="AB210" s="385"/>
      <c r="AC210" s="248"/>
      <c r="AD210" s="224"/>
    </row>
    <row r="211" spans="2:30" x14ac:dyDescent="0.25">
      <c r="B211" s="238"/>
      <c r="C211" s="488"/>
      <c r="D211" s="125">
        <v>13</v>
      </c>
      <c r="E211" s="385"/>
      <c r="F211" s="385"/>
      <c r="G211" s="385"/>
      <c r="H211" s="385"/>
      <c r="I211" s="385"/>
      <c r="J211" s="385"/>
      <c r="K211" s="385"/>
      <c r="L211" s="385"/>
      <c r="M211" s="385"/>
      <c r="N211" s="385"/>
      <c r="O211" s="385"/>
      <c r="P211" s="385"/>
      <c r="Q211" s="385"/>
      <c r="R211" s="385"/>
      <c r="S211" s="385"/>
      <c r="T211" s="385"/>
      <c r="U211" s="385"/>
      <c r="V211" s="385"/>
      <c r="W211" s="385"/>
      <c r="X211" s="385"/>
      <c r="Y211" s="385"/>
      <c r="Z211" s="385"/>
      <c r="AA211" s="385"/>
      <c r="AB211" s="385"/>
      <c r="AC211" s="248"/>
      <c r="AD211" s="224"/>
    </row>
    <row r="212" spans="2:30" x14ac:dyDescent="0.25">
      <c r="B212" s="238"/>
      <c r="C212" s="488"/>
      <c r="D212" s="125">
        <v>14</v>
      </c>
      <c r="E212" s="385"/>
      <c r="F212" s="385"/>
      <c r="G212" s="385"/>
      <c r="H212" s="385"/>
      <c r="I212" s="385"/>
      <c r="J212" s="385"/>
      <c r="K212" s="385"/>
      <c r="L212" s="385"/>
      <c r="M212" s="385"/>
      <c r="N212" s="385"/>
      <c r="O212" s="385"/>
      <c r="P212" s="385"/>
      <c r="Q212" s="385"/>
      <c r="R212" s="385"/>
      <c r="S212" s="385"/>
      <c r="T212" s="385"/>
      <c r="U212" s="385"/>
      <c r="V212" s="385"/>
      <c r="W212" s="385"/>
      <c r="X212" s="385"/>
      <c r="Y212" s="385"/>
      <c r="Z212" s="385"/>
      <c r="AA212" s="385"/>
      <c r="AB212" s="385"/>
      <c r="AC212" s="248"/>
      <c r="AD212" s="224"/>
    </row>
    <row r="213" spans="2:30" x14ac:dyDescent="0.25">
      <c r="B213" s="238"/>
      <c r="C213" s="488"/>
      <c r="D213" s="125">
        <v>15</v>
      </c>
      <c r="E213" s="385"/>
      <c r="F213" s="385"/>
      <c r="G213" s="385"/>
      <c r="H213" s="385"/>
      <c r="I213" s="385"/>
      <c r="J213" s="385"/>
      <c r="K213" s="385"/>
      <c r="L213" s="385"/>
      <c r="M213" s="385"/>
      <c r="N213" s="385"/>
      <c r="O213" s="385"/>
      <c r="P213" s="385"/>
      <c r="Q213" s="385"/>
      <c r="R213" s="385"/>
      <c r="S213" s="385"/>
      <c r="T213" s="385"/>
      <c r="U213" s="385"/>
      <c r="V213" s="385"/>
      <c r="W213" s="385"/>
      <c r="X213" s="385"/>
      <c r="Y213" s="385"/>
      <c r="Z213" s="385"/>
      <c r="AA213" s="385"/>
      <c r="AB213" s="385"/>
      <c r="AC213" s="248"/>
      <c r="AD213" s="224"/>
    </row>
    <row r="214" spans="2:30" x14ac:dyDescent="0.25">
      <c r="B214" s="238"/>
      <c r="C214" s="488"/>
      <c r="D214" s="125">
        <v>16</v>
      </c>
      <c r="E214" s="385"/>
      <c r="F214" s="385"/>
      <c r="G214" s="385"/>
      <c r="H214" s="385"/>
      <c r="I214" s="385"/>
      <c r="J214" s="385"/>
      <c r="K214" s="385"/>
      <c r="L214" s="385"/>
      <c r="M214" s="385"/>
      <c r="N214" s="385"/>
      <c r="O214" s="385"/>
      <c r="P214" s="385"/>
      <c r="Q214" s="385"/>
      <c r="R214" s="385"/>
      <c r="S214" s="385"/>
      <c r="T214" s="385"/>
      <c r="U214" s="385"/>
      <c r="V214" s="385"/>
      <c r="W214" s="385"/>
      <c r="X214" s="385"/>
      <c r="Y214" s="385"/>
      <c r="Z214" s="385"/>
      <c r="AA214" s="385"/>
      <c r="AB214" s="385"/>
      <c r="AC214" s="248"/>
      <c r="AD214" s="224"/>
    </row>
    <row r="215" spans="2:30" x14ac:dyDescent="0.25">
      <c r="B215" s="238"/>
      <c r="C215" s="488"/>
      <c r="D215" s="125">
        <v>17</v>
      </c>
      <c r="E215" s="385"/>
      <c r="F215" s="385"/>
      <c r="G215" s="385"/>
      <c r="H215" s="385"/>
      <c r="I215" s="385"/>
      <c r="J215" s="385"/>
      <c r="K215" s="385"/>
      <c r="L215" s="385"/>
      <c r="M215" s="385"/>
      <c r="N215" s="385"/>
      <c r="O215" s="385"/>
      <c r="P215" s="385"/>
      <c r="Q215" s="385"/>
      <c r="R215" s="385"/>
      <c r="S215" s="385"/>
      <c r="T215" s="385"/>
      <c r="U215" s="385"/>
      <c r="V215" s="385"/>
      <c r="W215" s="385"/>
      <c r="X215" s="385"/>
      <c r="Y215" s="385"/>
      <c r="Z215" s="385"/>
      <c r="AA215" s="385"/>
      <c r="AB215" s="385"/>
      <c r="AC215" s="248"/>
      <c r="AD215" s="224"/>
    </row>
    <row r="216" spans="2:30" x14ac:dyDescent="0.25">
      <c r="B216" s="238"/>
      <c r="C216" s="488"/>
      <c r="D216" s="125">
        <v>18</v>
      </c>
      <c r="E216" s="385"/>
      <c r="F216" s="385"/>
      <c r="G216" s="385"/>
      <c r="H216" s="385"/>
      <c r="I216" s="385"/>
      <c r="J216" s="385"/>
      <c r="K216" s="385"/>
      <c r="L216" s="385"/>
      <c r="M216" s="385"/>
      <c r="N216" s="385"/>
      <c r="O216" s="385"/>
      <c r="P216" s="385"/>
      <c r="Q216" s="385"/>
      <c r="R216" s="385"/>
      <c r="S216" s="385"/>
      <c r="T216" s="385"/>
      <c r="U216" s="385"/>
      <c r="V216" s="385"/>
      <c r="W216" s="385"/>
      <c r="X216" s="385"/>
      <c r="Y216" s="385"/>
      <c r="Z216" s="385"/>
      <c r="AA216" s="385"/>
      <c r="AB216" s="385"/>
      <c r="AC216" s="248"/>
      <c r="AD216" s="224"/>
    </row>
    <row r="217" spans="2:30" x14ac:dyDescent="0.25">
      <c r="B217" s="238"/>
      <c r="C217" s="488"/>
      <c r="D217" s="125">
        <v>19</v>
      </c>
      <c r="E217" s="385"/>
      <c r="F217" s="385"/>
      <c r="G217" s="385"/>
      <c r="H217" s="385"/>
      <c r="I217" s="385"/>
      <c r="J217" s="385"/>
      <c r="K217" s="385"/>
      <c r="L217" s="385"/>
      <c r="M217" s="385"/>
      <c r="N217" s="385"/>
      <c r="O217" s="385"/>
      <c r="P217" s="385"/>
      <c r="Q217" s="385"/>
      <c r="R217" s="385"/>
      <c r="S217" s="385"/>
      <c r="T217" s="385"/>
      <c r="U217" s="385"/>
      <c r="V217" s="385"/>
      <c r="W217" s="385"/>
      <c r="X217" s="385"/>
      <c r="Y217" s="385"/>
      <c r="Z217" s="385"/>
      <c r="AA217" s="385"/>
      <c r="AB217" s="385"/>
      <c r="AC217" s="248"/>
      <c r="AD217" s="224"/>
    </row>
    <row r="218" spans="2:30" x14ac:dyDescent="0.25">
      <c r="B218" s="238"/>
      <c r="C218" s="488"/>
      <c r="D218" s="125">
        <v>20</v>
      </c>
      <c r="E218" s="385"/>
      <c r="F218" s="385"/>
      <c r="G218" s="385"/>
      <c r="H218" s="385"/>
      <c r="I218" s="385"/>
      <c r="J218" s="385"/>
      <c r="K218" s="385"/>
      <c r="L218" s="385"/>
      <c r="M218" s="385"/>
      <c r="N218" s="385"/>
      <c r="O218" s="385"/>
      <c r="P218" s="385"/>
      <c r="Q218" s="385"/>
      <c r="R218" s="385"/>
      <c r="S218" s="385"/>
      <c r="T218" s="385"/>
      <c r="U218" s="385"/>
      <c r="V218" s="385"/>
      <c r="W218" s="385"/>
      <c r="X218" s="385"/>
      <c r="Y218" s="385"/>
      <c r="Z218" s="385"/>
      <c r="AA218" s="385"/>
      <c r="AB218" s="385"/>
      <c r="AC218" s="248"/>
      <c r="AD218" s="224"/>
    </row>
    <row r="219" spans="2:30" x14ac:dyDescent="0.25">
      <c r="B219" s="238"/>
      <c r="C219" s="488"/>
      <c r="D219" s="125">
        <v>21</v>
      </c>
      <c r="E219" s="385"/>
      <c r="F219" s="385"/>
      <c r="G219" s="385"/>
      <c r="H219" s="385"/>
      <c r="I219" s="385"/>
      <c r="J219" s="385"/>
      <c r="K219" s="385"/>
      <c r="L219" s="385"/>
      <c r="M219" s="385"/>
      <c r="N219" s="385"/>
      <c r="O219" s="385"/>
      <c r="P219" s="385"/>
      <c r="Q219" s="385"/>
      <c r="R219" s="385"/>
      <c r="S219" s="385"/>
      <c r="T219" s="385"/>
      <c r="U219" s="385"/>
      <c r="V219" s="385"/>
      <c r="W219" s="385"/>
      <c r="X219" s="385"/>
      <c r="Y219" s="385"/>
      <c r="Z219" s="385"/>
      <c r="AA219" s="385"/>
      <c r="AB219" s="385"/>
      <c r="AC219" s="248"/>
      <c r="AD219" s="224"/>
    </row>
    <row r="220" spans="2:30" x14ac:dyDescent="0.25">
      <c r="B220" s="238"/>
      <c r="C220" s="488"/>
      <c r="D220" s="125">
        <v>22</v>
      </c>
      <c r="E220" s="385"/>
      <c r="F220" s="385"/>
      <c r="G220" s="385"/>
      <c r="H220" s="385"/>
      <c r="I220" s="385"/>
      <c r="J220" s="385"/>
      <c r="K220" s="385"/>
      <c r="L220" s="385"/>
      <c r="M220" s="385"/>
      <c r="N220" s="385"/>
      <c r="O220" s="385"/>
      <c r="P220" s="385"/>
      <c r="Q220" s="385"/>
      <c r="R220" s="385"/>
      <c r="S220" s="385"/>
      <c r="T220" s="385"/>
      <c r="U220" s="385"/>
      <c r="V220" s="385"/>
      <c r="W220" s="385"/>
      <c r="X220" s="385"/>
      <c r="Y220" s="385"/>
      <c r="Z220" s="385"/>
      <c r="AA220" s="385"/>
      <c r="AB220" s="385"/>
      <c r="AC220" s="248"/>
      <c r="AD220" s="224"/>
    </row>
    <row r="221" spans="2:30" x14ac:dyDescent="0.25">
      <c r="B221" s="238"/>
      <c r="C221" s="488"/>
      <c r="D221" s="125">
        <v>23</v>
      </c>
      <c r="E221" s="385"/>
      <c r="F221" s="385"/>
      <c r="G221" s="385"/>
      <c r="H221" s="385"/>
      <c r="I221" s="385"/>
      <c r="J221" s="385"/>
      <c r="K221" s="385"/>
      <c r="L221" s="385"/>
      <c r="M221" s="385"/>
      <c r="N221" s="385"/>
      <c r="O221" s="385"/>
      <c r="P221" s="385"/>
      <c r="Q221" s="385"/>
      <c r="R221" s="385"/>
      <c r="S221" s="385"/>
      <c r="T221" s="385"/>
      <c r="U221" s="385"/>
      <c r="V221" s="385"/>
      <c r="W221" s="385"/>
      <c r="X221" s="385"/>
      <c r="Y221" s="385"/>
      <c r="Z221" s="385"/>
      <c r="AA221" s="385"/>
      <c r="AB221" s="385"/>
      <c r="AC221" s="248"/>
      <c r="AD221" s="224"/>
    </row>
    <row r="222" spans="2:30" x14ac:dyDescent="0.25">
      <c r="B222" s="238"/>
      <c r="C222" s="488"/>
      <c r="D222" s="125">
        <v>24</v>
      </c>
      <c r="E222" s="385"/>
      <c r="F222" s="385"/>
      <c r="G222" s="385"/>
      <c r="H222" s="385"/>
      <c r="I222" s="385"/>
      <c r="J222" s="385"/>
      <c r="K222" s="385"/>
      <c r="L222" s="385"/>
      <c r="M222" s="385"/>
      <c r="N222" s="385"/>
      <c r="O222" s="385"/>
      <c r="P222" s="385"/>
      <c r="Q222" s="385"/>
      <c r="R222" s="385"/>
      <c r="S222" s="385"/>
      <c r="T222" s="385"/>
      <c r="U222" s="385"/>
      <c r="V222" s="385"/>
      <c r="W222" s="385"/>
      <c r="X222" s="385"/>
      <c r="Y222" s="385"/>
      <c r="Z222" s="385"/>
      <c r="AA222" s="385"/>
      <c r="AB222" s="385"/>
      <c r="AC222" s="248"/>
      <c r="AD222" s="224"/>
    </row>
    <row r="223" spans="2:30" x14ac:dyDescent="0.25">
      <c r="B223" s="238"/>
      <c r="C223" s="488"/>
      <c r="D223" s="125">
        <v>25</v>
      </c>
      <c r="E223" s="385"/>
      <c r="F223" s="385"/>
      <c r="G223" s="385"/>
      <c r="H223" s="385"/>
      <c r="I223" s="385"/>
      <c r="J223" s="385"/>
      <c r="K223" s="385"/>
      <c r="L223" s="385"/>
      <c r="M223" s="385"/>
      <c r="N223" s="385"/>
      <c r="O223" s="385"/>
      <c r="P223" s="385"/>
      <c r="Q223" s="385"/>
      <c r="R223" s="385"/>
      <c r="S223" s="385"/>
      <c r="T223" s="385"/>
      <c r="U223" s="385"/>
      <c r="V223" s="385"/>
      <c r="W223" s="385"/>
      <c r="X223" s="385"/>
      <c r="Y223" s="385"/>
      <c r="Z223" s="385"/>
      <c r="AA223" s="385"/>
      <c r="AB223" s="385"/>
      <c r="AC223" s="248"/>
      <c r="AD223" s="224"/>
    </row>
    <row r="224" spans="2:30" x14ac:dyDescent="0.25">
      <c r="B224" s="238"/>
      <c r="C224" s="488"/>
      <c r="D224" s="125">
        <v>26</v>
      </c>
      <c r="E224" s="385"/>
      <c r="F224" s="385"/>
      <c r="G224" s="385"/>
      <c r="H224" s="385"/>
      <c r="I224" s="385"/>
      <c r="J224" s="385"/>
      <c r="K224" s="385"/>
      <c r="L224" s="385"/>
      <c r="M224" s="385"/>
      <c r="N224" s="385"/>
      <c r="O224" s="385"/>
      <c r="P224" s="385"/>
      <c r="Q224" s="385"/>
      <c r="R224" s="385"/>
      <c r="S224" s="385"/>
      <c r="T224" s="385"/>
      <c r="U224" s="385"/>
      <c r="V224" s="385"/>
      <c r="W224" s="385"/>
      <c r="X224" s="385"/>
      <c r="Y224" s="385"/>
      <c r="Z224" s="385"/>
      <c r="AA224" s="385"/>
      <c r="AB224" s="385"/>
      <c r="AC224" s="248"/>
      <c r="AD224" s="224"/>
    </row>
    <row r="225" spans="2:30" x14ac:dyDescent="0.25">
      <c r="B225" s="238"/>
      <c r="C225" s="488"/>
      <c r="D225" s="125">
        <v>27</v>
      </c>
      <c r="E225" s="385"/>
      <c r="F225" s="385"/>
      <c r="G225" s="385"/>
      <c r="H225" s="385"/>
      <c r="I225" s="385"/>
      <c r="J225" s="385"/>
      <c r="K225" s="385"/>
      <c r="L225" s="385"/>
      <c r="M225" s="385"/>
      <c r="N225" s="385"/>
      <c r="O225" s="385"/>
      <c r="P225" s="385"/>
      <c r="Q225" s="385"/>
      <c r="R225" s="385"/>
      <c r="S225" s="385"/>
      <c r="T225" s="385"/>
      <c r="U225" s="385"/>
      <c r="V225" s="385"/>
      <c r="W225" s="385"/>
      <c r="X225" s="385"/>
      <c r="Y225" s="385"/>
      <c r="Z225" s="385"/>
      <c r="AA225" s="385"/>
      <c r="AB225" s="385"/>
      <c r="AC225" s="248"/>
      <c r="AD225" s="224"/>
    </row>
    <row r="226" spans="2:30" x14ac:dyDescent="0.25">
      <c r="B226" s="238"/>
      <c r="C226" s="488"/>
      <c r="D226" s="125">
        <v>28</v>
      </c>
      <c r="E226" s="385"/>
      <c r="F226" s="385"/>
      <c r="G226" s="385"/>
      <c r="H226" s="385"/>
      <c r="I226" s="385"/>
      <c r="J226" s="385"/>
      <c r="K226" s="385"/>
      <c r="L226" s="385"/>
      <c r="M226" s="385"/>
      <c r="N226" s="385"/>
      <c r="O226" s="385"/>
      <c r="P226" s="385"/>
      <c r="Q226" s="385"/>
      <c r="R226" s="385"/>
      <c r="S226" s="385"/>
      <c r="T226" s="385"/>
      <c r="U226" s="385"/>
      <c r="V226" s="385"/>
      <c r="W226" s="385"/>
      <c r="X226" s="385"/>
      <c r="Y226" s="385"/>
      <c r="Z226" s="385"/>
      <c r="AA226" s="385"/>
      <c r="AB226" s="385"/>
      <c r="AC226" s="248"/>
      <c r="AD226" s="224"/>
    </row>
    <row r="227" spans="2:30" x14ac:dyDescent="0.25">
      <c r="B227" s="238"/>
      <c r="C227" s="488"/>
      <c r="D227" s="125">
        <v>29</v>
      </c>
      <c r="E227" s="385"/>
      <c r="F227" s="385"/>
      <c r="G227" s="385"/>
      <c r="H227" s="385"/>
      <c r="I227" s="385"/>
      <c r="J227" s="385"/>
      <c r="K227" s="385"/>
      <c r="L227" s="385"/>
      <c r="M227" s="385"/>
      <c r="N227" s="385"/>
      <c r="O227" s="385"/>
      <c r="P227" s="385"/>
      <c r="Q227" s="385"/>
      <c r="R227" s="385"/>
      <c r="S227" s="385"/>
      <c r="T227" s="385"/>
      <c r="U227" s="385"/>
      <c r="V227" s="385"/>
      <c r="W227" s="385"/>
      <c r="X227" s="385"/>
      <c r="Y227" s="385"/>
      <c r="Z227" s="385"/>
      <c r="AA227" s="385"/>
      <c r="AB227" s="385"/>
      <c r="AC227" s="248"/>
      <c r="AD227" s="224"/>
    </row>
    <row r="228" spans="2:30" x14ac:dyDescent="0.25">
      <c r="B228" s="238"/>
      <c r="C228" s="488"/>
      <c r="D228" s="125">
        <v>30</v>
      </c>
      <c r="E228" s="385"/>
      <c r="F228" s="385"/>
      <c r="G228" s="385"/>
      <c r="H228" s="385"/>
      <c r="I228" s="385"/>
      <c r="J228" s="385"/>
      <c r="K228" s="385"/>
      <c r="L228" s="385"/>
      <c r="M228" s="385"/>
      <c r="N228" s="385"/>
      <c r="O228" s="385"/>
      <c r="P228" s="385"/>
      <c r="Q228" s="385"/>
      <c r="R228" s="385"/>
      <c r="S228" s="385"/>
      <c r="T228" s="385"/>
      <c r="U228" s="385"/>
      <c r="V228" s="385"/>
      <c r="W228" s="385"/>
      <c r="X228" s="385"/>
      <c r="Y228" s="385"/>
      <c r="Z228" s="385"/>
      <c r="AA228" s="385"/>
      <c r="AB228" s="385"/>
      <c r="AC228" s="248"/>
      <c r="AD228" s="224"/>
    </row>
    <row r="229" spans="2:30" x14ac:dyDescent="0.25">
      <c r="B229" s="238"/>
      <c r="C229" s="488"/>
      <c r="D229" s="126">
        <v>31</v>
      </c>
      <c r="E229" s="385"/>
      <c r="F229" s="385"/>
      <c r="G229" s="385"/>
      <c r="H229" s="385"/>
      <c r="I229" s="385"/>
      <c r="J229" s="385"/>
      <c r="K229" s="385"/>
      <c r="L229" s="385"/>
      <c r="M229" s="385"/>
      <c r="N229" s="385"/>
      <c r="O229" s="385"/>
      <c r="P229" s="385"/>
      <c r="Q229" s="385"/>
      <c r="R229" s="385"/>
      <c r="S229" s="385"/>
      <c r="T229" s="385"/>
      <c r="U229" s="385"/>
      <c r="V229" s="385"/>
      <c r="W229" s="385"/>
      <c r="X229" s="385"/>
      <c r="Y229" s="385"/>
      <c r="Z229" s="385"/>
      <c r="AA229" s="385"/>
      <c r="AB229" s="385"/>
      <c r="AC229" s="248"/>
      <c r="AD229" s="224"/>
    </row>
    <row r="230" spans="2:30" ht="15.75" thickBot="1" x14ac:dyDescent="0.3">
      <c r="B230" s="238"/>
      <c r="C230" s="488"/>
      <c r="D230" s="232"/>
      <c r="E230" s="271"/>
      <c r="F230" s="271"/>
      <c r="G230" s="271"/>
      <c r="H230" s="271"/>
      <c r="I230" s="271"/>
      <c r="J230" s="271"/>
      <c r="K230" s="271"/>
      <c r="L230" s="271"/>
      <c r="M230" s="271"/>
      <c r="N230" s="271"/>
      <c r="O230" s="271"/>
      <c r="P230" s="271"/>
      <c r="Q230" s="271"/>
      <c r="R230" s="271"/>
      <c r="S230" s="271"/>
      <c r="T230" s="271"/>
      <c r="U230" s="271"/>
      <c r="V230" s="271"/>
      <c r="W230" s="271"/>
      <c r="X230" s="271"/>
      <c r="Y230" s="271"/>
      <c r="Z230" s="271"/>
      <c r="AA230" s="271"/>
      <c r="AB230" s="272"/>
      <c r="AC230" s="249"/>
      <c r="AD230" s="224"/>
    </row>
    <row r="231" spans="2:30" x14ac:dyDescent="0.25">
      <c r="B231" s="238"/>
      <c r="C231" s="488" t="s">
        <v>81</v>
      </c>
      <c r="D231" s="129">
        <v>1</v>
      </c>
      <c r="E231" s="385"/>
      <c r="F231" s="385"/>
      <c r="G231" s="385"/>
      <c r="H231" s="385"/>
      <c r="I231" s="385"/>
      <c r="J231" s="385"/>
      <c r="K231" s="385"/>
      <c r="L231" s="385"/>
      <c r="M231" s="385"/>
      <c r="N231" s="385"/>
      <c r="O231" s="385"/>
      <c r="P231" s="385"/>
      <c r="Q231" s="385"/>
      <c r="R231" s="385"/>
      <c r="S231" s="385"/>
      <c r="T231" s="385"/>
      <c r="U231" s="385"/>
      <c r="V231" s="385"/>
      <c r="W231" s="385"/>
      <c r="X231" s="385"/>
      <c r="Y231" s="385"/>
      <c r="Z231" s="385"/>
      <c r="AA231" s="385"/>
      <c r="AB231" s="385"/>
      <c r="AC231" s="248"/>
      <c r="AD231" s="224"/>
    </row>
    <row r="232" spans="2:30" x14ac:dyDescent="0.25">
      <c r="B232" s="238"/>
      <c r="C232" s="488"/>
      <c r="D232" s="125">
        <v>2</v>
      </c>
      <c r="E232" s="385"/>
      <c r="F232" s="385"/>
      <c r="G232" s="385"/>
      <c r="H232" s="385"/>
      <c r="I232" s="385"/>
      <c r="J232" s="385"/>
      <c r="K232" s="385"/>
      <c r="L232" s="385"/>
      <c r="M232" s="385"/>
      <c r="N232" s="385"/>
      <c r="O232" s="385"/>
      <c r="P232" s="385"/>
      <c r="Q232" s="385"/>
      <c r="R232" s="385"/>
      <c r="S232" s="385"/>
      <c r="T232" s="385"/>
      <c r="U232" s="385"/>
      <c r="V232" s="385"/>
      <c r="W232" s="385"/>
      <c r="X232" s="385"/>
      <c r="Y232" s="385"/>
      <c r="Z232" s="385"/>
      <c r="AA232" s="385"/>
      <c r="AB232" s="385"/>
      <c r="AC232" s="248"/>
      <c r="AD232" s="224"/>
    </row>
    <row r="233" spans="2:30" x14ac:dyDescent="0.25">
      <c r="B233" s="238"/>
      <c r="C233" s="488"/>
      <c r="D233" s="125">
        <v>3</v>
      </c>
      <c r="E233" s="385"/>
      <c r="F233" s="385"/>
      <c r="G233" s="385"/>
      <c r="H233" s="385"/>
      <c r="I233" s="385"/>
      <c r="J233" s="385"/>
      <c r="K233" s="385"/>
      <c r="L233" s="385"/>
      <c r="M233" s="385"/>
      <c r="N233" s="385"/>
      <c r="O233" s="385"/>
      <c r="P233" s="385"/>
      <c r="Q233" s="385"/>
      <c r="R233" s="385"/>
      <c r="S233" s="385"/>
      <c r="T233" s="385"/>
      <c r="U233" s="385"/>
      <c r="V233" s="385"/>
      <c r="W233" s="385"/>
      <c r="X233" s="385"/>
      <c r="Y233" s="385"/>
      <c r="Z233" s="385"/>
      <c r="AA233" s="385"/>
      <c r="AB233" s="385"/>
      <c r="AC233" s="248"/>
      <c r="AD233" s="224"/>
    </row>
    <row r="234" spans="2:30" x14ac:dyDescent="0.25">
      <c r="B234" s="238"/>
      <c r="C234" s="488"/>
      <c r="D234" s="125">
        <v>4</v>
      </c>
      <c r="E234" s="385"/>
      <c r="F234" s="385"/>
      <c r="G234" s="385"/>
      <c r="H234" s="385"/>
      <c r="I234" s="385"/>
      <c r="J234" s="385"/>
      <c r="K234" s="385"/>
      <c r="L234" s="385"/>
      <c r="M234" s="385"/>
      <c r="N234" s="385"/>
      <c r="O234" s="385"/>
      <c r="P234" s="385"/>
      <c r="Q234" s="385"/>
      <c r="R234" s="385"/>
      <c r="S234" s="385"/>
      <c r="T234" s="385"/>
      <c r="U234" s="385"/>
      <c r="V234" s="385"/>
      <c r="W234" s="385"/>
      <c r="X234" s="385"/>
      <c r="Y234" s="385"/>
      <c r="Z234" s="385"/>
      <c r="AA234" s="385"/>
      <c r="AB234" s="385"/>
      <c r="AC234" s="248"/>
      <c r="AD234" s="224"/>
    </row>
    <row r="235" spans="2:30" x14ac:dyDescent="0.25">
      <c r="B235" s="238"/>
      <c r="C235" s="488"/>
      <c r="D235" s="125">
        <v>5</v>
      </c>
      <c r="E235" s="385"/>
      <c r="F235" s="385"/>
      <c r="G235" s="385"/>
      <c r="H235" s="385"/>
      <c r="I235" s="385"/>
      <c r="J235" s="385"/>
      <c r="K235" s="385"/>
      <c r="L235" s="385"/>
      <c r="M235" s="385"/>
      <c r="N235" s="385"/>
      <c r="O235" s="385"/>
      <c r="P235" s="385"/>
      <c r="Q235" s="385"/>
      <c r="R235" s="385"/>
      <c r="S235" s="385"/>
      <c r="T235" s="385"/>
      <c r="U235" s="385"/>
      <c r="V235" s="385"/>
      <c r="W235" s="385"/>
      <c r="X235" s="385"/>
      <c r="Y235" s="385"/>
      <c r="Z235" s="385"/>
      <c r="AA235" s="385"/>
      <c r="AB235" s="385"/>
      <c r="AC235" s="248"/>
      <c r="AD235" s="224"/>
    </row>
    <row r="236" spans="2:30" x14ac:dyDescent="0.25">
      <c r="B236" s="238"/>
      <c r="C236" s="488"/>
      <c r="D236" s="125">
        <v>6</v>
      </c>
      <c r="E236" s="385"/>
      <c r="F236" s="385"/>
      <c r="G236" s="385"/>
      <c r="H236" s="385"/>
      <c r="I236" s="385"/>
      <c r="J236" s="385"/>
      <c r="K236" s="385"/>
      <c r="L236" s="385"/>
      <c r="M236" s="385"/>
      <c r="N236" s="385"/>
      <c r="O236" s="385"/>
      <c r="P236" s="385"/>
      <c r="Q236" s="385"/>
      <c r="R236" s="385"/>
      <c r="S236" s="385"/>
      <c r="T236" s="385"/>
      <c r="U236" s="385"/>
      <c r="V236" s="385"/>
      <c r="W236" s="385"/>
      <c r="X236" s="385"/>
      <c r="Y236" s="385"/>
      <c r="Z236" s="385"/>
      <c r="AA236" s="385"/>
      <c r="AB236" s="385"/>
      <c r="AC236" s="248"/>
      <c r="AD236" s="224"/>
    </row>
    <row r="237" spans="2:30" x14ac:dyDescent="0.25">
      <c r="B237" s="238"/>
      <c r="C237" s="488"/>
      <c r="D237" s="125">
        <v>7</v>
      </c>
      <c r="E237" s="385"/>
      <c r="F237" s="385"/>
      <c r="G237" s="385"/>
      <c r="H237" s="385"/>
      <c r="I237" s="385"/>
      <c r="J237" s="385"/>
      <c r="K237" s="385"/>
      <c r="L237" s="385"/>
      <c r="M237" s="385"/>
      <c r="N237" s="385"/>
      <c r="O237" s="385"/>
      <c r="P237" s="385"/>
      <c r="Q237" s="385"/>
      <c r="R237" s="385"/>
      <c r="S237" s="385"/>
      <c r="T237" s="385"/>
      <c r="U237" s="385"/>
      <c r="V237" s="385"/>
      <c r="W237" s="385"/>
      <c r="X237" s="385"/>
      <c r="Y237" s="385"/>
      <c r="Z237" s="385"/>
      <c r="AA237" s="385"/>
      <c r="AB237" s="385"/>
      <c r="AC237" s="248"/>
      <c r="AD237" s="224"/>
    </row>
    <row r="238" spans="2:30" x14ac:dyDescent="0.25">
      <c r="B238" s="238"/>
      <c r="C238" s="488"/>
      <c r="D238" s="125">
        <v>8</v>
      </c>
      <c r="E238" s="385"/>
      <c r="F238" s="385"/>
      <c r="G238" s="385"/>
      <c r="H238" s="385"/>
      <c r="I238" s="385"/>
      <c r="J238" s="385"/>
      <c r="K238" s="385"/>
      <c r="L238" s="385"/>
      <c r="M238" s="385"/>
      <c r="N238" s="385"/>
      <c r="O238" s="385"/>
      <c r="P238" s="385"/>
      <c r="Q238" s="385"/>
      <c r="R238" s="385"/>
      <c r="S238" s="385"/>
      <c r="T238" s="385"/>
      <c r="U238" s="385"/>
      <c r="V238" s="385"/>
      <c r="W238" s="385"/>
      <c r="X238" s="385"/>
      <c r="Y238" s="385"/>
      <c r="Z238" s="385"/>
      <c r="AA238" s="385"/>
      <c r="AB238" s="385"/>
      <c r="AC238" s="248"/>
      <c r="AD238" s="224"/>
    </row>
    <row r="239" spans="2:30" x14ac:dyDescent="0.25">
      <c r="B239" s="238"/>
      <c r="C239" s="488"/>
      <c r="D239" s="125">
        <v>9</v>
      </c>
      <c r="E239" s="385"/>
      <c r="F239" s="385"/>
      <c r="G239" s="385"/>
      <c r="H239" s="385"/>
      <c r="I239" s="385"/>
      <c r="J239" s="385"/>
      <c r="K239" s="385"/>
      <c r="L239" s="385"/>
      <c r="M239" s="385"/>
      <c r="N239" s="385"/>
      <c r="O239" s="385"/>
      <c r="P239" s="385"/>
      <c r="Q239" s="385"/>
      <c r="R239" s="385"/>
      <c r="S239" s="385"/>
      <c r="T239" s="385"/>
      <c r="U239" s="385"/>
      <c r="V239" s="385"/>
      <c r="W239" s="385"/>
      <c r="X239" s="385"/>
      <c r="Y239" s="385"/>
      <c r="Z239" s="385"/>
      <c r="AA239" s="385"/>
      <c r="AB239" s="385"/>
      <c r="AC239" s="248"/>
      <c r="AD239" s="224"/>
    </row>
    <row r="240" spans="2:30" x14ac:dyDescent="0.25">
      <c r="B240" s="238"/>
      <c r="C240" s="488"/>
      <c r="D240" s="125">
        <v>10</v>
      </c>
      <c r="E240" s="385"/>
      <c r="F240" s="385"/>
      <c r="G240" s="385"/>
      <c r="H240" s="385"/>
      <c r="I240" s="385"/>
      <c r="J240" s="385"/>
      <c r="K240" s="385"/>
      <c r="L240" s="385"/>
      <c r="M240" s="385"/>
      <c r="N240" s="385"/>
      <c r="O240" s="385"/>
      <c r="P240" s="385"/>
      <c r="Q240" s="385"/>
      <c r="R240" s="385"/>
      <c r="S240" s="385"/>
      <c r="T240" s="385"/>
      <c r="U240" s="385"/>
      <c r="V240" s="385"/>
      <c r="W240" s="385"/>
      <c r="X240" s="385"/>
      <c r="Y240" s="385"/>
      <c r="Z240" s="385"/>
      <c r="AA240" s="385"/>
      <c r="AB240" s="385"/>
      <c r="AC240" s="248"/>
      <c r="AD240" s="224"/>
    </row>
    <row r="241" spans="2:30" x14ac:dyDescent="0.25">
      <c r="B241" s="238"/>
      <c r="C241" s="488"/>
      <c r="D241" s="125">
        <v>11</v>
      </c>
      <c r="E241" s="385"/>
      <c r="F241" s="385"/>
      <c r="G241" s="385"/>
      <c r="H241" s="385"/>
      <c r="I241" s="385"/>
      <c r="J241" s="385"/>
      <c r="K241" s="385"/>
      <c r="L241" s="385"/>
      <c r="M241" s="385"/>
      <c r="N241" s="385"/>
      <c r="O241" s="385"/>
      <c r="P241" s="385"/>
      <c r="Q241" s="385"/>
      <c r="R241" s="385"/>
      <c r="S241" s="385"/>
      <c r="T241" s="385"/>
      <c r="U241" s="385"/>
      <c r="V241" s="385"/>
      <c r="W241" s="385"/>
      <c r="X241" s="385"/>
      <c r="Y241" s="385"/>
      <c r="Z241" s="385"/>
      <c r="AA241" s="385"/>
      <c r="AB241" s="385"/>
      <c r="AC241" s="248"/>
      <c r="AD241" s="224"/>
    </row>
    <row r="242" spans="2:30" x14ac:dyDescent="0.25">
      <c r="B242" s="238"/>
      <c r="C242" s="488"/>
      <c r="D242" s="125">
        <v>12</v>
      </c>
      <c r="E242" s="385"/>
      <c r="F242" s="385"/>
      <c r="G242" s="385"/>
      <c r="H242" s="385"/>
      <c r="I242" s="385"/>
      <c r="J242" s="385"/>
      <c r="K242" s="385"/>
      <c r="L242" s="385"/>
      <c r="M242" s="385"/>
      <c r="N242" s="385"/>
      <c r="O242" s="385"/>
      <c r="P242" s="385"/>
      <c r="Q242" s="385"/>
      <c r="R242" s="385"/>
      <c r="S242" s="385"/>
      <c r="T242" s="385"/>
      <c r="U242" s="385"/>
      <c r="V242" s="385"/>
      <c r="W242" s="385"/>
      <c r="X242" s="385"/>
      <c r="Y242" s="385"/>
      <c r="Z242" s="385"/>
      <c r="AA242" s="385"/>
      <c r="AB242" s="385"/>
      <c r="AC242" s="248"/>
      <c r="AD242" s="224"/>
    </row>
    <row r="243" spans="2:30" x14ac:dyDescent="0.25">
      <c r="B243" s="238"/>
      <c r="C243" s="488"/>
      <c r="D243" s="125">
        <v>13</v>
      </c>
      <c r="E243" s="385"/>
      <c r="F243" s="385"/>
      <c r="G243" s="385"/>
      <c r="H243" s="385"/>
      <c r="I243" s="385"/>
      <c r="J243" s="385"/>
      <c r="K243" s="385"/>
      <c r="L243" s="385"/>
      <c r="M243" s="385"/>
      <c r="N243" s="385"/>
      <c r="O243" s="385"/>
      <c r="P243" s="385"/>
      <c r="Q243" s="385"/>
      <c r="R243" s="385"/>
      <c r="S243" s="385"/>
      <c r="T243" s="385"/>
      <c r="U243" s="385"/>
      <c r="V243" s="385"/>
      <c r="W243" s="385"/>
      <c r="X243" s="385"/>
      <c r="Y243" s="385"/>
      <c r="Z243" s="385"/>
      <c r="AA243" s="385"/>
      <c r="AB243" s="385"/>
      <c r="AC243" s="248"/>
      <c r="AD243" s="224"/>
    </row>
    <row r="244" spans="2:30" x14ac:dyDescent="0.25">
      <c r="B244" s="238"/>
      <c r="C244" s="488"/>
      <c r="D244" s="125">
        <v>14</v>
      </c>
      <c r="E244" s="385"/>
      <c r="F244" s="385"/>
      <c r="G244" s="385"/>
      <c r="H244" s="385"/>
      <c r="I244" s="385"/>
      <c r="J244" s="385"/>
      <c r="K244" s="385"/>
      <c r="L244" s="385"/>
      <c r="M244" s="385"/>
      <c r="N244" s="385"/>
      <c r="O244" s="385"/>
      <c r="P244" s="385"/>
      <c r="Q244" s="385"/>
      <c r="R244" s="385"/>
      <c r="S244" s="385"/>
      <c r="T244" s="385"/>
      <c r="U244" s="385"/>
      <c r="V244" s="385"/>
      <c r="W244" s="385"/>
      <c r="X244" s="385"/>
      <c r="Y244" s="385"/>
      <c r="Z244" s="385"/>
      <c r="AA244" s="385"/>
      <c r="AB244" s="385"/>
      <c r="AC244" s="248"/>
      <c r="AD244" s="224"/>
    </row>
    <row r="245" spans="2:30" x14ac:dyDescent="0.25">
      <c r="B245" s="238"/>
      <c r="C245" s="488"/>
      <c r="D245" s="125">
        <v>15</v>
      </c>
      <c r="E245" s="385"/>
      <c r="F245" s="385"/>
      <c r="G245" s="385"/>
      <c r="H245" s="385"/>
      <c r="I245" s="385"/>
      <c r="J245" s="385"/>
      <c r="K245" s="385"/>
      <c r="L245" s="385"/>
      <c r="M245" s="385"/>
      <c r="N245" s="385"/>
      <c r="O245" s="385"/>
      <c r="P245" s="385"/>
      <c r="Q245" s="385"/>
      <c r="R245" s="385"/>
      <c r="S245" s="385"/>
      <c r="T245" s="385"/>
      <c r="U245" s="385"/>
      <c r="V245" s="385"/>
      <c r="W245" s="385"/>
      <c r="X245" s="385"/>
      <c r="Y245" s="385"/>
      <c r="Z245" s="385"/>
      <c r="AA245" s="385"/>
      <c r="AB245" s="385"/>
      <c r="AC245" s="248"/>
      <c r="AD245" s="224"/>
    </row>
    <row r="246" spans="2:30" x14ac:dyDescent="0.25">
      <c r="B246" s="238"/>
      <c r="C246" s="488"/>
      <c r="D246" s="125">
        <v>16</v>
      </c>
      <c r="E246" s="385"/>
      <c r="F246" s="385"/>
      <c r="G246" s="385"/>
      <c r="H246" s="385"/>
      <c r="I246" s="385"/>
      <c r="J246" s="385"/>
      <c r="K246" s="385"/>
      <c r="L246" s="385"/>
      <c r="M246" s="385"/>
      <c r="N246" s="385"/>
      <c r="O246" s="385"/>
      <c r="P246" s="385"/>
      <c r="Q246" s="385"/>
      <c r="R246" s="385"/>
      <c r="S246" s="385"/>
      <c r="T246" s="385"/>
      <c r="U246" s="385"/>
      <c r="V246" s="385"/>
      <c r="W246" s="385"/>
      <c r="X246" s="385"/>
      <c r="Y246" s="385"/>
      <c r="Z246" s="385"/>
      <c r="AA246" s="385"/>
      <c r="AB246" s="385"/>
      <c r="AC246" s="248"/>
      <c r="AD246" s="224"/>
    </row>
    <row r="247" spans="2:30" x14ac:dyDescent="0.25">
      <c r="B247" s="238"/>
      <c r="C247" s="488"/>
      <c r="D247" s="125">
        <v>17</v>
      </c>
      <c r="E247" s="385"/>
      <c r="F247" s="385"/>
      <c r="G247" s="385"/>
      <c r="H247" s="385"/>
      <c r="I247" s="385"/>
      <c r="J247" s="385"/>
      <c r="K247" s="385"/>
      <c r="L247" s="385"/>
      <c r="M247" s="385"/>
      <c r="N247" s="385"/>
      <c r="O247" s="385"/>
      <c r="P247" s="385"/>
      <c r="Q247" s="385"/>
      <c r="R247" s="385"/>
      <c r="S247" s="385"/>
      <c r="T247" s="385"/>
      <c r="U247" s="385"/>
      <c r="V247" s="385"/>
      <c r="W247" s="385"/>
      <c r="X247" s="385"/>
      <c r="Y247" s="385"/>
      <c r="Z247" s="385"/>
      <c r="AA247" s="385"/>
      <c r="AB247" s="385"/>
      <c r="AC247" s="248"/>
      <c r="AD247" s="224"/>
    </row>
    <row r="248" spans="2:30" x14ac:dyDescent="0.25">
      <c r="B248" s="238"/>
      <c r="C248" s="488"/>
      <c r="D248" s="125">
        <v>18</v>
      </c>
      <c r="E248" s="385"/>
      <c r="F248" s="385"/>
      <c r="G248" s="385"/>
      <c r="H248" s="385"/>
      <c r="I248" s="385"/>
      <c r="J248" s="385"/>
      <c r="K248" s="385"/>
      <c r="L248" s="385"/>
      <c r="M248" s="385"/>
      <c r="N248" s="385"/>
      <c r="O248" s="385"/>
      <c r="P248" s="385"/>
      <c r="Q248" s="385"/>
      <c r="R248" s="385"/>
      <c r="S248" s="385"/>
      <c r="T248" s="385"/>
      <c r="U248" s="385"/>
      <c r="V248" s="385"/>
      <c r="W248" s="385"/>
      <c r="X248" s="385"/>
      <c r="Y248" s="385"/>
      <c r="Z248" s="385"/>
      <c r="AA248" s="385"/>
      <c r="AB248" s="385"/>
      <c r="AC248" s="248"/>
      <c r="AD248" s="224"/>
    </row>
    <row r="249" spans="2:30" x14ac:dyDescent="0.25">
      <c r="B249" s="238"/>
      <c r="C249" s="488"/>
      <c r="D249" s="125">
        <v>19</v>
      </c>
      <c r="E249" s="385"/>
      <c r="F249" s="385"/>
      <c r="G249" s="385"/>
      <c r="H249" s="385"/>
      <c r="I249" s="385"/>
      <c r="J249" s="385"/>
      <c r="K249" s="385"/>
      <c r="L249" s="385"/>
      <c r="M249" s="385"/>
      <c r="N249" s="385"/>
      <c r="O249" s="385"/>
      <c r="P249" s="385"/>
      <c r="Q249" s="385"/>
      <c r="R249" s="385"/>
      <c r="S249" s="385"/>
      <c r="T249" s="385"/>
      <c r="U249" s="385"/>
      <c r="V249" s="385"/>
      <c r="W249" s="385"/>
      <c r="X249" s="385"/>
      <c r="Y249" s="385"/>
      <c r="Z249" s="385"/>
      <c r="AA249" s="385"/>
      <c r="AB249" s="385"/>
      <c r="AC249" s="248"/>
      <c r="AD249" s="224"/>
    </row>
    <row r="250" spans="2:30" x14ac:dyDescent="0.25">
      <c r="B250" s="238"/>
      <c r="C250" s="488"/>
      <c r="D250" s="125">
        <v>20</v>
      </c>
      <c r="E250" s="385"/>
      <c r="F250" s="385"/>
      <c r="G250" s="385"/>
      <c r="H250" s="385"/>
      <c r="I250" s="385"/>
      <c r="J250" s="385"/>
      <c r="K250" s="385"/>
      <c r="L250" s="385"/>
      <c r="M250" s="385"/>
      <c r="N250" s="385"/>
      <c r="O250" s="385"/>
      <c r="P250" s="385"/>
      <c r="Q250" s="385"/>
      <c r="R250" s="385"/>
      <c r="S250" s="385"/>
      <c r="T250" s="385"/>
      <c r="U250" s="385"/>
      <c r="V250" s="385"/>
      <c r="W250" s="385"/>
      <c r="X250" s="385"/>
      <c r="Y250" s="385"/>
      <c r="Z250" s="385"/>
      <c r="AA250" s="385"/>
      <c r="AB250" s="385"/>
      <c r="AC250" s="248"/>
      <c r="AD250" s="224"/>
    </row>
    <row r="251" spans="2:30" x14ac:dyDescent="0.25">
      <c r="B251" s="238"/>
      <c r="C251" s="488"/>
      <c r="D251" s="125">
        <v>21</v>
      </c>
      <c r="E251" s="385"/>
      <c r="F251" s="385"/>
      <c r="G251" s="385"/>
      <c r="H251" s="385"/>
      <c r="I251" s="385"/>
      <c r="J251" s="385"/>
      <c r="K251" s="385"/>
      <c r="L251" s="385"/>
      <c r="M251" s="385"/>
      <c r="N251" s="385"/>
      <c r="O251" s="385"/>
      <c r="P251" s="385"/>
      <c r="Q251" s="385"/>
      <c r="R251" s="385"/>
      <c r="S251" s="385"/>
      <c r="T251" s="385"/>
      <c r="U251" s="385"/>
      <c r="V251" s="385"/>
      <c r="W251" s="385"/>
      <c r="X251" s="385"/>
      <c r="Y251" s="385"/>
      <c r="Z251" s="385"/>
      <c r="AA251" s="385"/>
      <c r="AB251" s="385"/>
      <c r="AC251" s="248"/>
      <c r="AD251" s="224"/>
    </row>
    <row r="252" spans="2:30" x14ac:dyDescent="0.25">
      <c r="B252" s="238"/>
      <c r="C252" s="488"/>
      <c r="D252" s="125">
        <v>22</v>
      </c>
      <c r="E252" s="385"/>
      <c r="F252" s="385"/>
      <c r="G252" s="385"/>
      <c r="H252" s="385"/>
      <c r="I252" s="385"/>
      <c r="J252" s="385"/>
      <c r="K252" s="385"/>
      <c r="L252" s="385"/>
      <c r="M252" s="385"/>
      <c r="N252" s="385"/>
      <c r="O252" s="385"/>
      <c r="P252" s="385"/>
      <c r="Q252" s="385"/>
      <c r="R252" s="385"/>
      <c r="S252" s="385"/>
      <c r="T252" s="385"/>
      <c r="U252" s="385"/>
      <c r="V252" s="385"/>
      <c r="W252" s="385"/>
      <c r="X252" s="385"/>
      <c r="Y252" s="385"/>
      <c r="Z252" s="385"/>
      <c r="AA252" s="385"/>
      <c r="AB252" s="385"/>
      <c r="AC252" s="248"/>
      <c r="AD252" s="224"/>
    </row>
    <row r="253" spans="2:30" x14ac:dyDescent="0.25">
      <c r="B253" s="238"/>
      <c r="C253" s="488"/>
      <c r="D253" s="125">
        <v>23</v>
      </c>
      <c r="E253" s="385"/>
      <c r="F253" s="385"/>
      <c r="G253" s="385"/>
      <c r="H253" s="385"/>
      <c r="I253" s="385"/>
      <c r="J253" s="385"/>
      <c r="K253" s="385"/>
      <c r="L253" s="385"/>
      <c r="M253" s="385"/>
      <c r="N253" s="385"/>
      <c r="O253" s="385"/>
      <c r="P253" s="385"/>
      <c r="Q253" s="385"/>
      <c r="R253" s="385"/>
      <c r="S253" s="385"/>
      <c r="T253" s="385"/>
      <c r="U253" s="385"/>
      <c r="V253" s="385"/>
      <c r="W253" s="385"/>
      <c r="X253" s="385"/>
      <c r="Y253" s="385"/>
      <c r="Z253" s="385"/>
      <c r="AA253" s="385"/>
      <c r="AB253" s="385"/>
      <c r="AC253" s="248"/>
      <c r="AD253" s="224"/>
    </row>
    <row r="254" spans="2:30" x14ac:dyDescent="0.25">
      <c r="B254" s="238"/>
      <c r="C254" s="488"/>
      <c r="D254" s="125">
        <v>24</v>
      </c>
      <c r="E254" s="385"/>
      <c r="F254" s="385"/>
      <c r="G254" s="385"/>
      <c r="H254" s="385"/>
      <c r="I254" s="385"/>
      <c r="J254" s="385"/>
      <c r="K254" s="385"/>
      <c r="L254" s="385"/>
      <c r="M254" s="385"/>
      <c r="N254" s="385"/>
      <c r="O254" s="385"/>
      <c r="P254" s="385"/>
      <c r="Q254" s="385"/>
      <c r="R254" s="385"/>
      <c r="S254" s="385"/>
      <c r="T254" s="385"/>
      <c r="U254" s="385"/>
      <c r="V254" s="385"/>
      <c r="W254" s="385"/>
      <c r="X254" s="385"/>
      <c r="Y254" s="385"/>
      <c r="Z254" s="385"/>
      <c r="AA254" s="385"/>
      <c r="AB254" s="385"/>
      <c r="AC254" s="248"/>
      <c r="AD254" s="224"/>
    </row>
    <row r="255" spans="2:30" x14ac:dyDescent="0.25">
      <c r="B255" s="238"/>
      <c r="C255" s="488"/>
      <c r="D255" s="125">
        <v>25</v>
      </c>
      <c r="E255" s="385"/>
      <c r="F255" s="385"/>
      <c r="G255" s="385"/>
      <c r="H255" s="385"/>
      <c r="I255" s="385"/>
      <c r="J255" s="385"/>
      <c r="K255" s="385"/>
      <c r="L255" s="385"/>
      <c r="M255" s="385"/>
      <c r="N255" s="385"/>
      <c r="O255" s="385"/>
      <c r="P255" s="385"/>
      <c r="Q255" s="385"/>
      <c r="R255" s="385"/>
      <c r="S255" s="385"/>
      <c r="T255" s="385"/>
      <c r="U255" s="385"/>
      <c r="V255" s="385"/>
      <c r="W255" s="385"/>
      <c r="X255" s="385"/>
      <c r="Y255" s="385"/>
      <c r="Z255" s="385"/>
      <c r="AA255" s="385"/>
      <c r="AB255" s="385"/>
      <c r="AC255" s="248"/>
      <c r="AD255" s="224"/>
    </row>
    <row r="256" spans="2:30" x14ac:dyDescent="0.25">
      <c r="B256" s="238"/>
      <c r="C256" s="488"/>
      <c r="D256" s="125">
        <v>26</v>
      </c>
      <c r="E256" s="385"/>
      <c r="F256" s="385"/>
      <c r="G256" s="385"/>
      <c r="H256" s="385"/>
      <c r="I256" s="385"/>
      <c r="J256" s="385"/>
      <c r="K256" s="385"/>
      <c r="L256" s="385"/>
      <c r="M256" s="385"/>
      <c r="N256" s="385"/>
      <c r="O256" s="385"/>
      <c r="P256" s="385"/>
      <c r="Q256" s="385"/>
      <c r="R256" s="385"/>
      <c r="S256" s="385"/>
      <c r="T256" s="385"/>
      <c r="U256" s="385"/>
      <c r="V256" s="385"/>
      <c r="W256" s="385"/>
      <c r="X256" s="385"/>
      <c r="Y256" s="385"/>
      <c r="Z256" s="385"/>
      <c r="AA256" s="385"/>
      <c r="AB256" s="385"/>
      <c r="AC256" s="248"/>
      <c r="AD256" s="224"/>
    </row>
    <row r="257" spans="2:30" x14ac:dyDescent="0.25">
      <c r="B257" s="238"/>
      <c r="C257" s="488"/>
      <c r="D257" s="125">
        <v>27</v>
      </c>
      <c r="E257" s="385"/>
      <c r="F257" s="385"/>
      <c r="G257" s="385"/>
      <c r="H257" s="385"/>
      <c r="I257" s="385"/>
      <c r="J257" s="385"/>
      <c r="K257" s="385"/>
      <c r="L257" s="385"/>
      <c r="M257" s="385"/>
      <c r="N257" s="385"/>
      <c r="O257" s="385"/>
      <c r="P257" s="385"/>
      <c r="Q257" s="385"/>
      <c r="R257" s="385"/>
      <c r="S257" s="385"/>
      <c r="T257" s="385"/>
      <c r="U257" s="385"/>
      <c r="V257" s="385"/>
      <c r="W257" s="385"/>
      <c r="X257" s="385"/>
      <c r="Y257" s="385"/>
      <c r="Z257" s="385"/>
      <c r="AA257" s="385"/>
      <c r="AB257" s="385"/>
      <c r="AC257" s="248"/>
      <c r="AD257" s="224"/>
    </row>
    <row r="258" spans="2:30" x14ac:dyDescent="0.25">
      <c r="B258" s="238"/>
      <c r="C258" s="488"/>
      <c r="D258" s="125">
        <v>28</v>
      </c>
      <c r="E258" s="385"/>
      <c r="F258" s="385"/>
      <c r="G258" s="385"/>
      <c r="H258" s="385"/>
      <c r="I258" s="385"/>
      <c r="J258" s="385"/>
      <c r="K258" s="385"/>
      <c r="L258" s="385"/>
      <c r="M258" s="385"/>
      <c r="N258" s="385"/>
      <c r="O258" s="385"/>
      <c r="P258" s="385"/>
      <c r="Q258" s="385"/>
      <c r="R258" s="385"/>
      <c r="S258" s="385"/>
      <c r="T258" s="385"/>
      <c r="U258" s="385"/>
      <c r="V258" s="385"/>
      <c r="W258" s="385"/>
      <c r="X258" s="385"/>
      <c r="Y258" s="385"/>
      <c r="Z258" s="385"/>
      <c r="AA258" s="385"/>
      <c r="AB258" s="385"/>
      <c r="AC258" s="248"/>
      <c r="AD258" s="224"/>
    </row>
    <row r="259" spans="2:30" x14ac:dyDescent="0.25">
      <c r="B259" s="238"/>
      <c r="C259" s="488"/>
      <c r="D259" s="125">
        <v>29</v>
      </c>
      <c r="E259" s="385"/>
      <c r="F259" s="385"/>
      <c r="G259" s="385"/>
      <c r="H259" s="385"/>
      <c r="I259" s="385"/>
      <c r="J259" s="385"/>
      <c r="K259" s="385"/>
      <c r="L259" s="385"/>
      <c r="M259" s="385"/>
      <c r="N259" s="385"/>
      <c r="O259" s="385"/>
      <c r="P259" s="385"/>
      <c r="Q259" s="385"/>
      <c r="R259" s="385"/>
      <c r="S259" s="385"/>
      <c r="T259" s="385"/>
      <c r="U259" s="385"/>
      <c r="V259" s="385"/>
      <c r="W259" s="385"/>
      <c r="X259" s="385"/>
      <c r="Y259" s="385"/>
      <c r="Z259" s="385"/>
      <c r="AA259" s="385"/>
      <c r="AB259" s="385"/>
      <c r="AC259" s="248"/>
      <c r="AD259" s="224"/>
    </row>
    <row r="260" spans="2:30" x14ac:dyDescent="0.25">
      <c r="B260" s="238"/>
      <c r="C260" s="488"/>
      <c r="D260" s="125">
        <v>30</v>
      </c>
      <c r="E260" s="385"/>
      <c r="F260" s="385"/>
      <c r="G260" s="385"/>
      <c r="H260" s="385"/>
      <c r="I260" s="385"/>
      <c r="J260" s="385"/>
      <c r="K260" s="385"/>
      <c r="L260" s="385"/>
      <c r="M260" s="385"/>
      <c r="N260" s="385"/>
      <c r="O260" s="385"/>
      <c r="P260" s="385"/>
      <c r="Q260" s="385"/>
      <c r="R260" s="385"/>
      <c r="S260" s="385"/>
      <c r="T260" s="385"/>
      <c r="U260" s="385"/>
      <c r="V260" s="385"/>
      <c r="W260" s="385"/>
      <c r="X260" s="385"/>
      <c r="Y260" s="385"/>
      <c r="Z260" s="385"/>
      <c r="AA260" s="385"/>
      <c r="AB260" s="385"/>
      <c r="AC260" s="248"/>
      <c r="AD260" s="224"/>
    </row>
    <row r="261" spans="2:30" x14ac:dyDescent="0.25">
      <c r="B261" s="238"/>
      <c r="C261" s="488"/>
      <c r="D261" s="126">
        <v>31</v>
      </c>
      <c r="E261" s="385"/>
      <c r="F261" s="385"/>
      <c r="G261" s="385"/>
      <c r="H261" s="385"/>
      <c r="I261" s="385"/>
      <c r="J261" s="385"/>
      <c r="K261" s="385"/>
      <c r="L261" s="385"/>
      <c r="M261" s="385"/>
      <c r="N261" s="385"/>
      <c r="O261" s="385"/>
      <c r="P261" s="385"/>
      <c r="Q261" s="385"/>
      <c r="R261" s="385"/>
      <c r="S261" s="385"/>
      <c r="T261" s="385"/>
      <c r="U261" s="385"/>
      <c r="V261" s="385"/>
      <c r="W261" s="385"/>
      <c r="X261" s="385"/>
      <c r="Y261" s="385"/>
      <c r="Z261" s="385"/>
      <c r="AA261" s="385"/>
      <c r="AB261" s="385"/>
      <c r="AC261" s="248"/>
      <c r="AD261" s="224"/>
    </row>
    <row r="262" spans="2:30" ht="15.75" thickBot="1" x14ac:dyDescent="0.3">
      <c r="B262" s="238"/>
      <c r="C262" s="488"/>
      <c r="D262" s="232"/>
      <c r="E262" s="271"/>
      <c r="F262" s="271"/>
      <c r="G262" s="271"/>
      <c r="H262" s="271"/>
      <c r="I262" s="271"/>
      <c r="J262" s="271"/>
      <c r="K262" s="271"/>
      <c r="L262" s="271"/>
      <c r="M262" s="271"/>
      <c r="N262" s="271"/>
      <c r="O262" s="271"/>
      <c r="P262" s="271"/>
      <c r="Q262" s="271"/>
      <c r="R262" s="271"/>
      <c r="S262" s="271"/>
      <c r="T262" s="271"/>
      <c r="U262" s="271"/>
      <c r="V262" s="271"/>
      <c r="W262" s="271"/>
      <c r="X262" s="271"/>
      <c r="Y262" s="271"/>
      <c r="Z262" s="271"/>
      <c r="AA262" s="271"/>
      <c r="AB262" s="272"/>
      <c r="AC262" s="249"/>
      <c r="AD262" s="224"/>
    </row>
    <row r="263" spans="2:30" x14ac:dyDescent="0.25">
      <c r="B263" s="238"/>
      <c r="C263" s="488" t="s">
        <v>82</v>
      </c>
      <c r="D263" s="129">
        <v>1</v>
      </c>
      <c r="E263" s="385"/>
      <c r="F263" s="385"/>
      <c r="G263" s="385"/>
      <c r="H263" s="385"/>
      <c r="I263" s="385"/>
      <c r="J263" s="385"/>
      <c r="K263" s="385"/>
      <c r="L263" s="385"/>
      <c r="M263" s="385"/>
      <c r="N263" s="385"/>
      <c r="O263" s="385"/>
      <c r="P263" s="385"/>
      <c r="Q263" s="385"/>
      <c r="R263" s="385"/>
      <c r="S263" s="385"/>
      <c r="T263" s="385"/>
      <c r="U263" s="385"/>
      <c r="V263" s="385"/>
      <c r="W263" s="385"/>
      <c r="X263" s="385"/>
      <c r="Y263" s="385"/>
      <c r="Z263" s="385"/>
      <c r="AA263" s="385"/>
      <c r="AB263" s="385"/>
      <c r="AC263" s="248"/>
      <c r="AD263" s="224"/>
    </row>
    <row r="264" spans="2:30" x14ac:dyDescent="0.25">
      <c r="B264" s="238"/>
      <c r="C264" s="488"/>
      <c r="D264" s="125">
        <v>2</v>
      </c>
      <c r="E264" s="385"/>
      <c r="F264" s="385"/>
      <c r="G264" s="385"/>
      <c r="H264" s="385"/>
      <c r="I264" s="385"/>
      <c r="J264" s="385"/>
      <c r="K264" s="385"/>
      <c r="L264" s="385"/>
      <c r="M264" s="385"/>
      <c r="N264" s="385"/>
      <c r="O264" s="385"/>
      <c r="P264" s="385"/>
      <c r="Q264" s="385"/>
      <c r="R264" s="385"/>
      <c r="S264" s="385"/>
      <c r="T264" s="385"/>
      <c r="U264" s="385"/>
      <c r="V264" s="385"/>
      <c r="W264" s="385"/>
      <c r="X264" s="385"/>
      <c r="Y264" s="385"/>
      <c r="Z264" s="385"/>
      <c r="AA264" s="385"/>
      <c r="AB264" s="385"/>
      <c r="AC264" s="248"/>
      <c r="AD264" s="224"/>
    </row>
    <row r="265" spans="2:30" x14ac:dyDescent="0.25">
      <c r="B265" s="238"/>
      <c r="C265" s="488"/>
      <c r="D265" s="125">
        <v>3</v>
      </c>
      <c r="E265" s="385"/>
      <c r="F265" s="385"/>
      <c r="G265" s="385"/>
      <c r="H265" s="385"/>
      <c r="I265" s="385"/>
      <c r="J265" s="385"/>
      <c r="K265" s="385"/>
      <c r="L265" s="385"/>
      <c r="M265" s="385"/>
      <c r="N265" s="385"/>
      <c r="O265" s="385"/>
      <c r="P265" s="385"/>
      <c r="Q265" s="385"/>
      <c r="R265" s="385"/>
      <c r="S265" s="385"/>
      <c r="T265" s="385"/>
      <c r="U265" s="385"/>
      <c r="V265" s="385"/>
      <c r="W265" s="385"/>
      <c r="X265" s="385"/>
      <c r="Y265" s="385"/>
      <c r="Z265" s="385"/>
      <c r="AA265" s="385"/>
      <c r="AB265" s="385"/>
      <c r="AC265" s="248"/>
      <c r="AD265" s="224"/>
    </row>
    <row r="266" spans="2:30" x14ac:dyDescent="0.25">
      <c r="B266" s="238"/>
      <c r="C266" s="488"/>
      <c r="D266" s="125">
        <v>4</v>
      </c>
      <c r="E266" s="385"/>
      <c r="F266" s="385"/>
      <c r="G266" s="385"/>
      <c r="H266" s="385"/>
      <c r="I266" s="385"/>
      <c r="J266" s="385"/>
      <c r="K266" s="385"/>
      <c r="L266" s="385"/>
      <c r="M266" s="385"/>
      <c r="N266" s="385"/>
      <c r="O266" s="385"/>
      <c r="P266" s="385"/>
      <c r="Q266" s="385"/>
      <c r="R266" s="385"/>
      <c r="S266" s="385"/>
      <c r="T266" s="385"/>
      <c r="U266" s="385"/>
      <c r="V266" s="385"/>
      <c r="W266" s="385"/>
      <c r="X266" s="385"/>
      <c r="Y266" s="385"/>
      <c r="Z266" s="385"/>
      <c r="AA266" s="385"/>
      <c r="AB266" s="385"/>
      <c r="AC266" s="248"/>
      <c r="AD266" s="224"/>
    </row>
    <row r="267" spans="2:30" x14ac:dyDescent="0.25">
      <c r="B267" s="238"/>
      <c r="C267" s="488"/>
      <c r="D267" s="125">
        <v>5</v>
      </c>
      <c r="E267" s="385"/>
      <c r="F267" s="385"/>
      <c r="G267" s="385"/>
      <c r="H267" s="385"/>
      <c r="I267" s="385"/>
      <c r="J267" s="385"/>
      <c r="K267" s="385"/>
      <c r="L267" s="385"/>
      <c r="M267" s="385"/>
      <c r="N267" s="385"/>
      <c r="O267" s="385"/>
      <c r="P267" s="385"/>
      <c r="Q267" s="385"/>
      <c r="R267" s="385"/>
      <c r="S267" s="385"/>
      <c r="T267" s="385"/>
      <c r="U267" s="385"/>
      <c r="V267" s="385"/>
      <c r="W267" s="385"/>
      <c r="X267" s="385"/>
      <c r="Y267" s="385"/>
      <c r="Z267" s="385"/>
      <c r="AA267" s="385"/>
      <c r="AB267" s="385"/>
      <c r="AC267" s="248"/>
      <c r="AD267" s="224"/>
    </row>
    <row r="268" spans="2:30" x14ac:dyDescent="0.25">
      <c r="B268" s="238"/>
      <c r="C268" s="488"/>
      <c r="D268" s="125">
        <v>6</v>
      </c>
      <c r="E268" s="385"/>
      <c r="F268" s="385"/>
      <c r="G268" s="385"/>
      <c r="H268" s="385"/>
      <c r="I268" s="385"/>
      <c r="J268" s="385"/>
      <c r="K268" s="385"/>
      <c r="L268" s="385"/>
      <c r="M268" s="385"/>
      <c r="N268" s="385"/>
      <c r="O268" s="385"/>
      <c r="P268" s="385"/>
      <c r="Q268" s="385"/>
      <c r="R268" s="385"/>
      <c r="S268" s="385"/>
      <c r="T268" s="385"/>
      <c r="U268" s="385"/>
      <c r="V268" s="385"/>
      <c r="W268" s="385"/>
      <c r="X268" s="385"/>
      <c r="Y268" s="385"/>
      <c r="Z268" s="385"/>
      <c r="AA268" s="385"/>
      <c r="AB268" s="385"/>
      <c r="AC268" s="248"/>
      <c r="AD268" s="224"/>
    </row>
    <row r="269" spans="2:30" x14ac:dyDescent="0.25">
      <c r="B269" s="238"/>
      <c r="C269" s="488"/>
      <c r="D269" s="125">
        <v>7</v>
      </c>
      <c r="E269" s="385"/>
      <c r="F269" s="385"/>
      <c r="G269" s="385"/>
      <c r="H269" s="385"/>
      <c r="I269" s="385"/>
      <c r="J269" s="385"/>
      <c r="K269" s="385"/>
      <c r="L269" s="385"/>
      <c r="M269" s="385"/>
      <c r="N269" s="385"/>
      <c r="O269" s="385"/>
      <c r="P269" s="385"/>
      <c r="Q269" s="385"/>
      <c r="R269" s="385"/>
      <c r="S269" s="385"/>
      <c r="T269" s="385"/>
      <c r="U269" s="385"/>
      <c r="V269" s="385"/>
      <c r="W269" s="385"/>
      <c r="X269" s="385"/>
      <c r="Y269" s="385"/>
      <c r="Z269" s="385"/>
      <c r="AA269" s="385"/>
      <c r="AB269" s="385"/>
      <c r="AC269" s="248"/>
      <c r="AD269" s="224"/>
    </row>
    <row r="270" spans="2:30" x14ac:dyDescent="0.25">
      <c r="B270" s="238"/>
      <c r="C270" s="488"/>
      <c r="D270" s="125">
        <v>8</v>
      </c>
      <c r="E270" s="385"/>
      <c r="F270" s="385"/>
      <c r="G270" s="385"/>
      <c r="H270" s="385"/>
      <c r="I270" s="385"/>
      <c r="J270" s="385"/>
      <c r="K270" s="385"/>
      <c r="L270" s="385"/>
      <c r="M270" s="385"/>
      <c r="N270" s="385"/>
      <c r="O270" s="385"/>
      <c r="P270" s="385"/>
      <c r="Q270" s="385"/>
      <c r="R270" s="385"/>
      <c r="S270" s="385"/>
      <c r="T270" s="385"/>
      <c r="U270" s="385"/>
      <c r="V270" s="385"/>
      <c r="W270" s="385"/>
      <c r="X270" s="385"/>
      <c r="Y270" s="385"/>
      <c r="Z270" s="385"/>
      <c r="AA270" s="385"/>
      <c r="AB270" s="385"/>
      <c r="AC270" s="248"/>
      <c r="AD270" s="224"/>
    </row>
    <row r="271" spans="2:30" x14ac:dyDescent="0.25">
      <c r="B271" s="238"/>
      <c r="C271" s="488"/>
      <c r="D271" s="125">
        <v>9</v>
      </c>
      <c r="E271" s="385"/>
      <c r="F271" s="385"/>
      <c r="G271" s="385"/>
      <c r="H271" s="385"/>
      <c r="I271" s="385"/>
      <c r="J271" s="385"/>
      <c r="K271" s="385"/>
      <c r="L271" s="385"/>
      <c r="M271" s="385"/>
      <c r="N271" s="385"/>
      <c r="O271" s="385"/>
      <c r="P271" s="385"/>
      <c r="Q271" s="385"/>
      <c r="R271" s="385"/>
      <c r="S271" s="385"/>
      <c r="T271" s="385"/>
      <c r="U271" s="385"/>
      <c r="V271" s="385"/>
      <c r="W271" s="385"/>
      <c r="X271" s="385"/>
      <c r="Y271" s="385"/>
      <c r="Z271" s="385"/>
      <c r="AA271" s="385"/>
      <c r="AB271" s="385"/>
      <c r="AC271" s="248"/>
      <c r="AD271" s="224"/>
    </row>
    <row r="272" spans="2:30" x14ac:dyDescent="0.25">
      <c r="B272" s="238"/>
      <c r="C272" s="488"/>
      <c r="D272" s="125">
        <v>10</v>
      </c>
      <c r="E272" s="385"/>
      <c r="F272" s="385"/>
      <c r="G272" s="385"/>
      <c r="H272" s="385"/>
      <c r="I272" s="385"/>
      <c r="J272" s="385"/>
      <c r="K272" s="385"/>
      <c r="L272" s="385"/>
      <c r="M272" s="385"/>
      <c r="N272" s="385"/>
      <c r="O272" s="385"/>
      <c r="P272" s="385"/>
      <c r="Q272" s="385"/>
      <c r="R272" s="385"/>
      <c r="S272" s="385"/>
      <c r="T272" s="385"/>
      <c r="U272" s="385"/>
      <c r="V272" s="385"/>
      <c r="W272" s="385"/>
      <c r="X272" s="385"/>
      <c r="Y272" s="385"/>
      <c r="Z272" s="385"/>
      <c r="AA272" s="385"/>
      <c r="AB272" s="385"/>
      <c r="AC272" s="248"/>
      <c r="AD272" s="224"/>
    </row>
    <row r="273" spans="2:30" x14ac:dyDescent="0.25">
      <c r="B273" s="238"/>
      <c r="C273" s="488"/>
      <c r="D273" s="125">
        <v>11</v>
      </c>
      <c r="E273" s="385"/>
      <c r="F273" s="385"/>
      <c r="G273" s="385"/>
      <c r="H273" s="385"/>
      <c r="I273" s="385"/>
      <c r="J273" s="385"/>
      <c r="K273" s="385"/>
      <c r="L273" s="385"/>
      <c r="M273" s="385"/>
      <c r="N273" s="385"/>
      <c r="O273" s="385"/>
      <c r="P273" s="385"/>
      <c r="Q273" s="385"/>
      <c r="R273" s="385"/>
      <c r="S273" s="385"/>
      <c r="T273" s="385"/>
      <c r="U273" s="385"/>
      <c r="V273" s="385"/>
      <c r="W273" s="385"/>
      <c r="X273" s="385"/>
      <c r="Y273" s="385"/>
      <c r="Z273" s="385"/>
      <c r="AA273" s="385"/>
      <c r="AB273" s="385"/>
      <c r="AC273" s="248"/>
      <c r="AD273" s="224"/>
    </row>
    <row r="274" spans="2:30" x14ac:dyDescent="0.25">
      <c r="B274" s="238"/>
      <c r="C274" s="488"/>
      <c r="D274" s="125">
        <v>12</v>
      </c>
      <c r="E274" s="385"/>
      <c r="F274" s="385"/>
      <c r="G274" s="385"/>
      <c r="H274" s="385"/>
      <c r="I274" s="385"/>
      <c r="J274" s="385"/>
      <c r="K274" s="385"/>
      <c r="L274" s="385"/>
      <c r="M274" s="385"/>
      <c r="N274" s="385"/>
      <c r="O274" s="385"/>
      <c r="P274" s="385"/>
      <c r="Q274" s="385"/>
      <c r="R274" s="385"/>
      <c r="S274" s="385"/>
      <c r="T274" s="385"/>
      <c r="U274" s="385"/>
      <c r="V274" s="385"/>
      <c r="W274" s="385"/>
      <c r="X274" s="385"/>
      <c r="Y274" s="385"/>
      <c r="Z274" s="385"/>
      <c r="AA274" s="385"/>
      <c r="AB274" s="385"/>
      <c r="AC274" s="248"/>
      <c r="AD274" s="224"/>
    </row>
    <row r="275" spans="2:30" x14ac:dyDescent="0.25">
      <c r="B275" s="238"/>
      <c r="C275" s="488"/>
      <c r="D275" s="125">
        <v>13</v>
      </c>
      <c r="E275" s="385"/>
      <c r="F275" s="385"/>
      <c r="G275" s="385"/>
      <c r="H275" s="385"/>
      <c r="I275" s="385"/>
      <c r="J275" s="385"/>
      <c r="K275" s="385"/>
      <c r="L275" s="385"/>
      <c r="M275" s="385"/>
      <c r="N275" s="385"/>
      <c r="O275" s="385"/>
      <c r="P275" s="385"/>
      <c r="Q275" s="385"/>
      <c r="R275" s="385"/>
      <c r="S275" s="385"/>
      <c r="T275" s="385"/>
      <c r="U275" s="385"/>
      <c r="V275" s="385"/>
      <c r="W275" s="385"/>
      <c r="X275" s="385"/>
      <c r="Y275" s="385"/>
      <c r="Z275" s="385"/>
      <c r="AA275" s="385"/>
      <c r="AB275" s="385"/>
      <c r="AC275" s="248"/>
      <c r="AD275" s="224"/>
    </row>
    <row r="276" spans="2:30" x14ac:dyDescent="0.25">
      <c r="B276" s="238"/>
      <c r="C276" s="488"/>
      <c r="D276" s="125">
        <v>14</v>
      </c>
      <c r="E276" s="385"/>
      <c r="F276" s="385"/>
      <c r="G276" s="385"/>
      <c r="H276" s="385"/>
      <c r="I276" s="385"/>
      <c r="J276" s="385"/>
      <c r="K276" s="385"/>
      <c r="L276" s="385"/>
      <c r="M276" s="385"/>
      <c r="N276" s="385"/>
      <c r="O276" s="385"/>
      <c r="P276" s="385"/>
      <c r="Q276" s="385"/>
      <c r="R276" s="385"/>
      <c r="S276" s="385"/>
      <c r="T276" s="385"/>
      <c r="U276" s="385"/>
      <c r="V276" s="385"/>
      <c r="W276" s="385"/>
      <c r="X276" s="385"/>
      <c r="Y276" s="385"/>
      <c r="Z276" s="385"/>
      <c r="AA276" s="385"/>
      <c r="AB276" s="385"/>
      <c r="AC276" s="248"/>
      <c r="AD276" s="224"/>
    </row>
    <row r="277" spans="2:30" x14ac:dyDescent="0.25">
      <c r="B277" s="238"/>
      <c r="C277" s="488"/>
      <c r="D277" s="125">
        <v>15</v>
      </c>
      <c r="E277" s="385"/>
      <c r="F277" s="385"/>
      <c r="G277" s="385"/>
      <c r="H277" s="385"/>
      <c r="I277" s="385"/>
      <c r="J277" s="385"/>
      <c r="K277" s="385"/>
      <c r="L277" s="385"/>
      <c r="M277" s="385"/>
      <c r="N277" s="385"/>
      <c r="O277" s="385"/>
      <c r="P277" s="385"/>
      <c r="Q277" s="385"/>
      <c r="R277" s="385"/>
      <c r="S277" s="385"/>
      <c r="T277" s="385"/>
      <c r="U277" s="385"/>
      <c r="V277" s="385"/>
      <c r="W277" s="385"/>
      <c r="X277" s="385"/>
      <c r="Y277" s="385"/>
      <c r="Z277" s="385"/>
      <c r="AA277" s="385"/>
      <c r="AB277" s="385"/>
      <c r="AC277" s="248"/>
      <c r="AD277" s="224"/>
    </row>
    <row r="278" spans="2:30" x14ac:dyDescent="0.25">
      <c r="B278" s="238"/>
      <c r="C278" s="488"/>
      <c r="D278" s="125">
        <v>16</v>
      </c>
      <c r="E278" s="385"/>
      <c r="F278" s="385"/>
      <c r="G278" s="385"/>
      <c r="H278" s="385"/>
      <c r="I278" s="385"/>
      <c r="J278" s="385"/>
      <c r="K278" s="385"/>
      <c r="L278" s="385"/>
      <c r="M278" s="385"/>
      <c r="N278" s="385"/>
      <c r="O278" s="385"/>
      <c r="P278" s="385"/>
      <c r="Q278" s="385"/>
      <c r="R278" s="385"/>
      <c r="S278" s="385"/>
      <c r="T278" s="385"/>
      <c r="U278" s="385"/>
      <c r="V278" s="385"/>
      <c r="W278" s="385"/>
      <c r="X278" s="385"/>
      <c r="Y278" s="385"/>
      <c r="Z278" s="385"/>
      <c r="AA278" s="385"/>
      <c r="AB278" s="385"/>
      <c r="AC278" s="248"/>
      <c r="AD278" s="224"/>
    </row>
    <row r="279" spans="2:30" x14ac:dyDescent="0.25">
      <c r="B279" s="238"/>
      <c r="C279" s="488"/>
      <c r="D279" s="125">
        <v>17</v>
      </c>
      <c r="E279" s="385"/>
      <c r="F279" s="385"/>
      <c r="G279" s="385"/>
      <c r="H279" s="385"/>
      <c r="I279" s="385"/>
      <c r="J279" s="385"/>
      <c r="K279" s="385"/>
      <c r="L279" s="385"/>
      <c r="M279" s="385"/>
      <c r="N279" s="385"/>
      <c r="O279" s="385"/>
      <c r="P279" s="385"/>
      <c r="Q279" s="385"/>
      <c r="R279" s="385"/>
      <c r="S279" s="385"/>
      <c r="T279" s="385"/>
      <c r="U279" s="385"/>
      <c r="V279" s="385"/>
      <c r="W279" s="385"/>
      <c r="X279" s="385"/>
      <c r="Y279" s="385"/>
      <c r="Z279" s="385"/>
      <c r="AA279" s="385"/>
      <c r="AB279" s="385"/>
      <c r="AC279" s="248"/>
      <c r="AD279" s="224"/>
    </row>
    <row r="280" spans="2:30" x14ac:dyDescent="0.25">
      <c r="B280" s="238"/>
      <c r="C280" s="488"/>
      <c r="D280" s="125">
        <v>18</v>
      </c>
      <c r="E280" s="385"/>
      <c r="F280" s="385"/>
      <c r="G280" s="385"/>
      <c r="H280" s="385"/>
      <c r="I280" s="385"/>
      <c r="J280" s="385"/>
      <c r="K280" s="385"/>
      <c r="L280" s="385"/>
      <c r="M280" s="385"/>
      <c r="N280" s="385"/>
      <c r="O280" s="385"/>
      <c r="P280" s="385"/>
      <c r="Q280" s="385"/>
      <c r="R280" s="385"/>
      <c r="S280" s="385"/>
      <c r="T280" s="385"/>
      <c r="U280" s="385"/>
      <c r="V280" s="385"/>
      <c r="W280" s="385"/>
      <c r="X280" s="385"/>
      <c r="Y280" s="385"/>
      <c r="Z280" s="385"/>
      <c r="AA280" s="385"/>
      <c r="AB280" s="385"/>
      <c r="AC280" s="248"/>
      <c r="AD280" s="224"/>
    </row>
    <row r="281" spans="2:30" x14ac:dyDescent="0.25">
      <c r="B281" s="238"/>
      <c r="C281" s="488"/>
      <c r="D281" s="125">
        <v>19</v>
      </c>
      <c r="E281" s="385"/>
      <c r="F281" s="385"/>
      <c r="G281" s="385"/>
      <c r="H281" s="385"/>
      <c r="I281" s="385"/>
      <c r="J281" s="385"/>
      <c r="K281" s="385"/>
      <c r="L281" s="385"/>
      <c r="M281" s="385"/>
      <c r="N281" s="385"/>
      <c r="O281" s="385"/>
      <c r="P281" s="385"/>
      <c r="Q281" s="385"/>
      <c r="R281" s="385"/>
      <c r="S281" s="385"/>
      <c r="T281" s="385"/>
      <c r="U281" s="385"/>
      <c r="V281" s="385"/>
      <c r="W281" s="385"/>
      <c r="X281" s="385"/>
      <c r="Y281" s="385"/>
      <c r="Z281" s="385"/>
      <c r="AA281" s="385"/>
      <c r="AB281" s="385"/>
      <c r="AC281" s="248"/>
      <c r="AD281" s="224"/>
    </row>
    <row r="282" spans="2:30" x14ac:dyDescent="0.25">
      <c r="B282" s="238"/>
      <c r="C282" s="488"/>
      <c r="D282" s="125">
        <v>20</v>
      </c>
      <c r="E282" s="385"/>
      <c r="F282" s="385"/>
      <c r="G282" s="385"/>
      <c r="H282" s="385"/>
      <c r="I282" s="385"/>
      <c r="J282" s="385"/>
      <c r="K282" s="385"/>
      <c r="L282" s="385"/>
      <c r="M282" s="385"/>
      <c r="N282" s="385"/>
      <c r="O282" s="385"/>
      <c r="P282" s="385"/>
      <c r="Q282" s="385"/>
      <c r="R282" s="385"/>
      <c r="S282" s="385"/>
      <c r="T282" s="385"/>
      <c r="U282" s="385"/>
      <c r="V282" s="385"/>
      <c r="W282" s="385"/>
      <c r="X282" s="385"/>
      <c r="Y282" s="385"/>
      <c r="Z282" s="385"/>
      <c r="AA282" s="385"/>
      <c r="AB282" s="385"/>
      <c r="AC282" s="248"/>
      <c r="AD282" s="224"/>
    </row>
    <row r="283" spans="2:30" x14ac:dyDescent="0.25">
      <c r="B283" s="238"/>
      <c r="C283" s="488"/>
      <c r="D283" s="125">
        <v>21</v>
      </c>
      <c r="E283" s="385"/>
      <c r="F283" s="385"/>
      <c r="G283" s="385"/>
      <c r="H283" s="385"/>
      <c r="I283" s="385"/>
      <c r="J283" s="385"/>
      <c r="K283" s="385"/>
      <c r="L283" s="385"/>
      <c r="M283" s="385"/>
      <c r="N283" s="385"/>
      <c r="O283" s="385"/>
      <c r="P283" s="385"/>
      <c r="Q283" s="385"/>
      <c r="R283" s="385"/>
      <c r="S283" s="385"/>
      <c r="T283" s="385"/>
      <c r="U283" s="385"/>
      <c r="V283" s="385"/>
      <c r="W283" s="385"/>
      <c r="X283" s="385"/>
      <c r="Y283" s="385"/>
      <c r="Z283" s="385"/>
      <c r="AA283" s="385"/>
      <c r="AB283" s="385"/>
      <c r="AC283" s="248"/>
      <c r="AD283" s="224"/>
    </row>
    <row r="284" spans="2:30" x14ac:dyDescent="0.25">
      <c r="B284" s="238"/>
      <c r="C284" s="488"/>
      <c r="D284" s="125">
        <v>22</v>
      </c>
      <c r="E284" s="385"/>
      <c r="F284" s="385"/>
      <c r="G284" s="385"/>
      <c r="H284" s="385"/>
      <c r="I284" s="385"/>
      <c r="J284" s="385"/>
      <c r="K284" s="385"/>
      <c r="L284" s="385"/>
      <c r="M284" s="385"/>
      <c r="N284" s="385"/>
      <c r="O284" s="385"/>
      <c r="P284" s="385"/>
      <c r="Q284" s="385"/>
      <c r="R284" s="385"/>
      <c r="S284" s="385"/>
      <c r="T284" s="385"/>
      <c r="U284" s="385"/>
      <c r="V284" s="385"/>
      <c r="W284" s="385"/>
      <c r="X284" s="385"/>
      <c r="Y284" s="385"/>
      <c r="Z284" s="385"/>
      <c r="AA284" s="385"/>
      <c r="AB284" s="385"/>
      <c r="AC284" s="248"/>
      <c r="AD284" s="224"/>
    </row>
    <row r="285" spans="2:30" x14ac:dyDescent="0.25">
      <c r="B285" s="238"/>
      <c r="C285" s="488"/>
      <c r="D285" s="125">
        <v>23</v>
      </c>
      <c r="E285" s="385"/>
      <c r="F285" s="385"/>
      <c r="G285" s="385"/>
      <c r="H285" s="385"/>
      <c r="I285" s="385"/>
      <c r="J285" s="385"/>
      <c r="K285" s="385"/>
      <c r="L285" s="385"/>
      <c r="M285" s="385"/>
      <c r="N285" s="385"/>
      <c r="O285" s="385"/>
      <c r="P285" s="385"/>
      <c r="Q285" s="385"/>
      <c r="R285" s="385"/>
      <c r="S285" s="385"/>
      <c r="T285" s="385"/>
      <c r="U285" s="385"/>
      <c r="V285" s="385"/>
      <c r="W285" s="385"/>
      <c r="X285" s="385"/>
      <c r="Y285" s="385"/>
      <c r="Z285" s="385"/>
      <c r="AA285" s="385"/>
      <c r="AB285" s="385"/>
      <c r="AC285" s="248"/>
      <c r="AD285" s="224"/>
    </row>
    <row r="286" spans="2:30" x14ac:dyDescent="0.25">
      <c r="B286" s="238"/>
      <c r="C286" s="488"/>
      <c r="D286" s="125">
        <v>24</v>
      </c>
      <c r="E286" s="385"/>
      <c r="F286" s="385"/>
      <c r="G286" s="385"/>
      <c r="H286" s="385"/>
      <c r="I286" s="385"/>
      <c r="J286" s="385"/>
      <c r="K286" s="385"/>
      <c r="L286" s="385"/>
      <c r="M286" s="385"/>
      <c r="N286" s="385"/>
      <c r="O286" s="385"/>
      <c r="P286" s="385"/>
      <c r="Q286" s="385"/>
      <c r="R286" s="385"/>
      <c r="S286" s="385"/>
      <c r="T286" s="385"/>
      <c r="U286" s="385"/>
      <c r="V286" s="385"/>
      <c r="W286" s="385"/>
      <c r="X286" s="385"/>
      <c r="Y286" s="385"/>
      <c r="Z286" s="385"/>
      <c r="AA286" s="385"/>
      <c r="AB286" s="385"/>
      <c r="AC286" s="248"/>
      <c r="AD286" s="224"/>
    </row>
    <row r="287" spans="2:30" x14ac:dyDescent="0.25">
      <c r="B287" s="238"/>
      <c r="C287" s="488"/>
      <c r="D287" s="125">
        <v>25</v>
      </c>
      <c r="E287" s="385"/>
      <c r="F287" s="385"/>
      <c r="G287" s="385"/>
      <c r="H287" s="385"/>
      <c r="I287" s="385"/>
      <c r="J287" s="385"/>
      <c r="K287" s="385"/>
      <c r="L287" s="385"/>
      <c r="M287" s="385"/>
      <c r="N287" s="385"/>
      <c r="O287" s="385"/>
      <c r="P287" s="385"/>
      <c r="Q287" s="385"/>
      <c r="R287" s="385"/>
      <c r="S287" s="385"/>
      <c r="T287" s="385"/>
      <c r="U287" s="385"/>
      <c r="V287" s="385"/>
      <c r="W287" s="385"/>
      <c r="X287" s="385"/>
      <c r="Y287" s="385"/>
      <c r="Z287" s="385"/>
      <c r="AA287" s="385"/>
      <c r="AB287" s="385"/>
      <c r="AC287" s="248"/>
      <c r="AD287" s="224"/>
    </row>
    <row r="288" spans="2:30" x14ac:dyDescent="0.25">
      <c r="B288" s="238"/>
      <c r="C288" s="488"/>
      <c r="D288" s="125">
        <v>26</v>
      </c>
      <c r="E288" s="385"/>
      <c r="F288" s="385"/>
      <c r="G288" s="385"/>
      <c r="H288" s="385"/>
      <c r="I288" s="385"/>
      <c r="J288" s="385"/>
      <c r="K288" s="385"/>
      <c r="L288" s="385"/>
      <c r="M288" s="385"/>
      <c r="N288" s="385"/>
      <c r="O288" s="385"/>
      <c r="P288" s="385"/>
      <c r="Q288" s="385"/>
      <c r="R288" s="385"/>
      <c r="S288" s="385"/>
      <c r="T288" s="385"/>
      <c r="U288" s="385"/>
      <c r="V288" s="385"/>
      <c r="W288" s="385"/>
      <c r="X288" s="385"/>
      <c r="Y288" s="385"/>
      <c r="Z288" s="385"/>
      <c r="AA288" s="385"/>
      <c r="AB288" s="385"/>
      <c r="AC288" s="248"/>
      <c r="AD288" s="224"/>
    </row>
    <row r="289" spans="2:30" x14ac:dyDescent="0.25">
      <c r="B289" s="238"/>
      <c r="C289" s="488"/>
      <c r="D289" s="125">
        <v>27</v>
      </c>
      <c r="E289" s="385"/>
      <c r="F289" s="385"/>
      <c r="G289" s="385"/>
      <c r="H289" s="385"/>
      <c r="I289" s="385"/>
      <c r="J289" s="385"/>
      <c r="K289" s="385"/>
      <c r="L289" s="385"/>
      <c r="M289" s="385"/>
      <c r="N289" s="385"/>
      <c r="O289" s="385"/>
      <c r="P289" s="385"/>
      <c r="Q289" s="385"/>
      <c r="R289" s="385"/>
      <c r="S289" s="385"/>
      <c r="T289" s="385"/>
      <c r="U289" s="385"/>
      <c r="V289" s="385"/>
      <c r="W289" s="385"/>
      <c r="X289" s="385"/>
      <c r="Y289" s="385"/>
      <c r="Z289" s="385"/>
      <c r="AA289" s="385"/>
      <c r="AB289" s="385"/>
      <c r="AC289" s="248"/>
      <c r="AD289" s="224"/>
    </row>
    <row r="290" spans="2:30" x14ac:dyDescent="0.25">
      <c r="B290" s="238"/>
      <c r="C290" s="488"/>
      <c r="D290" s="125">
        <v>28</v>
      </c>
      <c r="E290" s="385"/>
      <c r="F290" s="385"/>
      <c r="G290" s="385"/>
      <c r="H290" s="385"/>
      <c r="I290" s="385"/>
      <c r="J290" s="385"/>
      <c r="K290" s="385"/>
      <c r="L290" s="385"/>
      <c r="M290" s="385"/>
      <c r="N290" s="385"/>
      <c r="O290" s="385"/>
      <c r="P290" s="385"/>
      <c r="Q290" s="385"/>
      <c r="R290" s="385"/>
      <c r="S290" s="385"/>
      <c r="T290" s="385"/>
      <c r="U290" s="385"/>
      <c r="V290" s="385"/>
      <c r="W290" s="385"/>
      <c r="X290" s="385"/>
      <c r="Y290" s="385"/>
      <c r="Z290" s="385"/>
      <c r="AA290" s="385"/>
      <c r="AB290" s="385"/>
      <c r="AC290" s="248"/>
      <c r="AD290" s="224"/>
    </row>
    <row r="291" spans="2:30" x14ac:dyDescent="0.25">
      <c r="B291" s="238"/>
      <c r="C291" s="488"/>
      <c r="D291" s="125">
        <v>29</v>
      </c>
      <c r="E291" s="385"/>
      <c r="F291" s="385"/>
      <c r="G291" s="385"/>
      <c r="H291" s="385"/>
      <c r="I291" s="385"/>
      <c r="J291" s="385"/>
      <c r="K291" s="385"/>
      <c r="L291" s="385"/>
      <c r="M291" s="385"/>
      <c r="N291" s="385"/>
      <c r="O291" s="385"/>
      <c r="P291" s="385"/>
      <c r="Q291" s="385"/>
      <c r="R291" s="385"/>
      <c r="S291" s="385"/>
      <c r="T291" s="385"/>
      <c r="U291" s="385"/>
      <c r="V291" s="385"/>
      <c r="W291" s="385"/>
      <c r="X291" s="385"/>
      <c r="Y291" s="385"/>
      <c r="Z291" s="385"/>
      <c r="AA291" s="385"/>
      <c r="AB291" s="385"/>
      <c r="AC291" s="248"/>
      <c r="AD291" s="224"/>
    </row>
    <row r="292" spans="2:30" x14ac:dyDescent="0.25">
      <c r="B292" s="238"/>
      <c r="C292" s="488"/>
      <c r="D292" s="126">
        <v>30</v>
      </c>
      <c r="E292" s="385"/>
      <c r="F292" s="385"/>
      <c r="G292" s="385"/>
      <c r="H292" s="385"/>
      <c r="I292" s="385"/>
      <c r="J292" s="385"/>
      <c r="K292" s="385"/>
      <c r="L292" s="385"/>
      <c r="M292" s="385"/>
      <c r="N292" s="385"/>
      <c r="O292" s="385"/>
      <c r="P292" s="385"/>
      <c r="Q292" s="385"/>
      <c r="R292" s="385"/>
      <c r="S292" s="385"/>
      <c r="T292" s="385"/>
      <c r="U292" s="385"/>
      <c r="V292" s="385"/>
      <c r="W292" s="385"/>
      <c r="X292" s="385"/>
      <c r="Y292" s="385"/>
      <c r="Z292" s="385"/>
      <c r="AA292" s="385"/>
      <c r="AB292" s="385"/>
      <c r="AC292" s="248"/>
      <c r="AD292" s="224"/>
    </row>
    <row r="293" spans="2:30" ht="15.75" thickBot="1" x14ac:dyDescent="0.3">
      <c r="B293" s="238"/>
      <c r="C293" s="488"/>
      <c r="D293" s="232"/>
      <c r="E293" s="271"/>
      <c r="F293" s="271"/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  <c r="X293" s="271"/>
      <c r="Y293" s="271"/>
      <c r="Z293" s="271"/>
      <c r="AA293" s="271"/>
      <c r="AB293" s="272"/>
      <c r="AC293" s="249"/>
      <c r="AD293" s="224"/>
    </row>
    <row r="294" spans="2:30" x14ac:dyDescent="0.25">
      <c r="B294" s="238"/>
      <c r="C294" s="488" t="s">
        <v>83</v>
      </c>
      <c r="D294" s="129">
        <v>1</v>
      </c>
      <c r="E294" s="385"/>
      <c r="F294" s="385"/>
      <c r="G294" s="385"/>
      <c r="H294" s="385"/>
      <c r="I294" s="385"/>
      <c r="J294" s="385"/>
      <c r="K294" s="385"/>
      <c r="L294" s="385"/>
      <c r="M294" s="385"/>
      <c r="N294" s="385"/>
      <c r="O294" s="385"/>
      <c r="P294" s="385"/>
      <c r="Q294" s="385"/>
      <c r="R294" s="385"/>
      <c r="S294" s="385"/>
      <c r="T294" s="385"/>
      <c r="U294" s="385"/>
      <c r="V294" s="385"/>
      <c r="W294" s="385"/>
      <c r="X294" s="385"/>
      <c r="Y294" s="385"/>
      <c r="Z294" s="385"/>
      <c r="AA294" s="385"/>
      <c r="AB294" s="385"/>
      <c r="AC294" s="248"/>
      <c r="AD294" s="224"/>
    </row>
    <row r="295" spans="2:30" x14ac:dyDescent="0.25">
      <c r="B295" s="238"/>
      <c r="C295" s="488"/>
      <c r="D295" s="125">
        <v>2</v>
      </c>
      <c r="E295" s="385"/>
      <c r="F295" s="385"/>
      <c r="G295" s="385"/>
      <c r="H295" s="385"/>
      <c r="I295" s="385"/>
      <c r="J295" s="385"/>
      <c r="K295" s="385"/>
      <c r="L295" s="385"/>
      <c r="M295" s="385"/>
      <c r="N295" s="385"/>
      <c r="O295" s="385"/>
      <c r="P295" s="385"/>
      <c r="Q295" s="385"/>
      <c r="R295" s="385"/>
      <c r="S295" s="385"/>
      <c r="T295" s="385"/>
      <c r="U295" s="385"/>
      <c r="V295" s="385"/>
      <c r="W295" s="385"/>
      <c r="X295" s="385"/>
      <c r="Y295" s="385"/>
      <c r="Z295" s="385"/>
      <c r="AA295" s="385"/>
      <c r="AB295" s="385"/>
      <c r="AC295" s="248"/>
      <c r="AD295" s="224"/>
    </row>
    <row r="296" spans="2:30" x14ac:dyDescent="0.25">
      <c r="B296" s="238"/>
      <c r="C296" s="488"/>
      <c r="D296" s="125">
        <v>3</v>
      </c>
      <c r="E296" s="385"/>
      <c r="F296" s="385"/>
      <c r="G296" s="385"/>
      <c r="H296" s="385"/>
      <c r="I296" s="385"/>
      <c r="J296" s="385"/>
      <c r="K296" s="385"/>
      <c r="L296" s="385"/>
      <c r="M296" s="385"/>
      <c r="N296" s="385"/>
      <c r="O296" s="385"/>
      <c r="P296" s="385"/>
      <c r="Q296" s="385"/>
      <c r="R296" s="385"/>
      <c r="S296" s="385"/>
      <c r="T296" s="385"/>
      <c r="U296" s="385"/>
      <c r="V296" s="385"/>
      <c r="W296" s="385"/>
      <c r="X296" s="385"/>
      <c r="Y296" s="385"/>
      <c r="Z296" s="385"/>
      <c r="AA296" s="385"/>
      <c r="AB296" s="385"/>
      <c r="AC296" s="248"/>
      <c r="AD296" s="224"/>
    </row>
    <row r="297" spans="2:30" x14ac:dyDescent="0.25">
      <c r="B297" s="238"/>
      <c r="C297" s="488"/>
      <c r="D297" s="125">
        <v>4</v>
      </c>
      <c r="E297" s="385"/>
      <c r="F297" s="385"/>
      <c r="G297" s="385"/>
      <c r="H297" s="385"/>
      <c r="I297" s="385"/>
      <c r="J297" s="385"/>
      <c r="K297" s="385"/>
      <c r="L297" s="385"/>
      <c r="M297" s="385"/>
      <c r="N297" s="385"/>
      <c r="O297" s="385"/>
      <c r="P297" s="385"/>
      <c r="Q297" s="385"/>
      <c r="R297" s="385"/>
      <c r="S297" s="385"/>
      <c r="T297" s="385"/>
      <c r="U297" s="385"/>
      <c r="V297" s="385"/>
      <c r="W297" s="385"/>
      <c r="X297" s="385"/>
      <c r="Y297" s="385"/>
      <c r="Z297" s="385"/>
      <c r="AA297" s="385"/>
      <c r="AB297" s="385"/>
      <c r="AC297" s="248"/>
      <c r="AD297" s="224"/>
    </row>
    <row r="298" spans="2:30" x14ac:dyDescent="0.25">
      <c r="B298" s="238"/>
      <c r="C298" s="488"/>
      <c r="D298" s="125">
        <v>5</v>
      </c>
      <c r="E298" s="385"/>
      <c r="F298" s="385"/>
      <c r="G298" s="385"/>
      <c r="H298" s="385"/>
      <c r="I298" s="385"/>
      <c r="J298" s="385"/>
      <c r="K298" s="385"/>
      <c r="L298" s="385"/>
      <c r="M298" s="385"/>
      <c r="N298" s="385"/>
      <c r="O298" s="385"/>
      <c r="P298" s="385"/>
      <c r="Q298" s="385"/>
      <c r="R298" s="385"/>
      <c r="S298" s="385"/>
      <c r="T298" s="385"/>
      <c r="U298" s="385"/>
      <c r="V298" s="385"/>
      <c r="W298" s="385"/>
      <c r="X298" s="385"/>
      <c r="Y298" s="385"/>
      <c r="Z298" s="385"/>
      <c r="AA298" s="385"/>
      <c r="AB298" s="385"/>
      <c r="AC298" s="248"/>
      <c r="AD298" s="224"/>
    </row>
    <row r="299" spans="2:30" x14ac:dyDescent="0.25">
      <c r="B299" s="238"/>
      <c r="C299" s="488"/>
      <c r="D299" s="125">
        <v>6</v>
      </c>
      <c r="E299" s="385"/>
      <c r="F299" s="385"/>
      <c r="G299" s="385"/>
      <c r="H299" s="385"/>
      <c r="I299" s="385"/>
      <c r="J299" s="385"/>
      <c r="K299" s="385"/>
      <c r="L299" s="385"/>
      <c r="M299" s="385"/>
      <c r="N299" s="385"/>
      <c r="O299" s="385"/>
      <c r="P299" s="385"/>
      <c r="Q299" s="385"/>
      <c r="R299" s="385"/>
      <c r="S299" s="385"/>
      <c r="T299" s="385"/>
      <c r="U299" s="385"/>
      <c r="V299" s="385"/>
      <c r="W299" s="385"/>
      <c r="X299" s="385"/>
      <c r="Y299" s="385"/>
      <c r="Z299" s="385"/>
      <c r="AA299" s="385"/>
      <c r="AB299" s="385"/>
      <c r="AC299" s="248"/>
      <c r="AD299" s="224"/>
    </row>
    <row r="300" spans="2:30" x14ac:dyDescent="0.25">
      <c r="B300" s="238"/>
      <c r="C300" s="488"/>
      <c r="D300" s="125">
        <v>7</v>
      </c>
      <c r="E300" s="385"/>
      <c r="F300" s="385"/>
      <c r="G300" s="385"/>
      <c r="H300" s="385"/>
      <c r="I300" s="385"/>
      <c r="J300" s="385"/>
      <c r="K300" s="385"/>
      <c r="L300" s="385"/>
      <c r="M300" s="385"/>
      <c r="N300" s="385"/>
      <c r="O300" s="385"/>
      <c r="P300" s="385"/>
      <c r="Q300" s="385"/>
      <c r="R300" s="385"/>
      <c r="S300" s="385"/>
      <c r="T300" s="385"/>
      <c r="U300" s="385"/>
      <c r="V300" s="385"/>
      <c r="W300" s="385"/>
      <c r="X300" s="385"/>
      <c r="Y300" s="385"/>
      <c r="Z300" s="385"/>
      <c r="AA300" s="385"/>
      <c r="AB300" s="385"/>
      <c r="AC300" s="248"/>
      <c r="AD300" s="224"/>
    </row>
    <row r="301" spans="2:30" x14ac:dyDescent="0.25">
      <c r="B301" s="238"/>
      <c r="C301" s="488"/>
      <c r="D301" s="125">
        <v>8</v>
      </c>
      <c r="E301" s="385"/>
      <c r="F301" s="385"/>
      <c r="G301" s="385"/>
      <c r="H301" s="385"/>
      <c r="I301" s="385"/>
      <c r="J301" s="385"/>
      <c r="K301" s="385"/>
      <c r="L301" s="385"/>
      <c r="M301" s="385"/>
      <c r="N301" s="385"/>
      <c r="O301" s="385"/>
      <c r="P301" s="385"/>
      <c r="Q301" s="385"/>
      <c r="R301" s="385"/>
      <c r="S301" s="385"/>
      <c r="T301" s="385"/>
      <c r="U301" s="385"/>
      <c r="V301" s="385"/>
      <c r="W301" s="385"/>
      <c r="X301" s="385"/>
      <c r="Y301" s="385"/>
      <c r="Z301" s="385"/>
      <c r="AA301" s="385"/>
      <c r="AB301" s="385"/>
      <c r="AC301" s="248"/>
      <c r="AD301" s="224"/>
    </row>
    <row r="302" spans="2:30" x14ac:dyDescent="0.25">
      <c r="B302" s="238"/>
      <c r="C302" s="488"/>
      <c r="D302" s="125">
        <v>9</v>
      </c>
      <c r="E302" s="385"/>
      <c r="F302" s="385"/>
      <c r="G302" s="385"/>
      <c r="H302" s="385"/>
      <c r="I302" s="385"/>
      <c r="J302" s="385"/>
      <c r="K302" s="385"/>
      <c r="L302" s="385"/>
      <c r="M302" s="385"/>
      <c r="N302" s="385"/>
      <c r="O302" s="385"/>
      <c r="P302" s="385"/>
      <c r="Q302" s="385"/>
      <c r="R302" s="385"/>
      <c r="S302" s="385"/>
      <c r="T302" s="385"/>
      <c r="U302" s="385"/>
      <c r="V302" s="385"/>
      <c r="W302" s="385"/>
      <c r="X302" s="385"/>
      <c r="Y302" s="385"/>
      <c r="Z302" s="385"/>
      <c r="AA302" s="385"/>
      <c r="AB302" s="385"/>
      <c r="AC302" s="248"/>
      <c r="AD302" s="224"/>
    </row>
    <row r="303" spans="2:30" x14ac:dyDescent="0.25">
      <c r="B303" s="238"/>
      <c r="C303" s="488"/>
      <c r="D303" s="125">
        <v>10</v>
      </c>
      <c r="E303" s="385"/>
      <c r="F303" s="385"/>
      <c r="G303" s="385"/>
      <c r="H303" s="385"/>
      <c r="I303" s="385"/>
      <c r="J303" s="385"/>
      <c r="K303" s="385"/>
      <c r="L303" s="385"/>
      <c r="M303" s="385"/>
      <c r="N303" s="385"/>
      <c r="O303" s="385"/>
      <c r="P303" s="385"/>
      <c r="Q303" s="385"/>
      <c r="R303" s="385"/>
      <c r="S303" s="385"/>
      <c r="T303" s="385"/>
      <c r="U303" s="385"/>
      <c r="V303" s="385"/>
      <c r="W303" s="385"/>
      <c r="X303" s="385"/>
      <c r="Y303" s="385"/>
      <c r="Z303" s="385"/>
      <c r="AA303" s="385"/>
      <c r="AB303" s="385"/>
      <c r="AC303" s="248"/>
      <c r="AD303" s="224"/>
    </row>
    <row r="304" spans="2:30" x14ac:dyDescent="0.25">
      <c r="B304" s="238"/>
      <c r="C304" s="488"/>
      <c r="D304" s="125">
        <v>11</v>
      </c>
      <c r="E304" s="385"/>
      <c r="F304" s="385"/>
      <c r="G304" s="385"/>
      <c r="H304" s="385"/>
      <c r="I304" s="385"/>
      <c r="J304" s="385"/>
      <c r="K304" s="385"/>
      <c r="L304" s="385"/>
      <c r="M304" s="385"/>
      <c r="N304" s="385"/>
      <c r="O304" s="385"/>
      <c r="P304" s="385"/>
      <c r="Q304" s="385"/>
      <c r="R304" s="385"/>
      <c r="S304" s="385"/>
      <c r="T304" s="385"/>
      <c r="U304" s="385"/>
      <c r="V304" s="385"/>
      <c r="W304" s="385"/>
      <c r="X304" s="385"/>
      <c r="Y304" s="385"/>
      <c r="Z304" s="385"/>
      <c r="AA304" s="385"/>
      <c r="AB304" s="385"/>
      <c r="AC304" s="248"/>
      <c r="AD304" s="224"/>
    </row>
    <row r="305" spans="2:30" x14ac:dyDescent="0.25">
      <c r="B305" s="238"/>
      <c r="C305" s="488"/>
      <c r="D305" s="125">
        <v>12</v>
      </c>
      <c r="E305" s="385"/>
      <c r="F305" s="385"/>
      <c r="G305" s="385"/>
      <c r="H305" s="385"/>
      <c r="I305" s="385"/>
      <c r="J305" s="385"/>
      <c r="K305" s="385"/>
      <c r="L305" s="385"/>
      <c r="M305" s="385"/>
      <c r="N305" s="385"/>
      <c r="O305" s="385"/>
      <c r="P305" s="385"/>
      <c r="Q305" s="385"/>
      <c r="R305" s="385"/>
      <c r="S305" s="385"/>
      <c r="T305" s="385"/>
      <c r="U305" s="385"/>
      <c r="V305" s="385"/>
      <c r="W305" s="385"/>
      <c r="X305" s="385"/>
      <c r="Y305" s="385"/>
      <c r="Z305" s="385"/>
      <c r="AA305" s="385"/>
      <c r="AB305" s="385"/>
      <c r="AC305" s="248"/>
      <c r="AD305" s="224"/>
    </row>
    <row r="306" spans="2:30" x14ac:dyDescent="0.25">
      <c r="B306" s="238"/>
      <c r="C306" s="488"/>
      <c r="D306" s="125">
        <v>13</v>
      </c>
      <c r="E306" s="385"/>
      <c r="F306" s="385"/>
      <c r="G306" s="385"/>
      <c r="H306" s="385"/>
      <c r="I306" s="385"/>
      <c r="J306" s="385"/>
      <c r="K306" s="385"/>
      <c r="L306" s="385"/>
      <c r="M306" s="385"/>
      <c r="N306" s="385"/>
      <c r="O306" s="385"/>
      <c r="P306" s="385"/>
      <c r="Q306" s="385"/>
      <c r="R306" s="385"/>
      <c r="S306" s="385"/>
      <c r="T306" s="385"/>
      <c r="U306" s="385"/>
      <c r="V306" s="385"/>
      <c r="W306" s="385"/>
      <c r="X306" s="385"/>
      <c r="Y306" s="385"/>
      <c r="Z306" s="385"/>
      <c r="AA306" s="385"/>
      <c r="AB306" s="385"/>
      <c r="AC306" s="248"/>
      <c r="AD306" s="224"/>
    </row>
    <row r="307" spans="2:30" x14ac:dyDescent="0.25">
      <c r="B307" s="238"/>
      <c r="C307" s="488"/>
      <c r="D307" s="125">
        <v>14</v>
      </c>
      <c r="E307" s="385"/>
      <c r="F307" s="385"/>
      <c r="G307" s="385"/>
      <c r="H307" s="385"/>
      <c r="I307" s="385"/>
      <c r="J307" s="385"/>
      <c r="K307" s="385"/>
      <c r="L307" s="385"/>
      <c r="M307" s="385"/>
      <c r="N307" s="385"/>
      <c r="O307" s="385"/>
      <c r="P307" s="385"/>
      <c r="Q307" s="385"/>
      <c r="R307" s="385"/>
      <c r="S307" s="385"/>
      <c r="T307" s="385"/>
      <c r="U307" s="385"/>
      <c r="V307" s="385"/>
      <c r="W307" s="385"/>
      <c r="X307" s="385"/>
      <c r="Y307" s="385"/>
      <c r="Z307" s="385"/>
      <c r="AA307" s="385"/>
      <c r="AB307" s="385"/>
      <c r="AC307" s="248"/>
      <c r="AD307" s="224"/>
    </row>
    <row r="308" spans="2:30" x14ac:dyDescent="0.25">
      <c r="B308" s="238"/>
      <c r="C308" s="488"/>
      <c r="D308" s="125">
        <v>15</v>
      </c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385"/>
      <c r="Q308" s="385"/>
      <c r="R308" s="385"/>
      <c r="S308" s="385"/>
      <c r="T308" s="385"/>
      <c r="U308" s="385"/>
      <c r="V308" s="385"/>
      <c r="W308" s="385"/>
      <c r="X308" s="385"/>
      <c r="Y308" s="385"/>
      <c r="Z308" s="385"/>
      <c r="AA308" s="385"/>
      <c r="AB308" s="385"/>
      <c r="AC308" s="248"/>
      <c r="AD308" s="224"/>
    </row>
    <row r="309" spans="2:30" x14ac:dyDescent="0.25">
      <c r="B309" s="238"/>
      <c r="C309" s="488"/>
      <c r="D309" s="125">
        <v>16</v>
      </c>
      <c r="E309" s="385"/>
      <c r="F309" s="385"/>
      <c r="G309" s="385"/>
      <c r="H309" s="385"/>
      <c r="I309" s="385"/>
      <c r="J309" s="385"/>
      <c r="K309" s="385"/>
      <c r="L309" s="385"/>
      <c r="M309" s="385"/>
      <c r="N309" s="385"/>
      <c r="O309" s="385"/>
      <c r="P309" s="385"/>
      <c r="Q309" s="385"/>
      <c r="R309" s="385"/>
      <c r="S309" s="385"/>
      <c r="T309" s="385"/>
      <c r="U309" s="385"/>
      <c r="V309" s="385"/>
      <c r="W309" s="385"/>
      <c r="X309" s="385"/>
      <c r="Y309" s="385"/>
      <c r="Z309" s="385"/>
      <c r="AA309" s="385"/>
      <c r="AB309" s="385"/>
      <c r="AC309" s="248"/>
      <c r="AD309" s="224"/>
    </row>
    <row r="310" spans="2:30" x14ac:dyDescent="0.25">
      <c r="B310" s="238"/>
      <c r="C310" s="488"/>
      <c r="D310" s="125">
        <v>17</v>
      </c>
      <c r="E310" s="385"/>
      <c r="F310" s="385"/>
      <c r="G310" s="385"/>
      <c r="H310" s="385"/>
      <c r="I310" s="385"/>
      <c r="J310" s="385"/>
      <c r="K310" s="385"/>
      <c r="L310" s="385"/>
      <c r="M310" s="385"/>
      <c r="N310" s="385"/>
      <c r="O310" s="385"/>
      <c r="P310" s="385"/>
      <c r="Q310" s="385"/>
      <c r="R310" s="385"/>
      <c r="S310" s="385"/>
      <c r="T310" s="385"/>
      <c r="U310" s="385"/>
      <c r="V310" s="385"/>
      <c r="W310" s="385"/>
      <c r="X310" s="385"/>
      <c r="Y310" s="385"/>
      <c r="Z310" s="385"/>
      <c r="AA310" s="385"/>
      <c r="AB310" s="385"/>
      <c r="AC310" s="248"/>
      <c r="AD310" s="224"/>
    </row>
    <row r="311" spans="2:30" x14ac:dyDescent="0.25">
      <c r="B311" s="238"/>
      <c r="C311" s="488"/>
      <c r="D311" s="125">
        <v>18</v>
      </c>
      <c r="E311" s="385"/>
      <c r="F311" s="385"/>
      <c r="G311" s="385"/>
      <c r="H311" s="385"/>
      <c r="I311" s="385"/>
      <c r="J311" s="385"/>
      <c r="K311" s="385"/>
      <c r="L311" s="385"/>
      <c r="M311" s="385"/>
      <c r="N311" s="385"/>
      <c r="O311" s="385"/>
      <c r="P311" s="385"/>
      <c r="Q311" s="385"/>
      <c r="R311" s="385"/>
      <c r="S311" s="385"/>
      <c r="T311" s="385"/>
      <c r="U311" s="385"/>
      <c r="V311" s="385"/>
      <c r="W311" s="385"/>
      <c r="X311" s="385"/>
      <c r="Y311" s="385"/>
      <c r="Z311" s="385"/>
      <c r="AA311" s="385"/>
      <c r="AB311" s="385"/>
      <c r="AC311" s="248"/>
      <c r="AD311" s="224"/>
    </row>
    <row r="312" spans="2:30" x14ac:dyDescent="0.25">
      <c r="B312" s="238"/>
      <c r="C312" s="488"/>
      <c r="D312" s="125">
        <v>19</v>
      </c>
      <c r="E312" s="385"/>
      <c r="F312" s="385"/>
      <c r="G312" s="385"/>
      <c r="H312" s="385"/>
      <c r="I312" s="385"/>
      <c r="J312" s="385"/>
      <c r="K312" s="385"/>
      <c r="L312" s="385"/>
      <c r="M312" s="385"/>
      <c r="N312" s="385"/>
      <c r="O312" s="385"/>
      <c r="P312" s="385"/>
      <c r="Q312" s="385"/>
      <c r="R312" s="385"/>
      <c r="S312" s="385"/>
      <c r="T312" s="385"/>
      <c r="U312" s="385"/>
      <c r="V312" s="385"/>
      <c r="W312" s="385"/>
      <c r="X312" s="385"/>
      <c r="Y312" s="385"/>
      <c r="Z312" s="385"/>
      <c r="AA312" s="385"/>
      <c r="AB312" s="385"/>
      <c r="AC312" s="248"/>
      <c r="AD312" s="224"/>
    </row>
    <row r="313" spans="2:30" x14ac:dyDescent="0.25">
      <c r="B313" s="238"/>
      <c r="C313" s="488"/>
      <c r="D313" s="125">
        <v>20</v>
      </c>
      <c r="E313" s="385"/>
      <c r="F313" s="385"/>
      <c r="G313" s="385"/>
      <c r="H313" s="385"/>
      <c r="I313" s="385"/>
      <c r="J313" s="385"/>
      <c r="K313" s="385"/>
      <c r="L313" s="385"/>
      <c r="M313" s="385"/>
      <c r="N313" s="385"/>
      <c r="O313" s="385"/>
      <c r="P313" s="385"/>
      <c r="Q313" s="385"/>
      <c r="R313" s="385"/>
      <c r="S313" s="385"/>
      <c r="T313" s="385"/>
      <c r="U313" s="385"/>
      <c r="V313" s="385"/>
      <c r="W313" s="385"/>
      <c r="X313" s="385"/>
      <c r="Y313" s="385"/>
      <c r="Z313" s="385"/>
      <c r="AA313" s="385"/>
      <c r="AB313" s="385"/>
      <c r="AC313" s="248"/>
      <c r="AD313" s="224"/>
    </row>
    <row r="314" spans="2:30" x14ac:dyDescent="0.25">
      <c r="B314" s="238"/>
      <c r="C314" s="488"/>
      <c r="D314" s="125">
        <v>21</v>
      </c>
      <c r="E314" s="385"/>
      <c r="F314" s="385"/>
      <c r="G314" s="385"/>
      <c r="H314" s="385"/>
      <c r="I314" s="385"/>
      <c r="J314" s="385"/>
      <c r="K314" s="385"/>
      <c r="L314" s="385"/>
      <c r="M314" s="385"/>
      <c r="N314" s="385"/>
      <c r="O314" s="385"/>
      <c r="P314" s="385"/>
      <c r="Q314" s="385"/>
      <c r="R314" s="385"/>
      <c r="S314" s="385"/>
      <c r="T314" s="385"/>
      <c r="U314" s="385"/>
      <c r="V314" s="385"/>
      <c r="W314" s="385"/>
      <c r="X314" s="385"/>
      <c r="Y314" s="385"/>
      <c r="Z314" s="385"/>
      <c r="AA314" s="385"/>
      <c r="AB314" s="385"/>
      <c r="AC314" s="248"/>
      <c r="AD314" s="224"/>
    </row>
    <row r="315" spans="2:30" x14ac:dyDescent="0.25">
      <c r="B315" s="238"/>
      <c r="C315" s="488"/>
      <c r="D315" s="125">
        <v>22</v>
      </c>
      <c r="E315" s="385"/>
      <c r="F315" s="385"/>
      <c r="G315" s="385"/>
      <c r="H315" s="385"/>
      <c r="I315" s="385"/>
      <c r="J315" s="385"/>
      <c r="K315" s="385"/>
      <c r="L315" s="385"/>
      <c r="M315" s="385"/>
      <c r="N315" s="385"/>
      <c r="O315" s="385"/>
      <c r="P315" s="385"/>
      <c r="Q315" s="385"/>
      <c r="R315" s="385"/>
      <c r="S315" s="385"/>
      <c r="T315" s="385"/>
      <c r="U315" s="385"/>
      <c r="V315" s="385"/>
      <c r="W315" s="385"/>
      <c r="X315" s="385"/>
      <c r="Y315" s="385"/>
      <c r="Z315" s="385"/>
      <c r="AA315" s="385"/>
      <c r="AB315" s="385"/>
      <c r="AC315" s="248"/>
      <c r="AD315" s="224"/>
    </row>
    <row r="316" spans="2:30" x14ac:dyDescent="0.25">
      <c r="B316" s="238"/>
      <c r="C316" s="488"/>
      <c r="D316" s="125">
        <v>23</v>
      </c>
      <c r="E316" s="385"/>
      <c r="F316" s="385"/>
      <c r="G316" s="385"/>
      <c r="H316" s="385"/>
      <c r="I316" s="385"/>
      <c r="J316" s="385"/>
      <c r="K316" s="385"/>
      <c r="L316" s="385"/>
      <c r="M316" s="385"/>
      <c r="N316" s="385"/>
      <c r="O316" s="385"/>
      <c r="P316" s="385"/>
      <c r="Q316" s="385"/>
      <c r="R316" s="385"/>
      <c r="S316" s="385"/>
      <c r="T316" s="385"/>
      <c r="U316" s="385"/>
      <c r="V316" s="385"/>
      <c r="W316" s="385"/>
      <c r="X316" s="385"/>
      <c r="Y316" s="385"/>
      <c r="Z316" s="385"/>
      <c r="AA316" s="385"/>
      <c r="AB316" s="385"/>
      <c r="AC316" s="248"/>
      <c r="AD316" s="224"/>
    </row>
    <row r="317" spans="2:30" x14ac:dyDescent="0.25">
      <c r="B317" s="238"/>
      <c r="C317" s="488"/>
      <c r="D317" s="125">
        <v>24</v>
      </c>
      <c r="E317" s="385"/>
      <c r="F317" s="385"/>
      <c r="G317" s="385"/>
      <c r="H317" s="385"/>
      <c r="I317" s="385"/>
      <c r="J317" s="385"/>
      <c r="K317" s="385"/>
      <c r="L317" s="385"/>
      <c r="M317" s="385"/>
      <c r="N317" s="385"/>
      <c r="O317" s="385"/>
      <c r="P317" s="385"/>
      <c r="Q317" s="385"/>
      <c r="R317" s="385"/>
      <c r="S317" s="385"/>
      <c r="T317" s="385"/>
      <c r="U317" s="385"/>
      <c r="V317" s="385"/>
      <c r="W317" s="385"/>
      <c r="X317" s="385"/>
      <c r="Y317" s="385"/>
      <c r="Z317" s="385"/>
      <c r="AA317" s="385"/>
      <c r="AB317" s="385"/>
      <c r="AC317" s="248"/>
      <c r="AD317" s="224"/>
    </row>
    <row r="318" spans="2:30" x14ac:dyDescent="0.25">
      <c r="B318" s="238"/>
      <c r="C318" s="488"/>
      <c r="D318" s="125">
        <v>25</v>
      </c>
      <c r="E318" s="385"/>
      <c r="F318" s="385"/>
      <c r="G318" s="385"/>
      <c r="H318" s="385"/>
      <c r="I318" s="385"/>
      <c r="J318" s="385"/>
      <c r="K318" s="385"/>
      <c r="L318" s="385"/>
      <c r="M318" s="385"/>
      <c r="N318" s="385"/>
      <c r="O318" s="385"/>
      <c r="P318" s="385"/>
      <c r="Q318" s="385"/>
      <c r="R318" s="385"/>
      <c r="S318" s="385"/>
      <c r="T318" s="385"/>
      <c r="U318" s="385"/>
      <c r="V318" s="385"/>
      <c r="W318" s="385"/>
      <c r="X318" s="385"/>
      <c r="Y318" s="385"/>
      <c r="Z318" s="385"/>
      <c r="AA318" s="385"/>
      <c r="AB318" s="385"/>
      <c r="AC318" s="248"/>
      <c r="AD318" s="224"/>
    </row>
    <row r="319" spans="2:30" x14ac:dyDescent="0.25">
      <c r="B319" s="238"/>
      <c r="C319" s="488"/>
      <c r="D319" s="125">
        <v>26</v>
      </c>
      <c r="E319" s="385"/>
      <c r="F319" s="385"/>
      <c r="G319" s="385"/>
      <c r="H319" s="385"/>
      <c r="I319" s="385"/>
      <c r="J319" s="385"/>
      <c r="K319" s="385"/>
      <c r="L319" s="385"/>
      <c r="M319" s="385"/>
      <c r="N319" s="385"/>
      <c r="O319" s="385"/>
      <c r="P319" s="385"/>
      <c r="Q319" s="385"/>
      <c r="R319" s="385"/>
      <c r="S319" s="385"/>
      <c r="T319" s="385"/>
      <c r="U319" s="385"/>
      <c r="V319" s="385"/>
      <c r="W319" s="385"/>
      <c r="X319" s="385"/>
      <c r="Y319" s="385"/>
      <c r="Z319" s="385"/>
      <c r="AA319" s="385"/>
      <c r="AB319" s="385"/>
      <c r="AC319" s="248"/>
      <c r="AD319" s="224"/>
    </row>
    <row r="320" spans="2:30" x14ac:dyDescent="0.25">
      <c r="B320" s="238"/>
      <c r="C320" s="488"/>
      <c r="D320" s="125">
        <v>27</v>
      </c>
      <c r="E320" s="385"/>
      <c r="F320" s="385"/>
      <c r="G320" s="385"/>
      <c r="H320" s="385"/>
      <c r="I320" s="385"/>
      <c r="J320" s="385"/>
      <c r="K320" s="385"/>
      <c r="L320" s="385"/>
      <c r="M320" s="385"/>
      <c r="N320" s="385"/>
      <c r="O320" s="385"/>
      <c r="P320" s="385"/>
      <c r="Q320" s="385"/>
      <c r="R320" s="385"/>
      <c r="S320" s="385"/>
      <c r="T320" s="385"/>
      <c r="U320" s="385"/>
      <c r="V320" s="385"/>
      <c r="W320" s="385"/>
      <c r="X320" s="385"/>
      <c r="Y320" s="385"/>
      <c r="Z320" s="385"/>
      <c r="AA320" s="385"/>
      <c r="AB320" s="385"/>
      <c r="AC320" s="248"/>
      <c r="AD320" s="224"/>
    </row>
    <row r="321" spans="2:30" x14ac:dyDescent="0.25">
      <c r="B321" s="238"/>
      <c r="C321" s="488"/>
      <c r="D321" s="125">
        <v>28</v>
      </c>
      <c r="E321" s="385"/>
      <c r="F321" s="385"/>
      <c r="G321" s="385"/>
      <c r="H321" s="385"/>
      <c r="I321" s="385"/>
      <c r="J321" s="385"/>
      <c r="K321" s="385"/>
      <c r="L321" s="385"/>
      <c r="M321" s="385"/>
      <c r="N321" s="385"/>
      <c r="O321" s="385"/>
      <c r="P321" s="385"/>
      <c r="Q321" s="385"/>
      <c r="R321" s="385"/>
      <c r="S321" s="385"/>
      <c r="T321" s="385"/>
      <c r="U321" s="385"/>
      <c r="V321" s="385"/>
      <c r="W321" s="385"/>
      <c r="X321" s="385"/>
      <c r="Y321" s="385"/>
      <c r="Z321" s="385"/>
      <c r="AA321" s="385"/>
      <c r="AB321" s="385"/>
      <c r="AC321" s="248"/>
      <c r="AD321" s="224"/>
    </row>
    <row r="322" spans="2:30" x14ac:dyDescent="0.25">
      <c r="B322" s="238"/>
      <c r="C322" s="488"/>
      <c r="D322" s="125">
        <v>29</v>
      </c>
      <c r="E322" s="385"/>
      <c r="F322" s="385"/>
      <c r="G322" s="385"/>
      <c r="H322" s="385"/>
      <c r="I322" s="385"/>
      <c r="J322" s="385"/>
      <c r="K322" s="385"/>
      <c r="L322" s="385"/>
      <c r="M322" s="385"/>
      <c r="N322" s="385"/>
      <c r="O322" s="385"/>
      <c r="P322" s="385"/>
      <c r="Q322" s="385"/>
      <c r="R322" s="385"/>
      <c r="S322" s="385"/>
      <c r="T322" s="385"/>
      <c r="U322" s="385"/>
      <c r="V322" s="385"/>
      <c r="W322" s="385"/>
      <c r="X322" s="385"/>
      <c r="Y322" s="385"/>
      <c r="Z322" s="385"/>
      <c r="AA322" s="385"/>
      <c r="AB322" s="385"/>
      <c r="AC322" s="248"/>
      <c r="AD322" s="224"/>
    </row>
    <row r="323" spans="2:30" x14ac:dyDescent="0.25">
      <c r="B323" s="238"/>
      <c r="C323" s="488"/>
      <c r="D323" s="125">
        <v>30</v>
      </c>
      <c r="E323" s="385"/>
      <c r="F323" s="385"/>
      <c r="G323" s="385"/>
      <c r="H323" s="385"/>
      <c r="I323" s="385"/>
      <c r="J323" s="385"/>
      <c r="K323" s="385"/>
      <c r="L323" s="385"/>
      <c r="M323" s="385"/>
      <c r="N323" s="385"/>
      <c r="O323" s="385"/>
      <c r="P323" s="385"/>
      <c r="Q323" s="385"/>
      <c r="R323" s="385"/>
      <c r="S323" s="385"/>
      <c r="T323" s="385"/>
      <c r="U323" s="385"/>
      <c r="V323" s="385"/>
      <c r="W323" s="385"/>
      <c r="X323" s="385"/>
      <c r="Y323" s="385"/>
      <c r="Z323" s="385"/>
      <c r="AA323" s="385"/>
      <c r="AB323" s="385"/>
      <c r="AC323" s="248"/>
      <c r="AD323" s="224"/>
    </row>
    <row r="324" spans="2:30" x14ac:dyDescent="0.25">
      <c r="B324" s="238"/>
      <c r="C324" s="488"/>
      <c r="D324" s="126">
        <v>31</v>
      </c>
      <c r="E324" s="385"/>
      <c r="F324" s="385"/>
      <c r="G324" s="385"/>
      <c r="H324" s="385"/>
      <c r="I324" s="385"/>
      <c r="J324" s="385"/>
      <c r="K324" s="385"/>
      <c r="L324" s="385"/>
      <c r="M324" s="385"/>
      <c r="N324" s="385"/>
      <c r="O324" s="385"/>
      <c r="P324" s="385"/>
      <c r="Q324" s="385"/>
      <c r="R324" s="385"/>
      <c r="S324" s="385"/>
      <c r="T324" s="385"/>
      <c r="U324" s="385"/>
      <c r="V324" s="385"/>
      <c r="W324" s="385"/>
      <c r="X324" s="385"/>
      <c r="Y324" s="385"/>
      <c r="Z324" s="385"/>
      <c r="AA324" s="385"/>
      <c r="AB324" s="385"/>
      <c r="AC324" s="248"/>
      <c r="AD324" s="224"/>
    </row>
    <row r="325" spans="2:30" ht="15.75" thickBot="1" x14ac:dyDescent="0.3">
      <c r="B325" s="238"/>
      <c r="C325" s="488"/>
      <c r="D325" s="232"/>
      <c r="E325" s="271"/>
      <c r="F325" s="271"/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  <c r="X325" s="271"/>
      <c r="Y325" s="271"/>
      <c r="Z325" s="271"/>
      <c r="AA325" s="271"/>
      <c r="AB325" s="272"/>
      <c r="AC325" s="249"/>
      <c r="AD325" s="224"/>
    </row>
    <row r="326" spans="2:30" x14ac:dyDescent="0.25">
      <c r="B326" s="238"/>
      <c r="C326" s="488" t="s">
        <v>84</v>
      </c>
      <c r="D326" s="129">
        <v>1</v>
      </c>
      <c r="E326" s="385"/>
      <c r="F326" s="385"/>
      <c r="G326" s="385"/>
      <c r="H326" s="385"/>
      <c r="I326" s="385"/>
      <c r="J326" s="385"/>
      <c r="K326" s="385"/>
      <c r="L326" s="385"/>
      <c r="M326" s="385"/>
      <c r="N326" s="385"/>
      <c r="O326" s="385"/>
      <c r="P326" s="385"/>
      <c r="Q326" s="385"/>
      <c r="R326" s="385"/>
      <c r="S326" s="385"/>
      <c r="T326" s="385"/>
      <c r="U326" s="385"/>
      <c r="V326" s="385"/>
      <c r="W326" s="385"/>
      <c r="X326" s="385"/>
      <c r="Y326" s="385"/>
      <c r="Z326" s="385"/>
      <c r="AA326" s="385"/>
      <c r="AB326" s="385"/>
      <c r="AC326" s="248"/>
      <c r="AD326" s="224"/>
    </row>
    <row r="327" spans="2:30" x14ac:dyDescent="0.25">
      <c r="B327" s="238"/>
      <c r="C327" s="488"/>
      <c r="D327" s="125">
        <v>2</v>
      </c>
      <c r="E327" s="385"/>
      <c r="F327" s="385"/>
      <c r="G327" s="385"/>
      <c r="H327" s="385"/>
      <c r="I327" s="385"/>
      <c r="J327" s="385"/>
      <c r="K327" s="385"/>
      <c r="L327" s="385"/>
      <c r="M327" s="385"/>
      <c r="N327" s="385"/>
      <c r="O327" s="385"/>
      <c r="P327" s="385"/>
      <c r="Q327" s="385"/>
      <c r="R327" s="385"/>
      <c r="S327" s="385"/>
      <c r="T327" s="385"/>
      <c r="U327" s="385"/>
      <c r="V327" s="385"/>
      <c r="W327" s="385"/>
      <c r="X327" s="385"/>
      <c r="Y327" s="385"/>
      <c r="Z327" s="385"/>
      <c r="AA327" s="385"/>
      <c r="AB327" s="385"/>
      <c r="AC327" s="248"/>
      <c r="AD327" s="224"/>
    </row>
    <row r="328" spans="2:30" x14ac:dyDescent="0.25">
      <c r="B328" s="238"/>
      <c r="C328" s="488"/>
      <c r="D328" s="125">
        <v>3</v>
      </c>
      <c r="E328" s="385"/>
      <c r="F328" s="385"/>
      <c r="G328" s="385"/>
      <c r="H328" s="385"/>
      <c r="I328" s="385"/>
      <c r="J328" s="385"/>
      <c r="K328" s="385"/>
      <c r="L328" s="385"/>
      <c r="M328" s="385"/>
      <c r="N328" s="385"/>
      <c r="O328" s="385"/>
      <c r="P328" s="385"/>
      <c r="Q328" s="385"/>
      <c r="R328" s="385"/>
      <c r="S328" s="385"/>
      <c r="T328" s="385"/>
      <c r="U328" s="385"/>
      <c r="V328" s="385"/>
      <c r="W328" s="385"/>
      <c r="X328" s="385"/>
      <c r="Y328" s="385"/>
      <c r="Z328" s="385"/>
      <c r="AA328" s="385"/>
      <c r="AB328" s="385"/>
      <c r="AC328" s="248"/>
      <c r="AD328" s="224"/>
    </row>
    <row r="329" spans="2:30" x14ac:dyDescent="0.25">
      <c r="B329" s="238"/>
      <c r="C329" s="488"/>
      <c r="D329" s="125">
        <v>4</v>
      </c>
      <c r="E329" s="385"/>
      <c r="F329" s="385"/>
      <c r="G329" s="385"/>
      <c r="H329" s="385"/>
      <c r="I329" s="385"/>
      <c r="J329" s="385"/>
      <c r="K329" s="385"/>
      <c r="L329" s="385"/>
      <c r="M329" s="385"/>
      <c r="N329" s="385"/>
      <c r="O329" s="385"/>
      <c r="P329" s="385"/>
      <c r="Q329" s="385"/>
      <c r="R329" s="385"/>
      <c r="S329" s="385"/>
      <c r="T329" s="385"/>
      <c r="U329" s="385"/>
      <c r="V329" s="385"/>
      <c r="W329" s="385"/>
      <c r="X329" s="385"/>
      <c r="Y329" s="385"/>
      <c r="Z329" s="385"/>
      <c r="AA329" s="385"/>
      <c r="AB329" s="385"/>
      <c r="AC329" s="248"/>
      <c r="AD329" s="224"/>
    </row>
    <row r="330" spans="2:30" x14ac:dyDescent="0.25">
      <c r="B330" s="238"/>
      <c r="C330" s="488"/>
      <c r="D330" s="125">
        <v>5</v>
      </c>
      <c r="E330" s="385"/>
      <c r="F330" s="385"/>
      <c r="G330" s="385"/>
      <c r="H330" s="385"/>
      <c r="I330" s="385"/>
      <c r="J330" s="385"/>
      <c r="K330" s="385"/>
      <c r="L330" s="385"/>
      <c r="M330" s="385"/>
      <c r="N330" s="385"/>
      <c r="O330" s="385"/>
      <c r="P330" s="385"/>
      <c r="Q330" s="385"/>
      <c r="R330" s="385"/>
      <c r="S330" s="385"/>
      <c r="T330" s="385"/>
      <c r="U330" s="385"/>
      <c r="V330" s="385"/>
      <c r="W330" s="385"/>
      <c r="X330" s="385"/>
      <c r="Y330" s="385"/>
      <c r="Z330" s="385"/>
      <c r="AA330" s="385"/>
      <c r="AB330" s="385"/>
      <c r="AC330" s="248"/>
      <c r="AD330" s="224"/>
    </row>
    <row r="331" spans="2:30" x14ac:dyDescent="0.25">
      <c r="B331" s="238"/>
      <c r="C331" s="488"/>
      <c r="D331" s="125">
        <v>6</v>
      </c>
      <c r="E331" s="385"/>
      <c r="F331" s="385"/>
      <c r="G331" s="385"/>
      <c r="H331" s="385"/>
      <c r="I331" s="385"/>
      <c r="J331" s="385"/>
      <c r="K331" s="385"/>
      <c r="L331" s="385"/>
      <c r="M331" s="385"/>
      <c r="N331" s="385"/>
      <c r="O331" s="385"/>
      <c r="P331" s="385"/>
      <c r="Q331" s="385"/>
      <c r="R331" s="385"/>
      <c r="S331" s="385"/>
      <c r="T331" s="385"/>
      <c r="U331" s="385"/>
      <c r="V331" s="385"/>
      <c r="W331" s="385"/>
      <c r="X331" s="385"/>
      <c r="Y331" s="385"/>
      <c r="Z331" s="385"/>
      <c r="AA331" s="385"/>
      <c r="AB331" s="385"/>
      <c r="AC331" s="248"/>
      <c r="AD331" s="224"/>
    </row>
    <row r="332" spans="2:30" x14ac:dyDescent="0.25">
      <c r="B332" s="238"/>
      <c r="C332" s="488"/>
      <c r="D332" s="125">
        <v>7</v>
      </c>
      <c r="E332" s="385"/>
      <c r="F332" s="385"/>
      <c r="G332" s="385"/>
      <c r="H332" s="385"/>
      <c r="I332" s="385"/>
      <c r="J332" s="385"/>
      <c r="K332" s="385"/>
      <c r="L332" s="385"/>
      <c r="M332" s="385"/>
      <c r="N332" s="385"/>
      <c r="O332" s="385"/>
      <c r="P332" s="385"/>
      <c r="Q332" s="385"/>
      <c r="R332" s="385"/>
      <c r="S332" s="385"/>
      <c r="T332" s="385"/>
      <c r="U332" s="385"/>
      <c r="V332" s="385"/>
      <c r="W332" s="385"/>
      <c r="X332" s="385"/>
      <c r="Y332" s="385"/>
      <c r="Z332" s="385"/>
      <c r="AA332" s="385"/>
      <c r="AB332" s="385"/>
      <c r="AC332" s="248"/>
      <c r="AD332" s="224"/>
    </row>
    <row r="333" spans="2:30" x14ac:dyDescent="0.25">
      <c r="B333" s="238"/>
      <c r="C333" s="488"/>
      <c r="D333" s="125">
        <v>8</v>
      </c>
      <c r="E333" s="385"/>
      <c r="F333" s="385"/>
      <c r="G333" s="385"/>
      <c r="H333" s="385"/>
      <c r="I333" s="385"/>
      <c r="J333" s="385"/>
      <c r="K333" s="385"/>
      <c r="L333" s="385"/>
      <c r="M333" s="385"/>
      <c r="N333" s="385"/>
      <c r="O333" s="385"/>
      <c r="P333" s="385"/>
      <c r="Q333" s="385"/>
      <c r="R333" s="385"/>
      <c r="S333" s="385"/>
      <c r="T333" s="385"/>
      <c r="U333" s="385"/>
      <c r="V333" s="385"/>
      <c r="W333" s="385"/>
      <c r="X333" s="385"/>
      <c r="Y333" s="385"/>
      <c r="Z333" s="385"/>
      <c r="AA333" s="385"/>
      <c r="AB333" s="385"/>
      <c r="AC333" s="248"/>
      <c r="AD333" s="224"/>
    </row>
    <row r="334" spans="2:30" x14ac:dyDescent="0.25">
      <c r="B334" s="238"/>
      <c r="C334" s="488"/>
      <c r="D334" s="125">
        <v>9</v>
      </c>
      <c r="E334" s="385"/>
      <c r="F334" s="385"/>
      <c r="G334" s="385"/>
      <c r="H334" s="385"/>
      <c r="I334" s="385"/>
      <c r="J334" s="385"/>
      <c r="K334" s="385"/>
      <c r="L334" s="385"/>
      <c r="M334" s="385"/>
      <c r="N334" s="385"/>
      <c r="O334" s="385"/>
      <c r="P334" s="385"/>
      <c r="Q334" s="385"/>
      <c r="R334" s="385"/>
      <c r="S334" s="385"/>
      <c r="T334" s="385"/>
      <c r="U334" s="385"/>
      <c r="V334" s="385"/>
      <c r="W334" s="385"/>
      <c r="X334" s="385"/>
      <c r="Y334" s="385"/>
      <c r="Z334" s="385"/>
      <c r="AA334" s="385"/>
      <c r="AB334" s="385"/>
      <c r="AC334" s="248"/>
      <c r="AD334" s="224"/>
    </row>
    <row r="335" spans="2:30" x14ac:dyDescent="0.25">
      <c r="B335" s="238"/>
      <c r="C335" s="488"/>
      <c r="D335" s="125">
        <v>10</v>
      </c>
      <c r="E335" s="385"/>
      <c r="F335" s="385"/>
      <c r="G335" s="385"/>
      <c r="H335" s="385"/>
      <c r="I335" s="385"/>
      <c r="J335" s="385"/>
      <c r="K335" s="385"/>
      <c r="L335" s="385"/>
      <c r="M335" s="385"/>
      <c r="N335" s="385"/>
      <c r="O335" s="385"/>
      <c r="P335" s="385"/>
      <c r="Q335" s="385"/>
      <c r="R335" s="385"/>
      <c r="S335" s="385"/>
      <c r="T335" s="385"/>
      <c r="U335" s="385"/>
      <c r="V335" s="385"/>
      <c r="W335" s="385"/>
      <c r="X335" s="385"/>
      <c r="Y335" s="385"/>
      <c r="Z335" s="385"/>
      <c r="AA335" s="385"/>
      <c r="AB335" s="385"/>
      <c r="AC335" s="248"/>
      <c r="AD335" s="224"/>
    </row>
    <row r="336" spans="2:30" x14ac:dyDescent="0.25">
      <c r="B336" s="238"/>
      <c r="C336" s="488"/>
      <c r="D336" s="125">
        <v>11</v>
      </c>
      <c r="E336" s="385"/>
      <c r="F336" s="385"/>
      <c r="G336" s="385"/>
      <c r="H336" s="385"/>
      <c r="I336" s="385"/>
      <c r="J336" s="385"/>
      <c r="K336" s="385"/>
      <c r="L336" s="385"/>
      <c r="M336" s="385"/>
      <c r="N336" s="385"/>
      <c r="O336" s="385"/>
      <c r="P336" s="385"/>
      <c r="Q336" s="385"/>
      <c r="R336" s="385"/>
      <c r="S336" s="385"/>
      <c r="T336" s="385"/>
      <c r="U336" s="385"/>
      <c r="V336" s="385"/>
      <c r="W336" s="385"/>
      <c r="X336" s="385"/>
      <c r="Y336" s="385"/>
      <c r="Z336" s="385"/>
      <c r="AA336" s="385"/>
      <c r="AB336" s="385"/>
      <c r="AC336" s="248"/>
      <c r="AD336" s="224"/>
    </row>
    <row r="337" spans="2:30" x14ac:dyDescent="0.25">
      <c r="B337" s="238"/>
      <c r="C337" s="488"/>
      <c r="D337" s="125">
        <v>12</v>
      </c>
      <c r="E337" s="385"/>
      <c r="F337" s="385"/>
      <c r="G337" s="385"/>
      <c r="H337" s="385"/>
      <c r="I337" s="385"/>
      <c r="J337" s="385"/>
      <c r="K337" s="385"/>
      <c r="L337" s="385"/>
      <c r="M337" s="385"/>
      <c r="N337" s="385"/>
      <c r="O337" s="385"/>
      <c r="P337" s="385"/>
      <c r="Q337" s="385"/>
      <c r="R337" s="385"/>
      <c r="S337" s="385"/>
      <c r="T337" s="385"/>
      <c r="U337" s="385"/>
      <c r="V337" s="385"/>
      <c r="W337" s="385"/>
      <c r="X337" s="385"/>
      <c r="Y337" s="385"/>
      <c r="Z337" s="385"/>
      <c r="AA337" s="385"/>
      <c r="AB337" s="385"/>
      <c r="AC337" s="248"/>
      <c r="AD337" s="224"/>
    </row>
    <row r="338" spans="2:30" x14ac:dyDescent="0.25">
      <c r="B338" s="238"/>
      <c r="C338" s="488"/>
      <c r="D338" s="125">
        <v>13</v>
      </c>
      <c r="E338" s="385"/>
      <c r="F338" s="385"/>
      <c r="G338" s="385"/>
      <c r="H338" s="385"/>
      <c r="I338" s="385"/>
      <c r="J338" s="385"/>
      <c r="K338" s="385"/>
      <c r="L338" s="385"/>
      <c r="M338" s="385"/>
      <c r="N338" s="385"/>
      <c r="O338" s="385"/>
      <c r="P338" s="385"/>
      <c r="Q338" s="385"/>
      <c r="R338" s="385"/>
      <c r="S338" s="385"/>
      <c r="T338" s="385"/>
      <c r="U338" s="385"/>
      <c r="V338" s="385"/>
      <c r="W338" s="385"/>
      <c r="X338" s="385"/>
      <c r="Y338" s="385"/>
      <c r="Z338" s="385"/>
      <c r="AA338" s="385"/>
      <c r="AB338" s="385"/>
      <c r="AC338" s="248"/>
      <c r="AD338" s="224"/>
    </row>
    <row r="339" spans="2:30" x14ac:dyDescent="0.25">
      <c r="B339" s="238"/>
      <c r="C339" s="488"/>
      <c r="D339" s="125">
        <v>14</v>
      </c>
      <c r="E339" s="385"/>
      <c r="F339" s="385"/>
      <c r="G339" s="385"/>
      <c r="H339" s="385"/>
      <c r="I339" s="385"/>
      <c r="J339" s="385"/>
      <c r="K339" s="385"/>
      <c r="L339" s="385"/>
      <c r="M339" s="385"/>
      <c r="N339" s="385"/>
      <c r="O339" s="385"/>
      <c r="P339" s="385"/>
      <c r="Q339" s="385"/>
      <c r="R339" s="385"/>
      <c r="S339" s="385"/>
      <c r="T339" s="385"/>
      <c r="U339" s="385"/>
      <c r="V339" s="385"/>
      <c r="W339" s="385"/>
      <c r="X339" s="385"/>
      <c r="Y339" s="385"/>
      <c r="Z339" s="385"/>
      <c r="AA339" s="385"/>
      <c r="AB339" s="385"/>
      <c r="AC339" s="248"/>
      <c r="AD339" s="224"/>
    </row>
    <row r="340" spans="2:30" x14ac:dyDescent="0.25">
      <c r="B340" s="238"/>
      <c r="C340" s="488"/>
      <c r="D340" s="125">
        <v>15</v>
      </c>
      <c r="E340" s="385"/>
      <c r="F340" s="385"/>
      <c r="G340" s="385"/>
      <c r="H340" s="385"/>
      <c r="I340" s="385"/>
      <c r="J340" s="385"/>
      <c r="K340" s="385"/>
      <c r="L340" s="385"/>
      <c r="M340" s="385"/>
      <c r="N340" s="385"/>
      <c r="O340" s="385"/>
      <c r="P340" s="385"/>
      <c r="Q340" s="385"/>
      <c r="R340" s="385"/>
      <c r="S340" s="385"/>
      <c r="T340" s="385"/>
      <c r="U340" s="385"/>
      <c r="V340" s="385"/>
      <c r="W340" s="385"/>
      <c r="X340" s="385"/>
      <c r="Y340" s="385"/>
      <c r="Z340" s="385"/>
      <c r="AA340" s="385"/>
      <c r="AB340" s="385"/>
      <c r="AC340" s="248"/>
      <c r="AD340" s="224"/>
    </row>
    <row r="341" spans="2:30" x14ac:dyDescent="0.25">
      <c r="B341" s="238"/>
      <c r="C341" s="488"/>
      <c r="D341" s="125">
        <v>16</v>
      </c>
      <c r="E341" s="385"/>
      <c r="F341" s="385"/>
      <c r="G341" s="385"/>
      <c r="H341" s="385"/>
      <c r="I341" s="385"/>
      <c r="J341" s="385"/>
      <c r="K341" s="385"/>
      <c r="L341" s="385"/>
      <c r="M341" s="385"/>
      <c r="N341" s="385"/>
      <c r="O341" s="385"/>
      <c r="P341" s="385"/>
      <c r="Q341" s="385"/>
      <c r="R341" s="385"/>
      <c r="S341" s="385"/>
      <c r="T341" s="385"/>
      <c r="U341" s="385"/>
      <c r="V341" s="385"/>
      <c r="W341" s="385"/>
      <c r="X341" s="385"/>
      <c r="Y341" s="385"/>
      <c r="Z341" s="385"/>
      <c r="AA341" s="385"/>
      <c r="AB341" s="385"/>
      <c r="AC341" s="248"/>
      <c r="AD341" s="224"/>
    </row>
    <row r="342" spans="2:30" x14ac:dyDescent="0.25">
      <c r="B342" s="238"/>
      <c r="C342" s="488"/>
      <c r="D342" s="125">
        <v>17</v>
      </c>
      <c r="E342" s="385"/>
      <c r="F342" s="385"/>
      <c r="G342" s="385"/>
      <c r="H342" s="385"/>
      <c r="I342" s="385"/>
      <c r="J342" s="385"/>
      <c r="K342" s="385"/>
      <c r="L342" s="385"/>
      <c r="M342" s="385"/>
      <c r="N342" s="385"/>
      <c r="O342" s="385"/>
      <c r="P342" s="385"/>
      <c r="Q342" s="385"/>
      <c r="R342" s="385"/>
      <c r="S342" s="385"/>
      <c r="T342" s="385"/>
      <c r="U342" s="385"/>
      <c r="V342" s="385"/>
      <c r="W342" s="385"/>
      <c r="X342" s="385"/>
      <c r="Y342" s="385"/>
      <c r="Z342" s="385"/>
      <c r="AA342" s="385"/>
      <c r="AB342" s="385"/>
      <c r="AC342" s="248"/>
      <c r="AD342" s="224"/>
    </row>
    <row r="343" spans="2:30" x14ac:dyDescent="0.25">
      <c r="B343" s="238"/>
      <c r="C343" s="488"/>
      <c r="D343" s="125">
        <v>18</v>
      </c>
      <c r="E343" s="385"/>
      <c r="F343" s="385"/>
      <c r="G343" s="385"/>
      <c r="H343" s="385"/>
      <c r="I343" s="385"/>
      <c r="J343" s="385"/>
      <c r="K343" s="385"/>
      <c r="L343" s="385"/>
      <c r="M343" s="385"/>
      <c r="N343" s="385"/>
      <c r="O343" s="385"/>
      <c r="P343" s="385"/>
      <c r="Q343" s="385"/>
      <c r="R343" s="385"/>
      <c r="S343" s="385"/>
      <c r="T343" s="385"/>
      <c r="U343" s="385"/>
      <c r="V343" s="385"/>
      <c r="W343" s="385"/>
      <c r="X343" s="385"/>
      <c r="Y343" s="385"/>
      <c r="Z343" s="385"/>
      <c r="AA343" s="385"/>
      <c r="AB343" s="385"/>
      <c r="AC343" s="248"/>
      <c r="AD343" s="224"/>
    </row>
    <row r="344" spans="2:30" x14ac:dyDescent="0.25">
      <c r="B344" s="238"/>
      <c r="C344" s="488"/>
      <c r="D344" s="125">
        <v>19</v>
      </c>
      <c r="E344" s="385"/>
      <c r="F344" s="385"/>
      <c r="G344" s="385"/>
      <c r="H344" s="385"/>
      <c r="I344" s="385"/>
      <c r="J344" s="385"/>
      <c r="K344" s="385"/>
      <c r="L344" s="385"/>
      <c r="M344" s="385"/>
      <c r="N344" s="385"/>
      <c r="O344" s="385"/>
      <c r="P344" s="385"/>
      <c r="Q344" s="385"/>
      <c r="R344" s="385"/>
      <c r="S344" s="385"/>
      <c r="T344" s="385"/>
      <c r="U344" s="385"/>
      <c r="V344" s="385"/>
      <c r="W344" s="385"/>
      <c r="X344" s="385"/>
      <c r="Y344" s="385"/>
      <c r="Z344" s="385"/>
      <c r="AA344" s="385"/>
      <c r="AB344" s="385"/>
      <c r="AC344" s="248"/>
      <c r="AD344" s="224"/>
    </row>
    <row r="345" spans="2:30" x14ac:dyDescent="0.25">
      <c r="B345" s="238"/>
      <c r="C345" s="488"/>
      <c r="D345" s="125">
        <v>20</v>
      </c>
      <c r="E345" s="385"/>
      <c r="F345" s="385"/>
      <c r="G345" s="385"/>
      <c r="H345" s="385"/>
      <c r="I345" s="385"/>
      <c r="J345" s="385"/>
      <c r="K345" s="385"/>
      <c r="L345" s="385"/>
      <c r="M345" s="385"/>
      <c r="N345" s="385"/>
      <c r="O345" s="385"/>
      <c r="P345" s="385"/>
      <c r="Q345" s="385"/>
      <c r="R345" s="385"/>
      <c r="S345" s="385"/>
      <c r="T345" s="385"/>
      <c r="U345" s="385"/>
      <c r="V345" s="385"/>
      <c r="W345" s="385"/>
      <c r="X345" s="385"/>
      <c r="Y345" s="385"/>
      <c r="Z345" s="385"/>
      <c r="AA345" s="385"/>
      <c r="AB345" s="385"/>
      <c r="AC345" s="248"/>
      <c r="AD345" s="224"/>
    </row>
    <row r="346" spans="2:30" x14ac:dyDescent="0.25">
      <c r="B346" s="238"/>
      <c r="C346" s="488"/>
      <c r="D346" s="125">
        <v>21</v>
      </c>
      <c r="E346" s="385"/>
      <c r="F346" s="385"/>
      <c r="G346" s="385"/>
      <c r="H346" s="385"/>
      <c r="I346" s="385"/>
      <c r="J346" s="385"/>
      <c r="K346" s="385"/>
      <c r="L346" s="385"/>
      <c r="M346" s="385"/>
      <c r="N346" s="385"/>
      <c r="O346" s="385"/>
      <c r="P346" s="385"/>
      <c r="Q346" s="385"/>
      <c r="R346" s="385"/>
      <c r="S346" s="385"/>
      <c r="T346" s="385"/>
      <c r="U346" s="385"/>
      <c r="V346" s="385"/>
      <c r="W346" s="385"/>
      <c r="X346" s="385"/>
      <c r="Y346" s="385"/>
      <c r="Z346" s="385"/>
      <c r="AA346" s="385"/>
      <c r="AB346" s="385"/>
      <c r="AC346" s="248"/>
      <c r="AD346" s="224"/>
    </row>
    <row r="347" spans="2:30" x14ac:dyDescent="0.25">
      <c r="B347" s="238"/>
      <c r="C347" s="488"/>
      <c r="D347" s="125">
        <v>22</v>
      </c>
      <c r="E347" s="385"/>
      <c r="F347" s="385"/>
      <c r="G347" s="385"/>
      <c r="H347" s="385"/>
      <c r="I347" s="385"/>
      <c r="J347" s="385"/>
      <c r="K347" s="385"/>
      <c r="L347" s="385"/>
      <c r="M347" s="385"/>
      <c r="N347" s="385"/>
      <c r="O347" s="385"/>
      <c r="P347" s="385"/>
      <c r="Q347" s="385"/>
      <c r="R347" s="385"/>
      <c r="S347" s="385"/>
      <c r="T347" s="385"/>
      <c r="U347" s="385"/>
      <c r="V347" s="385"/>
      <c r="W347" s="385"/>
      <c r="X347" s="385"/>
      <c r="Y347" s="385"/>
      <c r="Z347" s="385"/>
      <c r="AA347" s="385"/>
      <c r="AB347" s="385"/>
      <c r="AC347" s="248"/>
      <c r="AD347" s="224"/>
    </row>
    <row r="348" spans="2:30" x14ac:dyDescent="0.25">
      <c r="B348" s="238"/>
      <c r="C348" s="488"/>
      <c r="D348" s="125">
        <v>23</v>
      </c>
      <c r="E348" s="385"/>
      <c r="F348" s="385"/>
      <c r="G348" s="385"/>
      <c r="H348" s="385"/>
      <c r="I348" s="385"/>
      <c r="J348" s="385"/>
      <c r="K348" s="385"/>
      <c r="L348" s="385"/>
      <c r="M348" s="385"/>
      <c r="N348" s="385"/>
      <c r="O348" s="385"/>
      <c r="P348" s="385"/>
      <c r="Q348" s="385"/>
      <c r="R348" s="385"/>
      <c r="S348" s="385"/>
      <c r="T348" s="385"/>
      <c r="U348" s="385"/>
      <c r="V348" s="385"/>
      <c r="W348" s="385"/>
      <c r="X348" s="385"/>
      <c r="Y348" s="385"/>
      <c r="Z348" s="385"/>
      <c r="AA348" s="385"/>
      <c r="AB348" s="385"/>
      <c r="AC348" s="248"/>
      <c r="AD348" s="224"/>
    </row>
    <row r="349" spans="2:30" x14ac:dyDescent="0.25">
      <c r="B349" s="238"/>
      <c r="C349" s="488"/>
      <c r="D349" s="125">
        <v>24</v>
      </c>
      <c r="E349" s="385"/>
      <c r="F349" s="385"/>
      <c r="G349" s="385"/>
      <c r="H349" s="385"/>
      <c r="I349" s="385"/>
      <c r="J349" s="385"/>
      <c r="K349" s="385"/>
      <c r="L349" s="385"/>
      <c r="M349" s="385"/>
      <c r="N349" s="385"/>
      <c r="O349" s="385"/>
      <c r="P349" s="385"/>
      <c r="Q349" s="385"/>
      <c r="R349" s="385"/>
      <c r="S349" s="385"/>
      <c r="T349" s="385"/>
      <c r="U349" s="385"/>
      <c r="V349" s="385"/>
      <c r="W349" s="385"/>
      <c r="X349" s="385"/>
      <c r="Y349" s="385"/>
      <c r="Z349" s="385"/>
      <c r="AA349" s="385"/>
      <c r="AB349" s="385"/>
      <c r="AC349" s="248"/>
      <c r="AD349" s="224"/>
    </row>
    <row r="350" spans="2:30" x14ac:dyDescent="0.25">
      <c r="B350" s="238"/>
      <c r="C350" s="488"/>
      <c r="D350" s="125">
        <v>25</v>
      </c>
      <c r="E350" s="385"/>
      <c r="F350" s="385"/>
      <c r="G350" s="385"/>
      <c r="H350" s="385"/>
      <c r="I350" s="385"/>
      <c r="J350" s="385"/>
      <c r="K350" s="385"/>
      <c r="L350" s="385"/>
      <c r="M350" s="385"/>
      <c r="N350" s="385"/>
      <c r="O350" s="385"/>
      <c r="P350" s="385"/>
      <c r="Q350" s="385"/>
      <c r="R350" s="385"/>
      <c r="S350" s="385"/>
      <c r="T350" s="385"/>
      <c r="U350" s="385"/>
      <c r="V350" s="385"/>
      <c r="W350" s="385"/>
      <c r="X350" s="385"/>
      <c r="Y350" s="385"/>
      <c r="Z350" s="385"/>
      <c r="AA350" s="385"/>
      <c r="AB350" s="385"/>
      <c r="AC350" s="248"/>
      <c r="AD350" s="224"/>
    </row>
    <row r="351" spans="2:30" x14ac:dyDescent="0.25">
      <c r="B351" s="238"/>
      <c r="C351" s="488"/>
      <c r="D351" s="125">
        <v>26</v>
      </c>
      <c r="E351" s="385"/>
      <c r="F351" s="385"/>
      <c r="G351" s="385"/>
      <c r="H351" s="385"/>
      <c r="I351" s="385"/>
      <c r="J351" s="385"/>
      <c r="K351" s="385"/>
      <c r="L351" s="385"/>
      <c r="M351" s="385"/>
      <c r="N351" s="385"/>
      <c r="O351" s="385"/>
      <c r="P351" s="385"/>
      <c r="Q351" s="385"/>
      <c r="R351" s="385"/>
      <c r="S351" s="385"/>
      <c r="T351" s="385"/>
      <c r="U351" s="385"/>
      <c r="V351" s="385"/>
      <c r="W351" s="385"/>
      <c r="X351" s="385"/>
      <c r="Y351" s="385"/>
      <c r="Z351" s="385"/>
      <c r="AA351" s="385"/>
      <c r="AB351" s="385"/>
      <c r="AC351" s="248"/>
      <c r="AD351" s="224"/>
    </row>
    <row r="352" spans="2:30" x14ac:dyDescent="0.25">
      <c r="B352" s="238"/>
      <c r="C352" s="488"/>
      <c r="D352" s="125">
        <v>27</v>
      </c>
      <c r="E352" s="385"/>
      <c r="F352" s="385"/>
      <c r="G352" s="385"/>
      <c r="H352" s="385"/>
      <c r="I352" s="385"/>
      <c r="J352" s="385"/>
      <c r="K352" s="385"/>
      <c r="L352" s="385"/>
      <c r="M352" s="385"/>
      <c r="N352" s="385"/>
      <c r="O352" s="385"/>
      <c r="P352" s="385"/>
      <c r="Q352" s="385"/>
      <c r="R352" s="385"/>
      <c r="S352" s="385"/>
      <c r="T352" s="385"/>
      <c r="U352" s="385"/>
      <c r="V352" s="385"/>
      <c r="W352" s="385"/>
      <c r="X352" s="385"/>
      <c r="Y352" s="385"/>
      <c r="Z352" s="385"/>
      <c r="AA352" s="385"/>
      <c r="AB352" s="385"/>
      <c r="AC352" s="248"/>
      <c r="AD352" s="224"/>
    </row>
    <row r="353" spans="2:30" x14ac:dyDescent="0.25">
      <c r="B353" s="238"/>
      <c r="C353" s="488"/>
      <c r="D353" s="125">
        <v>28</v>
      </c>
      <c r="E353" s="385"/>
      <c r="F353" s="385"/>
      <c r="G353" s="385"/>
      <c r="H353" s="385"/>
      <c r="I353" s="385"/>
      <c r="J353" s="385"/>
      <c r="K353" s="385"/>
      <c r="L353" s="385"/>
      <c r="M353" s="385"/>
      <c r="N353" s="385"/>
      <c r="O353" s="385"/>
      <c r="P353" s="385"/>
      <c r="Q353" s="385"/>
      <c r="R353" s="385"/>
      <c r="S353" s="385"/>
      <c r="T353" s="385"/>
      <c r="U353" s="385"/>
      <c r="V353" s="385"/>
      <c r="W353" s="385"/>
      <c r="X353" s="385"/>
      <c r="Y353" s="385"/>
      <c r="Z353" s="385"/>
      <c r="AA353" s="385"/>
      <c r="AB353" s="385"/>
      <c r="AC353" s="248"/>
      <c r="AD353" s="224"/>
    </row>
    <row r="354" spans="2:30" x14ac:dyDescent="0.25">
      <c r="B354" s="238"/>
      <c r="C354" s="488"/>
      <c r="D354" s="125">
        <v>29</v>
      </c>
      <c r="E354" s="385"/>
      <c r="F354" s="385"/>
      <c r="G354" s="385"/>
      <c r="H354" s="385"/>
      <c r="I354" s="385"/>
      <c r="J354" s="385"/>
      <c r="K354" s="385"/>
      <c r="L354" s="385"/>
      <c r="M354" s="385"/>
      <c r="N354" s="385"/>
      <c r="O354" s="385"/>
      <c r="P354" s="385"/>
      <c r="Q354" s="385"/>
      <c r="R354" s="385"/>
      <c r="S354" s="385"/>
      <c r="T354" s="385"/>
      <c r="U354" s="385"/>
      <c r="V354" s="385"/>
      <c r="W354" s="385"/>
      <c r="X354" s="385"/>
      <c r="Y354" s="385"/>
      <c r="Z354" s="385"/>
      <c r="AA354" s="385"/>
      <c r="AB354" s="385"/>
      <c r="AC354" s="248"/>
      <c r="AD354" s="224"/>
    </row>
    <row r="355" spans="2:30" x14ac:dyDescent="0.25">
      <c r="B355" s="238"/>
      <c r="C355" s="488"/>
      <c r="D355" s="126">
        <v>30</v>
      </c>
      <c r="E355" s="385"/>
      <c r="F355" s="385"/>
      <c r="G355" s="385"/>
      <c r="H355" s="385"/>
      <c r="I355" s="385"/>
      <c r="J355" s="385"/>
      <c r="K355" s="385"/>
      <c r="L355" s="385"/>
      <c r="M355" s="385"/>
      <c r="N355" s="385"/>
      <c r="O355" s="385"/>
      <c r="P355" s="385"/>
      <c r="Q355" s="385"/>
      <c r="R355" s="385"/>
      <c r="S355" s="385"/>
      <c r="T355" s="385"/>
      <c r="U355" s="385"/>
      <c r="V355" s="385"/>
      <c r="W355" s="385"/>
      <c r="X355" s="385"/>
      <c r="Y355" s="385"/>
      <c r="Z355" s="385"/>
      <c r="AA355" s="385"/>
      <c r="AB355" s="385"/>
      <c r="AC355" s="248"/>
      <c r="AD355" s="224"/>
    </row>
    <row r="356" spans="2:30" ht="15.75" thickBot="1" x14ac:dyDescent="0.3">
      <c r="B356" s="238"/>
      <c r="C356" s="488"/>
      <c r="D356" s="232"/>
      <c r="E356" s="271"/>
      <c r="F356" s="271"/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  <c r="X356" s="271"/>
      <c r="Y356" s="271"/>
      <c r="Z356" s="271"/>
      <c r="AA356" s="271"/>
      <c r="AB356" s="272"/>
      <c r="AC356" s="249"/>
      <c r="AD356" s="224"/>
    </row>
    <row r="357" spans="2:30" x14ac:dyDescent="0.25">
      <c r="B357" s="238"/>
      <c r="C357" s="486" t="s">
        <v>85</v>
      </c>
      <c r="D357" s="129">
        <v>1</v>
      </c>
      <c r="E357" s="385"/>
      <c r="F357" s="385"/>
      <c r="G357" s="385"/>
      <c r="H357" s="385"/>
      <c r="I357" s="385"/>
      <c r="J357" s="385"/>
      <c r="K357" s="385"/>
      <c r="L357" s="385"/>
      <c r="M357" s="385"/>
      <c r="N357" s="385"/>
      <c r="O357" s="385"/>
      <c r="P357" s="385"/>
      <c r="Q357" s="385"/>
      <c r="R357" s="385"/>
      <c r="S357" s="385"/>
      <c r="T357" s="385"/>
      <c r="U357" s="385"/>
      <c r="V357" s="385"/>
      <c r="W357" s="385"/>
      <c r="X357" s="385"/>
      <c r="Y357" s="385"/>
      <c r="Z357" s="385"/>
      <c r="AA357" s="385"/>
      <c r="AB357" s="385"/>
      <c r="AC357" s="248"/>
      <c r="AD357" s="224"/>
    </row>
    <row r="358" spans="2:30" x14ac:dyDescent="0.25">
      <c r="B358" s="238"/>
      <c r="C358" s="486"/>
      <c r="D358" s="125">
        <v>2</v>
      </c>
      <c r="E358" s="385"/>
      <c r="F358" s="385"/>
      <c r="G358" s="385"/>
      <c r="H358" s="385"/>
      <c r="I358" s="385"/>
      <c r="J358" s="385"/>
      <c r="K358" s="385"/>
      <c r="L358" s="385"/>
      <c r="M358" s="385"/>
      <c r="N358" s="385"/>
      <c r="O358" s="385"/>
      <c r="P358" s="385"/>
      <c r="Q358" s="385"/>
      <c r="R358" s="385"/>
      <c r="S358" s="385"/>
      <c r="T358" s="385"/>
      <c r="U358" s="385"/>
      <c r="V358" s="385"/>
      <c r="W358" s="385"/>
      <c r="X358" s="385"/>
      <c r="Y358" s="385"/>
      <c r="Z358" s="385"/>
      <c r="AA358" s="385"/>
      <c r="AB358" s="385"/>
      <c r="AC358" s="248"/>
      <c r="AD358" s="224"/>
    </row>
    <row r="359" spans="2:30" x14ac:dyDescent="0.25">
      <c r="B359" s="238"/>
      <c r="C359" s="486"/>
      <c r="D359" s="125">
        <v>3</v>
      </c>
      <c r="E359" s="385"/>
      <c r="F359" s="385"/>
      <c r="G359" s="385"/>
      <c r="H359" s="385"/>
      <c r="I359" s="385"/>
      <c r="J359" s="385"/>
      <c r="K359" s="385"/>
      <c r="L359" s="385"/>
      <c r="M359" s="385"/>
      <c r="N359" s="385"/>
      <c r="O359" s="385"/>
      <c r="P359" s="385"/>
      <c r="Q359" s="385"/>
      <c r="R359" s="385"/>
      <c r="S359" s="385"/>
      <c r="T359" s="385"/>
      <c r="U359" s="385"/>
      <c r="V359" s="385"/>
      <c r="W359" s="385"/>
      <c r="X359" s="385"/>
      <c r="Y359" s="385"/>
      <c r="Z359" s="385"/>
      <c r="AA359" s="385"/>
      <c r="AB359" s="385"/>
      <c r="AC359" s="248"/>
      <c r="AD359" s="224"/>
    </row>
    <row r="360" spans="2:30" x14ac:dyDescent="0.25">
      <c r="B360" s="238"/>
      <c r="C360" s="486"/>
      <c r="D360" s="125">
        <v>4</v>
      </c>
      <c r="E360" s="385"/>
      <c r="F360" s="385"/>
      <c r="G360" s="385"/>
      <c r="H360" s="385"/>
      <c r="I360" s="385"/>
      <c r="J360" s="385"/>
      <c r="K360" s="385"/>
      <c r="L360" s="385"/>
      <c r="M360" s="385"/>
      <c r="N360" s="385"/>
      <c r="O360" s="385"/>
      <c r="P360" s="385"/>
      <c r="Q360" s="385"/>
      <c r="R360" s="385"/>
      <c r="S360" s="385"/>
      <c r="T360" s="385"/>
      <c r="U360" s="385"/>
      <c r="V360" s="385"/>
      <c r="W360" s="385"/>
      <c r="X360" s="385"/>
      <c r="Y360" s="385"/>
      <c r="Z360" s="385"/>
      <c r="AA360" s="385"/>
      <c r="AB360" s="385"/>
      <c r="AC360" s="248"/>
      <c r="AD360" s="224"/>
    </row>
    <row r="361" spans="2:30" x14ac:dyDescent="0.25">
      <c r="B361" s="238"/>
      <c r="C361" s="486"/>
      <c r="D361" s="125">
        <v>5</v>
      </c>
      <c r="E361" s="385"/>
      <c r="F361" s="385"/>
      <c r="G361" s="385"/>
      <c r="H361" s="385"/>
      <c r="I361" s="385"/>
      <c r="J361" s="385"/>
      <c r="K361" s="385"/>
      <c r="L361" s="385"/>
      <c r="M361" s="385"/>
      <c r="N361" s="385"/>
      <c r="O361" s="385"/>
      <c r="P361" s="385"/>
      <c r="Q361" s="385"/>
      <c r="R361" s="385"/>
      <c r="S361" s="385"/>
      <c r="T361" s="385"/>
      <c r="U361" s="385"/>
      <c r="V361" s="385"/>
      <c r="W361" s="385"/>
      <c r="X361" s="385"/>
      <c r="Y361" s="385"/>
      <c r="Z361" s="385"/>
      <c r="AA361" s="385"/>
      <c r="AB361" s="385"/>
      <c r="AC361" s="248"/>
      <c r="AD361" s="224"/>
    </row>
    <row r="362" spans="2:30" x14ac:dyDescent="0.25">
      <c r="B362" s="238"/>
      <c r="C362" s="486"/>
      <c r="D362" s="125">
        <v>6</v>
      </c>
      <c r="E362" s="385"/>
      <c r="F362" s="385"/>
      <c r="G362" s="385"/>
      <c r="H362" s="385"/>
      <c r="I362" s="385"/>
      <c r="J362" s="385"/>
      <c r="K362" s="385"/>
      <c r="L362" s="385"/>
      <c r="M362" s="385"/>
      <c r="N362" s="385"/>
      <c r="O362" s="385"/>
      <c r="P362" s="385"/>
      <c r="Q362" s="385"/>
      <c r="R362" s="385"/>
      <c r="S362" s="385"/>
      <c r="T362" s="385"/>
      <c r="U362" s="385"/>
      <c r="V362" s="385"/>
      <c r="W362" s="385"/>
      <c r="X362" s="385"/>
      <c r="Y362" s="385"/>
      <c r="Z362" s="385"/>
      <c r="AA362" s="385"/>
      <c r="AB362" s="385"/>
      <c r="AC362" s="248"/>
      <c r="AD362" s="224"/>
    </row>
    <row r="363" spans="2:30" x14ac:dyDescent="0.25">
      <c r="B363" s="238"/>
      <c r="C363" s="486"/>
      <c r="D363" s="125">
        <v>7</v>
      </c>
      <c r="E363" s="385"/>
      <c r="F363" s="385"/>
      <c r="G363" s="385"/>
      <c r="H363" s="385"/>
      <c r="I363" s="385"/>
      <c r="J363" s="385"/>
      <c r="K363" s="385"/>
      <c r="L363" s="385"/>
      <c r="M363" s="385"/>
      <c r="N363" s="385"/>
      <c r="O363" s="385"/>
      <c r="P363" s="385"/>
      <c r="Q363" s="385"/>
      <c r="R363" s="385"/>
      <c r="S363" s="385"/>
      <c r="T363" s="385"/>
      <c r="U363" s="385"/>
      <c r="V363" s="385"/>
      <c r="W363" s="385"/>
      <c r="X363" s="385"/>
      <c r="Y363" s="385"/>
      <c r="Z363" s="385"/>
      <c r="AA363" s="385"/>
      <c r="AB363" s="385"/>
      <c r="AC363" s="248"/>
      <c r="AD363" s="224"/>
    </row>
    <row r="364" spans="2:30" x14ac:dyDescent="0.25">
      <c r="B364" s="238"/>
      <c r="C364" s="486"/>
      <c r="D364" s="125">
        <v>8</v>
      </c>
      <c r="E364" s="385"/>
      <c r="F364" s="385"/>
      <c r="G364" s="385"/>
      <c r="H364" s="385"/>
      <c r="I364" s="385"/>
      <c r="J364" s="385"/>
      <c r="K364" s="385"/>
      <c r="L364" s="385"/>
      <c r="M364" s="385"/>
      <c r="N364" s="385"/>
      <c r="O364" s="385"/>
      <c r="P364" s="385"/>
      <c r="Q364" s="385"/>
      <c r="R364" s="385"/>
      <c r="S364" s="385"/>
      <c r="T364" s="385"/>
      <c r="U364" s="385"/>
      <c r="V364" s="385"/>
      <c r="W364" s="385"/>
      <c r="X364" s="385"/>
      <c r="Y364" s="385"/>
      <c r="Z364" s="385"/>
      <c r="AA364" s="385"/>
      <c r="AB364" s="385"/>
      <c r="AC364" s="248"/>
      <c r="AD364" s="224"/>
    </row>
    <row r="365" spans="2:30" x14ac:dyDescent="0.25">
      <c r="B365" s="238"/>
      <c r="C365" s="486"/>
      <c r="D365" s="125">
        <v>9</v>
      </c>
      <c r="E365" s="385"/>
      <c r="F365" s="385"/>
      <c r="G365" s="385"/>
      <c r="H365" s="385"/>
      <c r="I365" s="385"/>
      <c r="J365" s="385"/>
      <c r="K365" s="385"/>
      <c r="L365" s="385"/>
      <c r="M365" s="385"/>
      <c r="N365" s="385"/>
      <c r="O365" s="385"/>
      <c r="P365" s="385"/>
      <c r="Q365" s="385"/>
      <c r="R365" s="385"/>
      <c r="S365" s="385"/>
      <c r="T365" s="385"/>
      <c r="U365" s="385"/>
      <c r="V365" s="385"/>
      <c r="W365" s="385"/>
      <c r="X365" s="385"/>
      <c r="Y365" s="385"/>
      <c r="Z365" s="385"/>
      <c r="AA365" s="385"/>
      <c r="AB365" s="385"/>
      <c r="AC365" s="248"/>
      <c r="AD365" s="224"/>
    </row>
    <row r="366" spans="2:30" x14ac:dyDescent="0.25">
      <c r="B366" s="238"/>
      <c r="C366" s="486"/>
      <c r="D366" s="125">
        <v>10</v>
      </c>
      <c r="E366" s="385"/>
      <c r="F366" s="385"/>
      <c r="G366" s="385"/>
      <c r="H366" s="385"/>
      <c r="I366" s="385"/>
      <c r="J366" s="385"/>
      <c r="K366" s="385"/>
      <c r="L366" s="385"/>
      <c r="M366" s="385"/>
      <c r="N366" s="385"/>
      <c r="O366" s="385"/>
      <c r="P366" s="385"/>
      <c r="Q366" s="385"/>
      <c r="R366" s="385"/>
      <c r="S366" s="385"/>
      <c r="T366" s="385"/>
      <c r="U366" s="385"/>
      <c r="V366" s="385"/>
      <c r="W366" s="385"/>
      <c r="X366" s="385"/>
      <c r="Y366" s="385"/>
      <c r="Z366" s="385"/>
      <c r="AA366" s="385"/>
      <c r="AB366" s="385"/>
      <c r="AC366" s="248"/>
      <c r="AD366" s="224"/>
    </row>
    <row r="367" spans="2:30" x14ac:dyDescent="0.25">
      <c r="B367" s="238"/>
      <c r="C367" s="486"/>
      <c r="D367" s="125">
        <v>11</v>
      </c>
      <c r="E367" s="385"/>
      <c r="F367" s="385"/>
      <c r="G367" s="385"/>
      <c r="H367" s="385"/>
      <c r="I367" s="385"/>
      <c r="J367" s="385"/>
      <c r="K367" s="385"/>
      <c r="L367" s="385"/>
      <c r="M367" s="385"/>
      <c r="N367" s="385"/>
      <c r="O367" s="385"/>
      <c r="P367" s="385"/>
      <c r="Q367" s="385"/>
      <c r="R367" s="385"/>
      <c r="S367" s="385"/>
      <c r="T367" s="385"/>
      <c r="U367" s="385"/>
      <c r="V367" s="385"/>
      <c r="W367" s="385"/>
      <c r="X367" s="385"/>
      <c r="Y367" s="385"/>
      <c r="Z367" s="385"/>
      <c r="AA367" s="385"/>
      <c r="AB367" s="385"/>
      <c r="AC367" s="248"/>
      <c r="AD367" s="224"/>
    </row>
    <row r="368" spans="2:30" x14ac:dyDescent="0.25">
      <c r="B368" s="238"/>
      <c r="C368" s="486"/>
      <c r="D368" s="125">
        <v>12</v>
      </c>
      <c r="E368" s="385"/>
      <c r="F368" s="385"/>
      <c r="G368" s="385"/>
      <c r="H368" s="385"/>
      <c r="I368" s="385"/>
      <c r="J368" s="385"/>
      <c r="K368" s="385"/>
      <c r="L368" s="385"/>
      <c r="M368" s="385"/>
      <c r="N368" s="385"/>
      <c r="O368" s="385"/>
      <c r="P368" s="385"/>
      <c r="Q368" s="385"/>
      <c r="R368" s="385"/>
      <c r="S368" s="385"/>
      <c r="T368" s="385"/>
      <c r="U368" s="385"/>
      <c r="V368" s="385"/>
      <c r="W368" s="385"/>
      <c r="X368" s="385"/>
      <c r="Y368" s="385"/>
      <c r="Z368" s="385"/>
      <c r="AA368" s="385"/>
      <c r="AB368" s="385"/>
      <c r="AC368" s="248"/>
      <c r="AD368" s="224"/>
    </row>
    <row r="369" spans="2:30" x14ac:dyDescent="0.25">
      <c r="B369" s="238"/>
      <c r="C369" s="486"/>
      <c r="D369" s="125">
        <v>13</v>
      </c>
      <c r="E369" s="385"/>
      <c r="F369" s="385"/>
      <c r="G369" s="385"/>
      <c r="H369" s="385"/>
      <c r="I369" s="385"/>
      <c r="J369" s="385"/>
      <c r="K369" s="385"/>
      <c r="L369" s="385"/>
      <c r="M369" s="385"/>
      <c r="N369" s="385"/>
      <c r="O369" s="385"/>
      <c r="P369" s="385"/>
      <c r="Q369" s="385"/>
      <c r="R369" s="385"/>
      <c r="S369" s="385"/>
      <c r="T369" s="385"/>
      <c r="U369" s="385"/>
      <c r="V369" s="385"/>
      <c r="W369" s="385"/>
      <c r="X369" s="385"/>
      <c r="Y369" s="385"/>
      <c r="Z369" s="385"/>
      <c r="AA369" s="385"/>
      <c r="AB369" s="385"/>
      <c r="AC369" s="248"/>
      <c r="AD369" s="224"/>
    </row>
    <row r="370" spans="2:30" x14ac:dyDescent="0.25">
      <c r="B370" s="238"/>
      <c r="C370" s="486"/>
      <c r="D370" s="125">
        <v>14</v>
      </c>
      <c r="E370" s="385"/>
      <c r="F370" s="385"/>
      <c r="G370" s="385"/>
      <c r="H370" s="385"/>
      <c r="I370" s="385"/>
      <c r="J370" s="385"/>
      <c r="K370" s="385"/>
      <c r="L370" s="385"/>
      <c r="M370" s="385"/>
      <c r="N370" s="385"/>
      <c r="O370" s="385"/>
      <c r="P370" s="385"/>
      <c r="Q370" s="385"/>
      <c r="R370" s="385"/>
      <c r="S370" s="385"/>
      <c r="T370" s="385"/>
      <c r="U370" s="385"/>
      <c r="V370" s="385"/>
      <c r="W370" s="385"/>
      <c r="X370" s="385"/>
      <c r="Y370" s="385"/>
      <c r="Z370" s="385"/>
      <c r="AA370" s="385"/>
      <c r="AB370" s="385"/>
      <c r="AC370" s="248"/>
      <c r="AD370" s="224"/>
    </row>
    <row r="371" spans="2:30" x14ac:dyDescent="0.25">
      <c r="B371" s="238"/>
      <c r="C371" s="486"/>
      <c r="D371" s="125">
        <v>15</v>
      </c>
      <c r="E371" s="385"/>
      <c r="F371" s="385"/>
      <c r="G371" s="385"/>
      <c r="H371" s="385"/>
      <c r="I371" s="385"/>
      <c r="J371" s="385"/>
      <c r="K371" s="385"/>
      <c r="L371" s="385"/>
      <c r="M371" s="385"/>
      <c r="N371" s="385"/>
      <c r="O371" s="385"/>
      <c r="P371" s="385"/>
      <c r="Q371" s="385"/>
      <c r="R371" s="385"/>
      <c r="S371" s="385"/>
      <c r="T371" s="385"/>
      <c r="U371" s="385"/>
      <c r="V371" s="385"/>
      <c r="W371" s="385"/>
      <c r="X371" s="385"/>
      <c r="Y371" s="385"/>
      <c r="Z371" s="385"/>
      <c r="AA371" s="385"/>
      <c r="AB371" s="385"/>
      <c r="AC371" s="248"/>
      <c r="AD371" s="224"/>
    </row>
    <row r="372" spans="2:30" x14ac:dyDescent="0.25">
      <c r="B372" s="238"/>
      <c r="C372" s="486"/>
      <c r="D372" s="125">
        <v>16</v>
      </c>
      <c r="E372" s="385"/>
      <c r="F372" s="385"/>
      <c r="G372" s="385"/>
      <c r="H372" s="385"/>
      <c r="I372" s="385"/>
      <c r="J372" s="385"/>
      <c r="K372" s="385"/>
      <c r="L372" s="385"/>
      <c r="M372" s="385"/>
      <c r="N372" s="385"/>
      <c r="O372" s="385"/>
      <c r="P372" s="385"/>
      <c r="Q372" s="385"/>
      <c r="R372" s="385"/>
      <c r="S372" s="385"/>
      <c r="T372" s="385"/>
      <c r="U372" s="385"/>
      <c r="V372" s="385"/>
      <c r="W372" s="385"/>
      <c r="X372" s="385"/>
      <c r="Y372" s="385"/>
      <c r="Z372" s="385"/>
      <c r="AA372" s="385"/>
      <c r="AB372" s="385"/>
      <c r="AC372" s="248"/>
      <c r="AD372" s="224"/>
    </row>
    <row r="373" spans="2:30" x14ac:dyDescent="0.25">
      <c r="B373" s="238"/>
      <c r="C373" s="486"/>
      <c r="D373" s="125">
        <v>17</v>
      </c>
      <c r="E373" s="385"/>
      <c r="F373" s="385"/>
      <c r="G373" s="385"/>
      <c r="H373" s="385"/>
      <c r="I373" s="385"/>
      <c r="J373" s="385"/>
      <c r="K373" s="385"/>
      <c r="L373" s="385"/>
      <c r="M373" s="385"/>
      <c r="N373" s="385"/>
      <c r="O373" s="385"/>
      <c r="P373" s="385"/>
      <c r="Q373" s="385"/>
      <c r="R373" s="385"/>
      <c r="S373" s="385"/>
      <c r="T373" s="385"/>
      <c r="U373" s="385"/>
      <c r="V373" s="385"/>
      <c r="W373" s="385"/>
      <c r="X373" s="385"/>
      <c r="Y373" s="385"/>
      <c r="Z373" s="385"/>
      <c r="AA373" s="385"/>
      <c r="AB373" s="385"/>
      <c r="AC373" s="248"/>
      <c r="AD373" s="224"/>
    </row>
    <row r="374" spans="2:30" x14ac:dyDescent="0.25">
      <c r="B374" s="238"/>
      <c r="C374" s="486"/>
      <c r="D374" s="125">
        <v>18</v>
      </c>
      <c r="E374" s="385"/>
      <c r="F374" s="385"/>
      <c r="G374" s="385"/>
      <c r="H374" s="385"/>
      <c r="I374" s="385"/>
      <c r="J374" s="385"/>
      <c r="K374" s="385"/>
      <c r="L374" s="385"/>
      <c r="M374" s="385"/>
      <c r="N374" s="385"/>
      <c r="O374" s="385"/>
      <c r="P374" s="385"/>
      <c r="Q374" s="385"/>
      <c r="R374" s="385"/>
      <c r="S374" s="385"/>
      <c r="T374" s="385"/>
      <c r="U374" s="385"/>
      <c r="V374" s="385"/>
      <c r="W374" s="385"/>
      <c r="X374" s="385"/>
      <c r="Y374" s="385"/>
      <c r="Z374" s="385"/>
      <c r="AA374" s="385"/>
      <c r="AB374" s="385"/>
      <c r="AC374" s="248"/>
      <c r="AD374" s="224"/>
    </row>
    <row r="375" spans="2:30" x14ac:dyDescent="0.25">
      <c r="B375" s="238"/>
      <c r="C375" s="486"/>
      <c r="D375" s="125">
        <v>19</v>
      </c>
      <c r="E375" s="385"/>
      <c r="F375" s="385"/>
      <c r="G375" s="385"/>
      <c r="H375" s="385"/>
      <c r="I375" s="385"/>
      <c r="J375" s="385"/>
      <c r="K375" s="385"/>
      <c r="L375" s="385"/>
      <c r="M375" s="385"/>
      <c r="N375" s="385"/>
      <c r="O375" s="385"/>
      <c r="P375" s="385"/>
      <c r="Q375" s="385"/>
      <c r="R375" s="385"/>
      <c r="S375" s="385"/>
      <c r="T375" s="385"/>
      <c r="U375" s="385"/>
      <c r="V375" s="385"/>
      <c r="W375" s="385"/>
      <c r="X375" s="385"/>
      <c r="Y375" s="385"/>
      <c r="Z375" s="385"/>
      <c r="AA375" s="385"/>
      <c r="AB375" s="385"/>
      <c r="AC375" s="248"/>
      <c r="AD375" s="224"/>
    </row>
    <row r="376" spans="2:30" x14ac:dyDescent="0.25">
      <c r="B376" s="238"/>
      <c r="C376" s="486"/>
      <c r="D376" s="125">
        <v>20</v>
      </c>
      <c r="E376" s="385"/>
      <c r="F376" s="385"/>
      <c r="G376" s="385"/>
      <c r="H376" s="385"/>
      <c r="I376" s="385"/>
      <c r="J376" s="385"/>
      <c r="K376" s="385"/>
      <c r="L376" s="385"/>
      <c r="M376" s="385"/>
      <c r="N376" s="385"/>
      <c r="O376" s="385"/>
      <c r="P376" s="385"/>
      <c r="Q376" s="385"/>
      <c r="R376" s="385"/>
      <c r="S376" s="385"/>
      <c r="T376" s="385"/>
      <c r="U376" s="385"/>
      <c r="V376" s="385"/>
      <c r="W376" s="385"/>
      <c r="X376" s="385"/>
      <c r="Y376" s="385"/>
      <c r="Z376" s="385"/>
      <c r="AA376" s="385"/>
      <c r="AB376" s="385"/>
      <c r="AC376" s="248"/>
      <c r="AD376" s="224"/>
    </row>
    <row r="377" spans="2:30" x14ac:dyDescent="0.25">
      <c r="B377" s="238"/>
      <c r="C377" s="486"/>
      <c r="D377" s="125">
        <v>21</v>
      </c>
      <c r="E377" s="385"/>
      <c r="F377" s="385"/>
      <c r="G377" s="385"/>
      <c r="H377" s="385"/>
      <c r="I377" s="385"/>
      <c r="J377" s="385"/>
      <c r="K377" s="385"/>
      <c r="L377" s="385"/>
      <c r="M377" s="385"/>
      <c r="N377" s="385"/>
      <c r="O377" s="385"/>
      <c r="P377" s="385"/>
      <c r="Q377" s="385"/>
      <c r="R377" s="385"/>
      <c r="S377" s="385"/>
      <c r="T377" s="385"/>
      <c r="U377" s="385"/>
      <c r="V377" s="385"/>
      <c r="W377" s="385"/>
      <c r="X377" s="385"/>
      <c r="Y377" s="385"/>
      <c r="Z377" s="385"/>
      <c r="AA377" s="385"/>
      <c r="AB377" s="385"/>
      <c r="AC377" s="248"/>
      <c r="AD377" s="224"/>
    </row>
    <row r="378" spans="2:30" x14ac:dyDescent="0.25">
      <c r="B378" s="238"/>
      <c r="C378" s="486"/>
      <c r="D378" s="125">
        <v>22</v>
      </c>
      <c r="E378" s="385"/>
      <c r="F378" s="385"/>
      <c r="G378" s="385"/>
      <c r="H378" s="385"/>
      <c r="I378" s="385"/>
      <c r="J378" s="385"/>
      <c r="K378" s="385"/>
      <c r="L378" s="385"/>
      <c r="M378" s="385"/>
      <c r="N378" s="385"/>
      <c r="O378" s="385"/>
      <c r="P378" s="385"/>
      <c r="Q378" s="385"/>
      <c r="R378" s="385"/>
      <c r="S378" s="385"/>
      <c r="T378" s="385"/>
      <c r="U378" s="385"/>
      <c r="V378" s="385"/>
      <c r="W378" s="385"/>
      <c r="X378" s="385"/>
      <c r="Y378" s="385"/>
      <c r="Z378" s="385"/>
      <c r="AA378" s="385"/>
      <c r="AB378" s="385"/>
      <c r="AC378" s="248"/>
      <c r="AD378" s="224"/>
    </row>
    <row r="379" spans="2:30" x14ac:dyDescent="0.25">
      <c r="B379" s="238"/>
      <c r="C379" s="486"/>
      <c r="D379" s="125">
        <v>23</v>
      </c>
      <c r="E379" s="385"/>
      <c r="F379" s="385"/>
      <c r="G379" s="385"/>
      <c r="H379" s="385"/>
      <c r="I379" s="385"/>
      <c r="J379" s="385"/>
      <c r="K379" s="385"/>
      <c r="L379" s="385"/>
      <c r="M379" s="385"/>
      <c r="N379" s="385"/>
      <c r="O379" s="385"/>
      <c r="P379" s="385"/>
      <c r="Q379" s="385"/>
      <c r="R379" s="385"/>
      <c r="S379" s="385"/>
      <c r="T379" s="385"/>
      <c r="U379" s="385"/>
      <c r="V379" s="385"/>
      <c r="W379" s="385"/>
      <c r="X379" s="385"/>
      <c r="Y379" s="385"/>
      <c r="Z379" s="385"/>
      <c r="AA379" s="385"/>
      <c r="AB379" s="385"/>
      <c r="AC379" s="248"/>
      <c r="AD379" s="224"/>
    </row>
    <row r="380" spans="2:30" x14ac:dyDescent="0.25">
      <c r="B380" s="238"/>
      <c r="C380" s="486"/>
      <c r="D380" s="125">
        <v>24</v>
      </c>
      <c r="E380" s="385"/>
      <c r="F380" s="385"/>
      <c r="G380" s="385"/>
      <c r="H380" s="385"/>
      <c r="I380" s="385"/>
      <c r="J380" s="385"/>
      <c r="K380" s="385"/>
      <c r="L380" s="385"/>
      <c r="M380" s="385"/>
      <c r="N380" s="385"/>
      <c r="O380" s="385"/>
      <c r="P380" s="385"/>
      <c r="Q380" s="385"/>
      <c r="R380" s="385"/>
      <c r="S380" s="385"/>
      <c r="T380" s="385"/>
      <c r="U380" s="385"/>
      <c r="V380" s="385"/>
      <c r="W380" s="385"/>
      <c r="X380" s="385"/>
      <c r="Y380" s="385"/>
      <c r="Z380" s="385"/>
      <c r="AA380" s="385"/>
      <c r="AB380" s="385"/>
      <c r="AC380" s="248"/>
      <c r="AD380" s="224"/>
    </row>
    <row r="381" spans="2:30" x14ac:dyDescent="0.25">
      <c r="B381" s="238"/>
      <c r="C381" s="486"/>
      <c r="D381" s="125">
        <v>25</v>
      </c>
      <c r="E381" s="385"/>
      <c r="F381" s="385"/>
      <c r="G381" s="385"/>
      <c r="H381" s="385"/>
      <c r="I381" s="385"/>
      <c r="J381" s="385"/>
      <c r="K381" s="385"/>
      <c r="L381" s="385"/>
      <c r="M381" s="385"/>
      <c r="N381" s="385"/>
      <c r="O381" s="385"/>
      <c r="P381" s="385"/>
      <c r="Q381" s="385"/>
      <c r="R381" s="385"/>
      <c r="S381" s="385"/>
      <c r="T381" s="385"/>
      <c r="U381" s="385"/>
      <c r="V381" s="385"/>
      <c r="W381" s="385"/>
      <c r="X381" s="385"/>
      <c r="Y381" s="385"/>
      <c r="Z381" s="385"/>
      <c r="AA381" s="385"/>
      <c r="AB381" s="385"/>
      <c r="AC381" s="248"/>
      <c r="AD381" s="224"/>
    </row>
    <row r="382" spans="2:30" x14ac:dyDescent="0.25">
      <c r="B382" s="238"/>
      <c r="C382" s="486"/>
      <c r="D382" s="125">
        <v>26</v>
      </c>
      <c r="E382" s="385"/>
      <c r="F382" s="385"/>
      <c r="G382" s="385"/>
      <c r="H382" s="385"/>
      <c r="I382" s="385"/>
      <c r="J382" s="385"/>
      <c r="K382" s="385"/>
      <c r="L382" s="385"/>
      <c r="M382" s="385"/>
      <c r="N382" s="385"/>
      <c r="O382" s="385"/>
      <c r="P382" s="385"/>
      <c r="Q382" s="385"/>
      <c r="R382" s="385"/>
      <c r="S382" s="385"/>
      <c r="T382" s="385"/>
      <c r="U382" s="385"/>
      <c r="V382" s="385"/>
      <c r="W382" s="385"/>
      <c r="X382" s="385"/>
      <c r="Y382" s="385"/>
      <c r="Z382" s="385"/>
      <c r="AA382" s="385"/>
      <c r="AB382" s="385"/>
      <c r="AC382" s="248"/>
      <c r="AD382" s="224"/>
    </row>
    <row r="383" spans="2:30" x14ac:dyDescent="0.25">
      <c r="B383" s="238"/>
      <c r="C383" s="486"/>
      <c r="D383" s="125">
        <v>27</v>
      </c>
      <c r="E383" s="385"/>
      <c r="F383" s="385"/>
      <c r="G383" s="385"/>
      <c r="H383" s="385"/>
      <c r="I383" s="385"/>
      <c r="J383" s="385"/>
      <c r="K383" s="385"/>
      <c r="L383" s="385"/>
      <c r="M383" s="385"/>
      <c r="N383" s="385"/>
      <c r="O383" s="385"/>
      <c r="P383" s="385"/>
      <c r="Q383" s="385"/>
      <c r="R383" s="385"/>
      <c r="S383" s="385"/>
      <c r="T383" s="385"/>
      <c r="U383" s="385"/>
      <c r="V383" s="385"/>
      <c r="W383" s="385"/>
      <c r="X383" s="385"/>
      <c r="Y383" s="385"/>
      <c r="Z383" s="385"/>
      <c r="AA383" s="385"/>
      <c r="AB383" s="385"/>
      <c r="AC383" s="248"/>
      <c r="AD383" s="224"/>
    </row>
    <row r="384" spans="2:30" x14ac:dyDescent="0.25">
      <c r="B384" s="238"/>
      <c r="C384" s="486"/>
      <c r="D384" s="125">
        <v>28</v>
      </c>
      <c r="E384" s="385"/>
      <c r="F384" s="385"/>
      <c r="G384" s="385"/>
      <c r="H384" s="385"/>
      <c r="I384" s="385"/>
      <c r="J384" s="385"/>
      <c r="K384" s="385"/>
      <c r="L384" s="385"/>
      <c r="M384" s="385"/>
      <c r="N384" s="385"/>
      <c r="O384" s="385"/>
      <c r="P384" s="385"/>
      <c r="Q384" s="385"/>
      <c r="R384" s="385"/>
      <c r="S384" s="385"/>
      <c r="T384" s="385"/>
      <c r="U384" s="385"/>
      <c r="V384" s="385"/>
      <c r="W384" s="385"/>
      <c r="X384" s="385"/>
      <c r="Y384" s="385"/>
      <c r="Z384" s="385"/>
      <c r="AA384" s="385"/>
      <c r="AB384" s="385"/>
      <c r="AC384" s="248"/>
      <c r="AD384" s="224"/>
    </row>
    <row r="385" spans="2:30" x14ac:dyDescent="0.25">
      <c r="B385" s="238"/>
      <c r="C385" s="486"/>
      <c r="D385" s="125">
        <v>29</v>
      </c>
      <c r="E385" s="385"/>
      <c r="F385" s="385"/>
      <c r="G385" s="385"/>
      <c r="H385" s="385"/>
      <c r="I385" s="385"/>
      <c r="J385" s="385"/>
      <c r="K385" s="385"/>
      <c r="L385" s="385"/>
      <c r="M385" s="385"/>
      <c r="N385" s="385"/>
      <c r="O385" s="385"/>
      <c r="P385" s="385"/>
      <c r="Q385" s="385"/>
      <c r="R385" s="385"/>
      <c r="S385" s="385"/>
      <c r="T385" s="385"/>
      <c r="U385" s="385"/>
      <c r="V385" s="385"/>
      <c r="W385" s="385"/>
      <c r="X385" s="385"/>
      <c r="Y385" s="385"/>
      <c r="Z385" s="385"/>
      <c r="AA385" s="385"/>
      <c r="AB385" s="385"/>
      <c r="AC385" s="248"/>
      <c r="AD385" s="224"/>
    </row>
    <row r="386" spans="2:30" x14ac:dyDescent="0.25">
      <c r="B386" s="238"/>
      <c r="C386" s="486"/>
      <c r="D386" s="125">
        <v>30</v>
      </c>
      <c r="E386" s="385"/>
      <c r="F386" s="385"/>
      <c r="G386" s="385"/>
      <c r="H386" s="385"/>
      <c r="I386" s="385"/>
      <c r="J386" s="385"/>
      <c r="K386" s="385"/>
      <c r="L386" s="385"/>
      <c r="M386" s="385"/>
      <c r="N386" s="385"/>
      <c r="O386" s="385"/>
      <c r="P386" s="385"/>
      <c r="Q386" s="385"/>
      <c r="R386" s="385"/>
      <c r="S386" s="385"/>
      <c r="T386" s="385"/>
      <c r="U386" s="385"/>
      <c r="V386" s="385"/>
      <c r="W386" s="385"/>
      <c r="X386" s="385"/>
      <c r="Y386" s="385"/>
      <c r="Z386" s="385"/>
      <c r="AA386" s="385"/>
      <c r="AB386" s="385"/>
      <c r="AC386" s="248"/>
      <c r="AD386" s="224"/>
    </row>
    <row r="387" spans="2:30" x14ac:dyDescent="0.25">
      <c r="B387" s="238"/>
      <c r="C387" s="486"/>
      <c r="D387" s="126">
        <v>31</v>
      </c>
      <c r="E387" s="385"/>
      <c r="F387" s="385"/>
      <c r="G387" s="385"/>
      <c r="H387" s="385"/>
      <c r="I387" s="385"/>
      <c r="J387" s="385"/>
      <c r="K387" s="385"/>
      <c r="L387" s="385"/>
      <c r="M387" s="385"/>
      <c r="N387" s="385"/>
      <c r="O387" s="385"/>
      <c r="P387" s="385"/>
      <c r="Q387" s="385"/>
      <c r="R387" s="385"/>
      <c r="S387" s="385"/>
      <c r="T387" s="385"/>
      <c r="U387" s="385"/>
      <c r="V387" s="385"/>
      <c r="W387" s="385"/>
      <c r="X387" s="385"/>
      <c r="Y387" s="385"/>
      <c r="Z387" s="385"/>
      <c r="AA387" s="385"/>
      <c r="AB387" s="385"/>
      <c r="AC387" s="248"/>
      <c r="AD387" s="224"/>
    </row>
    <row r="388" spans="2:30" ht="15.75" thickBot="1" x14ac:dyDescent="0.3">
      <c r="B388" s="238"/>
      <c r="C388" s="487"/>
      <c r="D388" s="232"/>
      <c r="E388" s="273"/>
      <c r="F388" s="273"/>
      <c r="G388" s="273"/>
      <c r="H388" s="273"/>
      <c r="I388" s="273"/>
      <c r="J388" s="273"/>
      <c r="K388" s="273"/>
      <c r="L388" s="273"/>
      <c r="M388" s="273"/>
      <c r="N388" s="273"/>
      <c r="O388" s="273"/>
      <c r="P388" s="273"/>
      <c r="Q388" s="273"/>
      <c r="R388" s="273"/>
      <c r="S388" s="273"/>
      <c r="T388" s="273"/>
      <c r="U388" s="273"/>
      <c r="V388" s="273"/>
      <c r="W388" s="273"/>
      <c r="X388" s="273"/>
      <c r="Y388" s="273"/>
      <c r="Z388" s="273"/>
      <c r="AA388" s="273"/>
      <c r="AB388" s="274"/>
      <c r="AC388" s="249"/>
      <c r="AD388" s="244"/>
    </row>
    <row r="389" spans="2:30" x14ac:dyDescent="0.25">
      <c r="B389" s="238"/>
      <c r="C389" s="118"/>
      <c r="D389" s="118"/>
      <c r="E389" s="275"/>
      <c r="F389" s="275"/>
      <c r="G389" s="275"/>
      <c r="H389" s="275"/>
      <c r="I389" s="275"/>
      <c r="J389" s="275"/>
      <c r="K389" s="275"/>
      <c r="L389" s="275"/>
      <c r="M389" s="275"/>
      <c r="N389" s="275"/>
      <c r="O389" s="275"/>
      <c r="P389" s="275"/>
      <c r="Q389" s="275"/>
      <c r="R389" s="275"/>
      <c r="S389" s="275"/>
      <c r="T389" s="275"/>
      <c r="U389" s="275"/>
      <c r="V389" s="275"/>
      <c r="W389" s="275"/>
      <c r="X389" s="275"/>
      <c r="Y389" s="275"/>
      <c r="Z389" s="275"/>
      <c r="AA389" s="275"/>
      <c r="AB389" s="275"/>
      <c r="AC389" s="69"/>
      <c r="AD389" s="224"/>
    </row>
    <row r="390" spans="2:30" x14ac:dyDescent="0.25">
      <c r="B390" s="229"/>
      <c r="AD390" s="224"/>
    </row>
    <row r="391" spans="2:30" ht="15.75" thickBot="1" x14ac:dyDescent="0.3">
      <c r="B391" s="230"/>
      <c r="C391" s="231"/>
      <c r="D391" s="231"/>
      <c r="E391" s="277"/>
      <c r="F391" s="277"/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  <c r="Q391" s="277"/>
      <c r="R391" s="277"/>
      <c r="S391" s="277"/>
      <c r="T391" s="277"/>
      <c r="U391" s="277"/>
      <c r="V391" s="277"/>
      <c r="W391" s="277"/>
      <c r="X391" s="277"/>
      <c r="Y391" s="277"/>
      <c r="Z391" s="277"/>
      <c r="AA391" s="277"/>
      <c r="AB391" s="277"/>
      <c r="AC391" s="231"/>
      <c r="AD391" s="233"/>
    </row>
  </sheetData>
  <sheetProtection selectLockedCells="1"/>
  <mergeCells count="16">
    <mergeCell ref="B2:AD2"/>
    <mergeCell ref="C357:C388"/>
    <mergeCell ref="C326:C356"/>
    <mergeCell ref="C294:C325"/>
    <mergeCell ref="C263:C293"/>
    <mergeCell ref="C231:C262"/>
    <mergeCell ref="C11:C41"/>
    <mergeCell ref="C43:C72"/>
    <mergeCell ref="F4:N4"/>
    <mergeCell ref="F6:N6"/>
    <mergeCell ref="E8:AB8"/>
    <mergeCell ref="C199:C230"/>
    <mergeCell ref="C168:C198"/>
    <mergeCell ref="C136:C167"/>
    <mergeCell ref="C105:C135"/>
    <mergeCell ref="C73:C10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rgb="FF0070C0"/>
    <pageSetUpPr fitToPage="1"/>
  </sheetPr>
  <dimension ref="B1:Z58"/>
  <sheetViews>
    <sheetView showGridLines="0" zoomScale="70" zoomScaleNormal="70" zoomScaleSheetLayoutView="100" workbookViewId="0">
      <selection activeCell="B1" sqref="B1"/>
    </sheetView>
  </sheetViews>
  <sheetFormatPr defaultColWidth="9" defaultRowHeight="15" x14ac:dyDescent="0.25"/>
  <cols>
    <col min="1" max="1" width="3.42578125" style="25" customWidth="1"/>
    <col min="2" max="2" width="6.28515625" style="25" customWidth="1"/>
    <col min="3" max="4" width="29.42578125" style="25" customWidth="1"/>
    <col min="5" max="5" width="10.140625" style="115" bestFit="1" customWidth="1"/>
    <col min="6" max="6" width="24" style="25" bestFit="1" customWidth="1"/>
    <col min="7" max="7" width="24" style="25" customWidth="1"/>
    <col min="8" max="8" width="16.85546875" style="25" bestFit="1" customWidth="1"/>
    <col min="9" max="9" width="15.7109375" style="25" bestFit="1" customWidth="1"/>
    <col min="10" max="10" width="15.7109375" style="25" customWidth="1"/>
    <col min="11" max="11" width="19.42578125" style="25" customWidth="1"/>
    <col min="12" max="12" width="22.5703125" style="25" bestFit="1" customWidth="1"/>
    <col min="13" max="13" width="14.42578125" style="25" bestFit="1" customWidth="1"/>
    <col min="14" max="14" width="17.7109375" style="25" bestFit="1" customWidth="1"/>
    <col min="15" max="15" width="17.140625" style="25" bestFit="1" customWidth="1"/>
    <col min="16" max="16" width="23.5703125" style="25" bestFit="1" customWidth="1"/>
    <col min="17" max="17" width="50.5703125" style="25" bestFit="1" customWidth="1"/>
    <col min="18" max="18" width="24.28515625" bestFit="1" customWidth="1"/>
    <col min="19" max="19" width="30" bestFit="1" customWidth="1"/>
    <col min="20" max="20" width="33" style="25" bestFit="1" customWidth="1"/>
    <col min="21" max="21" width="31.7109375" style="25" bestFit="1" customWidth="1"/>
    <col min="22" max="22" width="17.85546875" style="25" bestFit="1" customWidth="1"/>
    <col min="23" max="23" width="28.28515625" style="25" bestFit="1" customWidth="1"/>
    <col min="24" max="24" width="57.7109375" style="25" bestFit="1" customWidth="1"/>
    <col min="25" max="25" width="0.85546875" style="25" customWidth="1"/>
    <col min="26" max="26" width="8" style="25" customWidth="1"/>
    <col min="27" max="16384" width="9" style="25"/>
  </cols>
  <sheetData>
    <row r="1" spans="2:26" ht="15.75" thickBot="1" x14ac:dyDescent="0.3">
      <c r="R1" s="216"/>
      <c r="S1" s="216"/>
      <c r="Y1" s="46"/>
      <c r="Z1" s="46"/>
    </row>
    <row r="2" spans="2:26" ht="18.75" x14ac:dyDescent="0.25">
      <c r="B2" s="477" t="s">
        <v>116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9"/>
    </row>
    <row r="3" spans="2:26" ht="15.75" thickBot="1" x14ac:dyDescent="0.3">
      <c r="B3" s="127"/>
      <c r="C3" s="46"/>
      <c r="D3" s="46"/>
      <c r="E3" s="134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216"/>
      <c r="S3" s="216"/>
      <c r="Y3" s="46"/>
      <c r="Z3" s="135"/>
    </row>
    <row r="4" spans="2:26" ht="15.75" thickBot="1" x14ac:dyDescent="0.3">
      <c r="B4" s="116" t="s">
        <v>37</v>
      </c>
      <c r="C4" s="509" t="s">
        <v>0</v>
      </c>
      <c r="D4" s="510"/>
      <c r="E4" s="470" t="str">
        <f>IF('1_Aspectos_Geográficos'!D4&lt;&gt;0,('1_Aspectos_Geográficos'!D4),"")</f>
        <v/>
      </c>
      <c r="F4" s="471"/>
      <c r="G4" s="471"/>
      <c r="H4" s="471"/>
      <c r="I4" s="471"/>
      <c r="J4" s="471"/>
      <c r="K4" s="471"/>
      <c r="L4" s="472"/>
      <c r="M4" s="12"/>
      <c r="N4" s="429"/>
      <c r="O4" s="429"/>
      <c r="P4" s="245"/>
      <c r="Q4" s="46"/>
      <c r="R4" s="216"/>
      <c r="S4" s="216"/>
      <c r="Y4" s="46"/>
      <c r="Z4" s="135"/>
    </row>
    <row r="5" spans="2:26" ht="15.75" thickBot="1" x14ac:dyDescent="0.3">
      <c r="B5" s="116"/>
      <c r="C5" s="429"/>
      <c r="D5" s="429"/>
      <c r="E5" s="54"/>
      <c r="F5" s="10"/>
      <c r="G5" s="10"/>
      <c r="H5" s="10"/>
      <c r="I5" s="10"/>
      <c r="J5" s="10"/>
      <c r="K5" s="10"/>
      <c r="L5" s="10"/>
      <c r="M5" s="10"/>
      <c r="N5" s="46"/>
      <c r="O5" s="46"/>
      <c r="P5" s="46"/>
      <c r="Q5" s="46"/>
      <c r="R5" s="216"/>
      <c r="S5" s="216"/>
      <c r="Y5" s="46"/>
      <c r="Z5" s="135"/>
    </row>
    <row r="6" spans="2:26" ht="15.75" thickBot="1" x14ac:dyDescent="0.3">
      <c r="B6" s="116" t="s">
        <v>38</v>
      </c>
      <c r="C6" s="509" t="s">
        <v>15</v>
      </c>
      <c r="D6" s="510"/>
      <c r="E6" s="470" t="str">
        <f>IF('1_Aspectos_Geográficos'!D6&lt;&gt;0,('1_Aspectos_Geográficos'!D6),"")</f>
        <v/>
      </c>
      <c r="F6" s="471"/>
      <c r="G6" s="471"/>
      <c r="H6" s="471"/>
      <c r="I6" s="471"/>
      <c r="J6" s="471"/>
      <c r="K6" s="471"/>
      <c r="L6" s="472"/>
      <c r="M6" s="12"/>
      <c r="N6" s="429"/>
      <c r="O6" s="429"/>
      <c r="P6" s="235"/>
      <c r="Q6" s="46"/>
      <c r="R6" s="216"/>
      <c r="S6" s="216"/>
      <c r="Y6" s="46"/>
      <c r="Z6" s="135"/>
    </row>
    <row r="7" spans="2:26" x14ac:dyDescent="0.25">
      <c r="B7" s="127"/>
      <c r="C7" s="46"/>
      <c r="D7" s="46"/>
      <c r="E7" s="134"/>
      <c r="F7" s="46"/>
      <c r="G7" s="46"/>
      <c r="H7" s="46"/>
      <c r="I7" s="46"/>
      <c r="J7" s="46"/>
      <c r="K7" s="46"/>
      <c r="L7" s="46"/>
      <c r="M7" s="46"/>
      <c r="N7" s="46"/>
      <c r="O7" s="219"/>
      <c r="P7" s="219"/>
      <c r="Q7" s="219"/>
      <c r="R7" s="216"/>
      <c r="S7" s="216"/>
      <c r="Y7" s="46"/>
      <c r="Z7" s="135"/>
    </row>
    <row r="8" spans="2:26" ht="15.75" thickBot="1" x14ac:dyDescent="0.3">
      <c r="B8" s="127"/>
      <c r="C8" s="132"/>
      <c r="D8" s="132"/>
      <c r="E8" s="133"/>
      <c r="F8" s="132"/>
      <c r="G8" s="132"/>
      <c r="H8" s="132"/>
      <c r="I8" s="132"/>
      <c r="J8" s="132"/>
      <c r="K8" s="132"/>
      <c r="L8" s="132"/>
      <c r="M8" s="132"/>
      <c r="N8" s="132"/>
      <c r="O8" s="220"/>
      <c r="P8" s="220"/>
      <c r="Q8" s="219"/>
      <c r="R8" s="216"/>
      <c r="S8" s="216"/>
      <c r="Y8" s="46"/>
      <c r="Z8" s="135"/>
    </row>
    <row r="9" spans="2:26" ht="15.75" thickBot="1" x14ac:dyDescent="0.3">
      <c r="B9" s="127"/>
      <c r="C9" s="500" t="s">
        <v>116</v>
      </c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2"/>
      <c r="R9" s="503" t="s">
        <v>118</v>
      </c>
      <c r="S9" s="504"/>
      <c r="T9" s="505"/>
      <c r="U9" s="506" t="s">
        <v>119</v>
      </c>
      <c r="V9" s="507"/>
      <c r="W9" s="507"/>
      <c r="X9" s="508"/>
      <c r="Y9" s="136"/>
      <c r="Z9" s="135"/>
    </row>
    <row r="10" spans="2:26" x14ac:dyDescent="0.25">
      <c r="B10" s="127"/>
      <c r="C10" s="497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9"/>
      <c r="Y10" s="136"/>
      <c r="Z10" s="135"/>
    </row>
    <row r="11" spans="2:26" ht="70.5" customHeight="1" x14ac:dyDescent="0.25">
      <c r="B11" s="137" t="s">
        <v>209</v>
      </c>
      <c r="C11" s="138" t="s">
        <v>87</v>
      </c>
      <c r="D11" s="139" t="s">
        <v>187</v>
      </c>
      <c r="E11" s="139" t="s">
        <v>188</v>
      </c>
      <c r="F11" s="139" t="s">
        <v>189</v>
      </c>
      <c r="G11" s="139" t="s">
        <v>190</v>
      </c>
      <c r="H11" s="139" t="s">
        <v>192</v>
      </c>
      <c r="I11" s="139" t="s">
        <v>193</v>
      </c>
      <c r="J11" s="139" t="s">
        <v>194</v>
      </c>
      <c r="K11" s="139" t="s">
        <v>195</v>
      </c>
      <c r="L11" s="139" t="s">
        <v>196</v>
      </c>
      <c r="M11" s="139" t="s">
        <v>197</v>
      </c>
      <c r="N11" s="139" t="s">
        <v>198</v>
      </c>
      <c r="O11" s="140" t="s">
        <v>199</v>
      </c>
      <c r="P11" s="140" t="s">
        <v>200</v>
      </c>
      <c r="Q11" s="140" t="s">
        <v>201</v>
      </c>
      <c r="R11" s="139" t="s">
        <v>202</v>
      </c>
      <c r="S11" s="139" t="s">
        <v>203</v>
      </c>
      <c r="T11" s="251" t="s">
        <v>204</v>
      </c>
      <c r="U11" s="252" t="s">
        <v>205</v>
      </c>
      <c r="V11" s="252" t="s">
        <v>206</v>
      </c>
      <c r="W11" s="253" t="s">
        <v>207</v>
      </c>
      <c r="X11" s="252" t="s">
        <v>208</v>
      </c>
      <c r="Y11" s="136"/>
      <c r="Z11" s="135"/>
    </row>
    <row r="12" spans="2:26" x14ac:dyDescent="0.25">
      <c r="B12" s="127"/>
      <c r="C12" s="386"/>
      <c r="D12" s="386"/>
      <c r="E12" s="316"/>
      <c r="F12" s="388"/>
      <c r="G12" s="388"/>
      <c r="H12" s="318"/>
      <c r="I12" s="319"/>
      <c r="J12" s="319"/>
      <c r="K12" s="319"/>
      <c r="L12" s="317"/>
      <c r="M12" s="316"/>
      <c r="N12" s="320"/>
      <c r="O12" s="320"/>
      <c r="P12" s="320"/>
      <c r="Q12" s="390"/>
      <c r="R12" s="321"/>
      <c r="S12" s="322"/>
      <c r="T12" s="390"/>
      <c r="U12" s="321"/>
      <c r="V12" s="323"/>
      <c r="W12" s="422"/>
      <c r="X12" s="390"/>
      <c r="Y12" s="136"/>
      <c r="Z12" s="135"/>
    </row>
    <row r="13" spans="2:26" x14ac:dyDescent="0.25">
      <c r="B13" s="127"/>
      <c r="C13" s="387"/>
      <c r="D13" s="387"/>
      <c r="E13" s="324"/>
      <c r="F13" s="389"/>
      <c r="G13" s="389"/>
      <c r="H13" s="326"/>
      <c r="I13" s="327"/>
      <c r="J13" s="327"/>
      <c r="K13" s="327"/>
      <c r="L13" s="325"/>
      <c r="M13" s="324"/>
      <c r="N13" s="328"/>
      <c r="O13" s="329"/>
      <c r="P13" s="329"/>
      <c r="Q13" s="423"/>
      <c r="R13" s="330"/>
      <c r="S13" s="331"/>
      <c r="T13" s="391"/>
      <c r="U13" s="330"/>
      <c r="V13" s="332"/>
      <c r="W13" s="424"/>
      <c r="X13" s="391"/>
      <c r="Y13" s="136"/>
      <c r="Z13" s="135"/>
    </row>
    <row r="14" spans="2:26" x14ac:dyDescent="0.25">
      <c r="B14" s="127"/>
      <c r="C14" s="386"/>
      <c r="D14" s="386"/>
      <c r="E14" s="316"/>
      <c r="F14" s="388"/>
      <c r="G14" s="388"/>
      <c r="H14" s="318"/>
      <c r="I14" s="319"/>
      <c r="J14" s="319"/>
      <c r="K14" s="319"/>
      <c r="L14" s="317"/>
      <c r="M14" s="316"/>
      <c r="N14" s="320"/>
      <c r="O14" s="320"/>
      <c r="P14" s="320"/>
      <c r="Q14" s="390"/>
      <c r="R14" s="321"/>
      <c r="S14" s="322"/>
      <c r="T14" s="390"/>
      <c r="U14" s="321"/>
      <c r="V14" s="323"/>
      <c r="W14" s="422"/>
      <c r="X14" s="390"/>
      <c r="Y14" s="136"/>
      <c r="Z14" s="135"/>
    </row>
    <row r="15" spans="2:26" x14ac:dyDescent="0.25">
      <c r="B15" s="127"/>
      <c r="C15" s="387"/>
      <c r="D15" s="387"/>
      <c r="E15" s="324"/>
      <c r="F15" s="389"/>
      <c r="G15" s="389"/>
      <c r="H15" s="326"/>
      <c r="I15" s="327"/>
      <c r="J15" s="327"/>
      <c r="K15" s="327"/>
      <c r="L15" s="325"/>
      <c r="M15" s="324"/>
      <c r="N15" s="328"/>
      <c r="O15" s="329"/>
      <c r="P15" s="329"/>
      <c r="Q15" s="423"/>
      <c r="R15" s="330"/>
      <c r="S15" s="331"/>
      <c r="T15" s="391"/>
      <c r="U15" s="330"/>
      <c r="V15" s="332"/>
      <c r="W15" s="424"/>
      <c r="X15" s="391"/>
      <c r="Y15" s="136"/>
      <c r="Z15" s="135"/>
    </row>
    <row r="16" spans="2:26" x14ac:dyDescent="0.25">
      <c r="B16" s="127"/>
      <c r="C16" s="386"/>
      <c r="D16" s="386"/>
      <c r="E16" s="316"/>
      <c r="F16" s="388"/>
      <c r="G16" s="388"/>
      <c r="H16" s="318"/>
      <c r="I16" s="319"/>
      <c r="J16" s="319"/>
      <c r="K16" s="319"/>
      <c r="L16" s="317"/>
      <c r="M16" s="316"/>
      <c r="N16" s="320"/>
      <c r="O16" s="320"/>
      <c r="P16" s="320"/>
      <c r="Q16" s="390"/>
      <c r="R16" s="321"/>
      <c r="S16" s="322"/>
      <c r="T16" s="390"/>
      <c r="U16" s="321"/>
      <c r="V16" s="323"/>
      <c r="W16" s="422"/>
      <c r="X16" s="390"/>
      <c r="Y16" s="136"/>
      <c r="Z16" s="135"/>
    </row>
    <row r="17" spans="2:26" x14ac:dyDescent="0.25">
      <c r="B17" s="127"/>
      <c r="C17" s="387"/>
      <c r="D17" s="387"/>
      <c r="E17" s="324"/>
      <c r="F17" s="389"/>
      <c r="G17" s="389"/>
      <c r="H17" s="326"/>
      <c r="I17" s="327"/>
      <c r="J17" s="327"/>
      <c r="K17" s="327"/>
      <c r="L17" s="325"/>
      <c r="M17" s="324"/>
      <c r="N17" s="328"/>
      <c r="O17" s="329"/>
      <c r="P17" s="329"/>
      <c r="Q17" s="423"/>
      <c r="R17" s="330"/>
      <c r="S17" s="331"/>
      <c r="T17" s="391"/>
      <c r="U17" s="330"/>
      <c r="V17" s="332"/>
      <c r="W17" s="424"/>
      <c r="X17" s="391"/>
      <c r="Y17" s="136"/>
      <c r="Z17" s="135"/>
    </row>
    <row r="18" spans="2:26" x14ac:dyDescent="0.25">
      <c r="B18" s="127"/>
      <c r="C18" s="386"/>
      <c r="D18" s="386"/>
      <c r="E18" s="316"/>
      <c r="F18" s="388"/>
      <c r="G18" s="388"/>
      <c r="H18" s="318"/>
      <c r="I18" s="319"/>
      <c r="J18" s="319"/>
      <c r="K18" s="319"/>
      <c r="L18" s="317"/>
      <c r="M18" s="316"/>
      <c r="N18" s="320"/>
      <c r="O18" s="320"/>
      <c r="P18" s="320"/>
      <c r="Q18" s="390"/>
      <c r="R18" s="321"/>
      <c r="S18" s="322"/>
      <c r="T18" s="390"/>
      <c r="U18" s="321"/>
      <c r="V18" s="323"/>
      <c r="W18" s="422"/>
      <c r="X18" s="390"/>
      <c r="Y18" s="136"/>
      <c r="Z18" s="135"/>
    </row>
    <row r="19" spans="2:26" x14ac:dyDescent="0.25">
      <c r="B19" s="127"/>
      <c r="C19" s="387"/>
      <c r="D19" s="387"/>
      <c r="E19" s="324"/>
      <c r="F19" s="389"/>
      <c r="G19" s="389"/>
      <c r="H19" s="326"/>
      <c r="I19" s="327"/>
      <c r="J19" s="327"/>
      <c r="K19" s="327"/>
      <c r="L19" s="325"/>
      <c r="M19" s="324"/>
      <c r="N19" s="328"/>
      <c r="O19" s="329"/>
      <c r="P19" s="329"/>
      <c r="Q19" s="423"/>
      <c r="R19" s="330"/>
      <c r="S19" s="331"/>
      <c r="T19" s="391"/>
      <c r="U19" s="330"/>
      <c r="V19" s="332"/>
      <c r="W19" s="424"/>
      <c r="X19" s="391"/>
      <c r="Y19" s="136"/>
      <c r="Z19" s="135"/>
    </row>
    <row r="20" spans="2:26" x14ac:dyDescent="0.25">
      <c r="B20" s="127"/>
      <c r="C20" s="386"/>
      <c r="D20" s="386"/>
      <c r="E20" s="316"/>
      <c r="F20" s="388"/>
      <c r="G20" s="388"/>
      <c r="H20" s="318"/>
      <c r="I20" s="319"/>
      <c r="J20" s="319"/>
      <c r="K20" s="319"/>
      <c r="L20" s="317"/>
      <c r="M20" s="316"/>
      <c r="N20" s="320"/>
      <c r="O20" s="320"/>
      <c r="P20" s="320"/>
      <c r="Q20" s="390"/>
      <c r="R20" s="321"/>
      <c r="S20" s="322"/>
      <c r="T20" s="390"/>
      <c r="U20" s="321"/>
      <c r="V20" s="323"/>
      <c r="W20" s="422"/>
      <c r="X20" s="390"/>
      <c r="Y20" s="136"/>
      <c r="Z20" s="135"/>
    </row>
    <row r="21" spans="2:26" x14ac:dyDescent="0.25">
      <c r="B21" s="127"/>
      <c r="C21" s="387"/>
      <c r="D21" s="387"/>
      <c r="E21" s="324"/>
      <c r="F21" s="389"/>
      <c r="G21" s="389"/>
      <c r="H21" s="326"/>
      <c r="I21" s="327"/>
      <c r="J21" s="327"/>
      <c r="K21" s="327"/>
      <c r="L21" s="325"/>
      <c r="M21" s="324"/>
      <c r="N21" s="328"/>
      <c r="O21" s="329"/>
      <c r="P21" s="329"/>
      <c r="Q21" s="391"/>
      <c r="R21" s="330"/>
      <c r="S21" s="331"/>
      <c r="T21" s="391"/>
      <c r="U21" s="330"/>
      <c r="V21" s="332"/>
      <c r="W21" s="424"/>
      <c r="X21" s="391"/>
      <c r="Y21" s="136"/>
      <c r="Z21" s="135"/>
    </row>
    <row r="22" spans="2:26" x14ac:dyDescent="0.25">
      <c r="B22" s="127"/>
      <c r="C22" s="386"/>
      <c r="D22" s="386"/>
      <c r="E22" s="316"/>
      <c r="F22" s="388"/>
      <c r="G22" s="388"/>
      <c r="H22" s="318"/>
      <c r="I22" s="319"/>
      <c r="J22" s="319"/>
      <c r="K22" s="319"/>
      <c r="L22" s="317"/>
      <c r="M22" s="316"/>
      <c r="N22" s="320"/>
      <c r="O22" s="320"/>
      <c r="P22" s="320"/>
      <c r="Q22" s="390"/>
      <c r="R22" s="321"/>
      <c r="S22" s="322"/>
      <c r="T22" s="390"/>
      <c r="U22" s="321"/>
      <c r="V22" s="323"/>
      <c r="W22" s="422"/>
      <c r="X22" s="390"/>
      <c r="Y22" s="136"/>
      <c r="Z22" s="135"/>
    </row>
    <row r="23" spans="2:26" x14ac:dyDescent="0.25">
      <c r="B23" s="127"/>
      <c r="C23" s="387"/>
      <c r="D23" s="387"/>
      <c r="E23" s="324"/>
      <c r="F23" s="389"/>
      <c r="G23" s="389"/>
      <c r="H23" s="326"/>
      <c r="I23" s="327"/>
      <c r="J23" s="327"/>
      <c r="K23" s="327"/>
      <c r="L23" s="325"/>
      <c r="M23" s="324"/>
      <c r="N23" s="328"/>
      <c r="O23" s="329"/>
      <c r="P23" s="329"/>
      <c r="Q23" s="391"/>
      <c r="R23" s="330"/>
      <c r="S23" s="331"/>
      <c r="T23" s="391"/>
      <c r="U23" s="330"/>
      <c r="V23" s="332"/>
      <c r="W23" s="424"/>
      <c r="X23" s="391"/>
      <c r="Y23" s="136"/>
      <c r="Z23" s="135"/>
    </row>
    <row r="24" spans="2:26" x14ac:dyDescent="0.25">
      <c r="B24" s="127"/>
      <c r="C24" s="386"/>
      <c r="D24" s="386"/>
      <c r="E24" s="316"/>
      <c r="F24" s="388"/>
      <c r="G24" s="388"/>
      <c r="H24" s="318"/>
      <c r="I24" s="319"/>
      <c r="J24" s="319"/>
      <c r="K24" s="319"/>
      <c r="L24" s="317"/>
      <c r="M24" s="316"/>
      <c r="N24" s="320"/>
      <c r="O24" s="320"/>
      <c r="P24" s="320"/>
      <c r="Q24" s="390"/>
      <c r="R24" s="321"/>
      <c r="S24" s="322"/>
      <c r="T24" s="390"/>
      <c r="U24" s="321"/>
      <c r="V24" s="323"/>
      <c r="W24" s="422"/>
      <c r="X24" s="390"/>
      <c r="Y24" s="136"/>
      <c r="Z24" s="135"/>
    </row>
    <row r="25" spans="2:26" x14ac:dyDescent="0.25">
      <c r="B25" s="127"/>
      <c r="C25" s="387"/>
      <c r="D25" s="387"/>
      <c r="E25" s="324"/>
      <c r="F25" s="389"/>
      <c r="G25" s="389"/>
      <c r="H25" s="326"/>
      <c r="I25" s="327"/>
      <c r="J25" s="327"/>
      <c r="K25" s="327"/>
      <c r="L25" s="325"/>
      <c r="M25" s="324"/>
      <c r="N25" s="328"/>
      <c r="O25" s="329"/>
      <c r="P25" s="329"/>
      <c r="Q25" s="391"/>
      <c r="R25" s="330"/>
      <c r="S25" s="331"/>
      <c r="T25" s="391"/>
      <c r="U25" s="330"/>
      <c r="V25" s="332"/>
      <c r="W25" s="424"/>
      <c r="X25" s="391"/>
      <c r="Y25" s="136"/>
      <c r="Z25" s="135"/>
    </row>
    <row r="26" spans="2:26" x14ac:dyDescent="0.25">
      <c r="B26" s="127"/>
      <c r="C26" s="386"/>
      <c r="D26" s="386"/>
      <c r="E26" s="316"/>
      <c r="F26" s="388"/>
      <c r="G26" s="388"/>
      <c r="H26" s="318"/>
      <c r="I26" s="319"/>
      <c r="J26" s="319"/>
      <c r="K26" s="319"/>
      <c r="L26" s="317"/>
      <c r="M26" s="316"/>
      <c r="N26" s="320"/>
      <c r="O26" s="320"/>
      <c r="P26" s="320"/>
      <c r="Q26" s="390"/>
      <c r="R26" s="321"/>
      <c r="S26" s="322"/>
      <c r="T26" s="390"/>
      <c r="U26" s="321"/>
      <c r="V26" s="323"/>
      <c r="W26" s="422"/>
      <c r="X26" s="390"/>
      <c r="Y26" s="136"/>
      <c r="Z26" s="135"/>
    </row>
    <row r="27" spans="2:26" x14ac:dyDescent="0.25">
      <c r="B27" s="127"/>
      <c r="C27" s="387"/>
      <c r="D27" s="387"/>
      <c r="E27" s="324"/>
      <c r="F27" s="389"/>
      <c r="G27" s="389"/>
      <c r="H27" s="326"/>
      <c r="I27" s="327"/>
      <c r="J27" s="327"/>
      <c r="K27" s="327"/>
      <c r="L27" s="325"/>
      <c r="M27" s="324"/>
      <c r="N27" s="328"/>
      <c r="O27" s="329"/>
      <c r="P27" s="329"/>
      <c r="Q27" s="391"/>
      <c r="R27" s="330"/>
      <c r="S27" s="331"/>
      <c r="T27" s="391"/>
      <c r="U27" s="330"/>
      <c r="V27" s="332"/>
      <c r="W27" s="424"/>
      <c r="X27" s="391"/>
      <c r="Y27" s="136"/>
      <c r="Z27" s="135"/>
    </row>
    <row r="28" spans="2:26" x14ac:dyDescent="0.25">
      <c r="B28" s="127"/>
      <c r="C28" s="386"/>
      <c r="D28" s="386"/>
      <c r="E28" s="316"/>
      <c r="F28" s="388"/>
      <c r="G28" s="388"/>
      <c r="H28" s="318"/>
      <c r="I28" s="319"/>
      <c r="J28" s="319"/>
      <c r="K28" s="319"/>
      <c r="L28" s="317"/>
      <c r="M28" s="316"/>
      <c r="N28" s="320"/>
      <c r="O28" s="320"/>
      <c r="P28" s="320"/>
      <c r="Q28" s="390"/>
      <c r="R28" s="321"/>
      <c r="S28" s="322"/>
      <c r="T28" s="390"/>
      <c r="U28" s="321"/>
      <c r="V28" s="323"/>
      <c r="W28" s="422"/>
      <c r="X28" s="390"/>
      <c r="Y28" s="136"/>
      <c r="Z28" s="135"/>
    </row>
    <row r="29" spans="2:26" x14ac:dyDescent="0.25">
      <c r="B29" s="127"/>
      <c r="C29" s="387"/>
      <c r="D29" s="387"/>
      <c r="E29" s="324"/>
      <c r="F29" s="389"/>
      <c r="G29" s="389"/>
      <c r="H29" s="326"/>
      <c r="I29" s="327"/>
      <c r="J29" s="327"/>
      <c r="K29" s="327"/>
      <c r="L29" s="325"/>
      <c r="M29" s="324"/>
      <c r="N29" s="328"/>
      <c r="O29" s="329"/>
      <c r="P29" s="329"/>
      <c r="Q29" s="391"/>
      <c r="R29" s="330"/>
      <c r="S29" s="331"/>
      <c r="T29" s="391"/>
      <c r="U29" s="330"/>
      <c r="V29" s="332"/>
      <c r="W29" s="424"/>
      <c r="X29" s="391"/>
      <c r="Y29" s="136"/>
      <c r="Z29" s="135"/>
    </row>
    <row r="30" spans="2:26" x14ac:dyDescent="0.25">
      <c r="B30" s="127"/>
      <c r="C30" s="386"/>
      <c r="D30" s="386"/>
      <c r="E30" s="316"/>
      <c r="F30" s="388"/>
      <c r="G30" s="388"/>
      <c r="H30" s="318"/>
      <c r="I30" s="319"/>
      <c r="J30" s="319"/>
      <c r="K30" s="319"/>
      <c r="L30" s="317"/>
      <c r="M30" s="316"/>
      <c r="N30" s="320"/>
      <c r="O30" s="320"/>
      <c r="P30" s="320"/>
      <c r="Q30" s="390"/>
      <c r="R30" s="321"/>
      <c r="S30" s="322"/>
      <c r="T30" s="390"/>
      <c r="U30" s="321"/>
      <c r="V30" s="323"/>
      <c r="W30" s="422"/>
      <c r="X30" s="390"/>
      <c r="Y30" s="136"/>
      <c r="Z30" s="135"/>
    </row>
    <row r="31" spans="2:26" x14ac:dyDescent="0.25">
      <c r="B31" s="127"/>
      <c r="C31" s="387"/>
      <c r="D31" s="387"/>
      <c r="E31" s="324"/>
      <c r="F31" s="389"/>
      <c r="G31" s="389"/>
      <c r="H31" s="326"/>
      <c r="I31" s="327"/>
      <c r="J31" s="327"/>
      <c r="K31" s="327"/>
      <c r="L31" s="325"/>
      <c r="M31" s="324"/>
      <c r="N31" s="328"/>
      <c r="O31" s="329"/>
      <c r="P31" s="329"/>
      <c r="Q31" s="391"/>
      <c r="R31" s="330"/>
      <c r="S31" s="331"/>
      <c r="T31" s="391"/>
      <c r="U31" s="330"/>
      <c r="V31" s="332"/>
      <c r="W31" s="424"/>
      <c r="X31" s="391"/>
      <c r="Y31" s="136"/>
      <c r="Z31" s="135"/>
    </row>
    <row r="32" spans="2:26" x14ac:dyDescent="0.25">
      <c r="B32" s="127"/>
      <c r="C32" s="386"/>
      <c r="D32" s="386"/>
      <c r="E32" s="316"/>
      <c r="F32" s="388"/>
      <c r="G32" s="388"/>
      <c r="H32" s="318"/>
      <c r="I32" s="319"/>
      <c r="J32" s="319"/>
      <c r="K32" s="319"/>
      <c r="L32" s="317"/>
      <c r="M32" s="316"/>
      <c r="N32" s="320"/>
      <c r="O32" s="320"/>
      <c r="P32" s="320"/>
      <c r="Q32" s="390"/>
      <c r="R32" s="321"/>
      <c r="S32" s="322"/>
      <c r="T32" s="390"/>
      <c r="U32" s="321"/>
      <c r="V32" s="323"/>
      <c r="W32" s="422"/>
      <c r="X32" s="390"/>
      <c r="Y32" s="136"/>
      <c r="Z32" s="135"/>
    </row>
    <row r="33" spans="2:26" x14ac:dyDescent="0.25">
      <c r="B33" s="127"/>
      <c r="C33" s="387"/>
      <c r="D33" s="387"/>
      <c r="E33" s="324"/>
      <c r="F33" s="389"/>
      <c r="G33" s="389"/>
      <c r="H33" s="326"/>
      <c r="I33" s="327"/>
      <c r="J33" s="327"/>
      <c r="K33" s="327"/>
      <c r="L33" s="325"/>
      <c r="M33" s="324"/>
      <c r="N33" s="328"/>
      <c r="O33" s="329"/>
      <c r="P33" s="329"/>
      <c r="Q33" s="391"/>
      <c r="R33" s="330"/>
      <c r="S33" s="331"/>
      <c r="T33" s="391"/>
      <c r="U33" s="330"/>
      <c r="V33" s="332"/>
      <c r="W33" s="424"/>
      <c r="X33" s="391"/>
      <c r="Y33" s="136"/>
      <c r="Z33" s="135"/>
    </row>
    <row r="34" spans="2:26" x14ac:dyDescent="0.25">
      <c r="B34" s="127"/>
      <c r="C34" s="386"/>
      <c r="D34" s="386"/>
      <c r="E34" s="316"/>
      <c r="F34" s="388"/>
      <c r="G34" s="388"/>
      <c r="H34" s="318"/>
      <c r="I34" s="319"/>
      <c r="J34" s="319"/>
      <c r="K34" s="319"/>
      <c r="L34" s="317"/>
      <c r="M34" s="316"/>
      <c r="N34" s="320"/>
      <c r="O34" s="320"/>
      <c r="P34" s="320"/>
      <c r="Q34" s="390"/>
      <c r="R34" s="321"/>
      <c r="S34" s="322"/>
      <c r="T34" s="390"/>
      <c r="U34" s="321"/>
      <c r="V34" s="323"/>
      <c r="W34" s="422"/>
      <c r="X34" s="390"/>
      <c r="Y34" s="136"/>
      <c r="Z34" s="135"/>
    </row>
    <row r="35" spans="2:26" x14ac:dyDescent="0.25">
      <c r="B35" s="127"/>
      <c r="C35" s="387"/>
      <c r="D35" s="387"/>
      <c r="E35" s="324"/>
      <c r="F35" s="389"/>
      <c r="G35" s="389"/>
      <c r="H35" s="326"/>
      <c r="I35" s="327"/>
      <c r="J35" s="327"/>
      <c r="K35" s="327"/>
      <c r="L35" s="325"/>
      <c r="M35" s="324"/>
      <c r="N35" s="328"/>
      <c r="O35" s="329"/>
      <c r="P35" s="329"/>
      <c r="Q35" s="391"/>
      <c r="R35" s="330"/>
      <c r="S35" s="331"/>
      <c r="T35" s="391"/>
      <c r="U35" s="330"/>
      <c r="V35" s="332"/>
      <c r="W35" s="424"/>
      <c r="X35" s="391"/>
      <c r="Y35" s="136"/>
      <c r="Z35" s="135"/>
    </row>
    <row r="36" spans="2:26" x14ac:dyDescent="0.25">
      <c r="B36" s="127"/>
      <c r="C36" s="386"/>
      <c r="D36" s="386"/>
      <c r="E36" s="316"/>
      <c r="F36" s="388"/>
      <c r="G36" s="388"/>
      <c r="H36" s="318"/>
      <c r="I36" s="319"/>
      <c r="J36" s="319"/>
      <c r="K36" s="319"/>
      <c r="L36" s="317"/>
      <c r="M36" s="316"/>
      <c r="N36" s="320"/>
      <c r="O36" s="320"/>
      <c r="P36" s="320"/>
      <c r="Q36" s="390"/>
      <c r="R36" s="321"/>
      <c r="S36" s="322"/>
      <c r="T36" s="390"/>
      <c r="U36" s="321"/>
      <c r="V36" s="323"/>
      <c r="W36" s="422"/>
      <c r="X36" s="390"/>
      <c r="Y36" s="136"/>
      <c r="Z36" s="135"/>
    </row>
    <row r="37" spans="2:26" x14ac:dyDescent="0.25">
      <c r="B37" s="127"/>
      <c r="C37" s="387"/>
      <c r="D37" s="387"/>
      <c r="E37" s="324"/>
      <c r="F37" s="389"/>
      <c r="G37" s="389"/>
      <c r="H37" s="326"/>
      <c r="I37" s="327"/>
      <c r="J37" s="327"/>
      <c r="K37" s="327"/>
      <c r="L37" s="325"/>
      <c r="M37" s="324"/>
      <c r="N37" s="328"/>
      <c r="O37" s="329"/>
      <c r="P37" s="329"/>
      <c r="Q37" s="391"/>
      <c r="R37" s="330"/>
      <c r="S37" s="331"/>
      <c r="T37" s="391"/>
      <c r="U37" s="330"/>
      <c r="V37" s="332"/>
      <c r="W37" s="424"/>
      <c r="X37" s="391"/>
      <c r="Y37" s="136"/>
      <c r="Z37" s="135"/>
    </row>
    <row r="38" spans="2:26" x14ac:dyDescent="0.25">
      <c r="B38" s="127"/>
      <c r="C38" s="386"/>
      <c r="D38" s="386"/>
      <c r="E38" s="316"/>
      <c r="F38" s="388"/>
      <c r="G38" s="388"/>
      <c r="H38" s="318"/>
      <c r="I38" s="319"/>
      <c r="J38" s="319"/>
      <c r="K38" s="319"/>
      <c r="L38" s="317"/>
      <c r="M38" s="316"/>
      <c r="N38" s="320"/>
      <c r="O38" s="320"/>
      <c r="P38" s="320"/>
      <c r="Q38" s="390"/>
      <c r="R38" s="321"/>
      <c r="S38" s="322"/>
      <c r="T38" s="390"/>
      <c r="U38" s="321"/>
      <c r="V38" s="323"/>
      <c r="W38" s="422"/>
      <c r="X38" s="390"/>
      <c r="Y38" s="136"/>
      <c r="Z38" s="135"/>
    </row>
    <row r="39" spans="2:26" x14ac:dyDescent="0.25">
      <c r="B39" s="127"/>
      <c r="C39" s="387"/>
      <c r="D39" s="387"/>
      <c r="E39" s="324"/>
      <c r="F39" s="389"/>
      <c r="G39" s="389"/>
      <c r="H39" s="326"/>
      <c r="I39" s="327"/>
      <c r="J39" s="327"/>
      <c r="K39" s="327"/>
      <c r="L39" s="325"/>
      <c r="M39" s="324"/>
      <c r="N39" s="328"/>
      <c r="O39" s="329"/>
      <c r="P39" s="329"/>
      <c r="Q39" s="391"/>
      <c r="R39" s="330"/>
      <c r="S39" s="331"/>
      <c r="T39" s="391"/>
      <c r="U39" s="330"/>
      <c r="V39" s="332"/>
      <c r="W39" s="424"/>
      <c r="X39" s="391"/>
      <c r="Y39" s="136"/>
      <c r="Z39" s="135"/>
    </row>
    <row r="40" spans="2:26" x14ac:dyDescent="0.25">
      <c r="B40" s="127"/>
      <c r="C40" s="386"/>
      <c r="D40" s="386"/>
      <c r="E40" s="316"/>
      <c r="F40" s="388"/>
      <c r="G40" s="388"/>
      <c r="H40" s="318"/>
      <c r="I40" s="319"/>
      <c r="J40" s="319"/>
      <c r="K40" s="319"/>
      <c r="L40" s="317"/>
      <c r="M40" s="316"/>
      <c r="N40" s="320"/>
      <c r="O40" s="320"/>
      <c r="P40" s="320"/>
      <c r="Q40" s="390"/>
      <c r="R40" s="321"/>
      <c r="S40" s="322"/>
      <c r="T40" s="390"/>
      <c r="U40" s="321"/>
      <c r="V40" s="323"/>
      <c r="W40" s="422"/>
      <c r="X40" s="390"/>
      <c r="Y40" s="136"/>
      <c r="Z40" s="135"/>
    </row>
    <row r="41" spans="2:26" x14ac:dyDescent="0.25">
      <c r="B41" s="127"/>
      <c r="C41" s="387"/>
      <c r="D41" s="387"/>
      <c r="E41" s="324"/>
      <c r="F41" s="389"/>
      <c r="G41" s="389"/>
      <c r="H41" s="326"/>
      <c r="I41" s="327"/>
      <c r="J41" s="327"/>
      <c r="K41" s="327"/>
      <c r="L41" s="325"/>
      <c r="M41" s="324"/>
      <c r="N41" s="328"/>
      <c r="O41" s="329"/>
      <c r="P41" s="329"/>
      <c r="Q41" s="391"/>
      <c r="R41" s="330"/>
      <c r="S41" s="331"/>
      <c r="T41" s="391"/>
      <c r="U41" s="330"/>
      <c r="V41" s="332"/>
      <c r="W41" s="424"/>
      <c r="X41" s="391"/>
      <c r="Y41" s="136"/>
      <c r="Z41" s="135"/>
    </row>
    <row r="42" spans="2:26" x14ac:dyDescent="0.25">
      <c r="B42" s="127"/>
      <c r="C42" s="386"/>
      <c r="D42" s="386"/>
      <c r="E42" s="316"/>
      <c r="F42" s="388"/>
      <c r="G42" s="388"/>
      <c r="H42" s="318"/>
      <c r="I42" s="319"/>
      <c r="J42" s="319"/>
      <c r="K42" s="319"/>
      <c r="L42" s="317"/>
      <c r="M42" s="316"/>
      <c r="N42" s="320"/>
      <c r="O42" s="320"/>
      <c r="P42" s="320"/>
      <c r="Q42" s="390"/>
      <c r="R42" s="321"/>
      <c r="S42" s="322"/>
      <c r="T42" s="390"/>
      <c r="U42" s="321"/>
      <c r="V42" s="323"/>
      <c r="W42" s="422"/>
      <c r="X42" s="390"/>
      <c r="Y42" s="136"/>
      <c r="Z42" s="135"/>
    </row>
    <row r="43" spans="2:26" x14ac:dyDescent="0.25">
      <c r="B43" s="127"/>
      <c r="C43" s="387"/>
      <c r="D43" s="387"/>
      <c r="E43" s="324"/>
      <c r="F43" s="389"/>
      <c r="G43" s="389"/>
      <c r="H43" s="326"/>
      <c r="I43" s="327"/>
      <c r="J43" s="327"/>
      <c r="K43" s="327"/>
      <c r="L43" s="325"/>
      <c r="M43" s="324"/>
      <c r="N43" s="328"/>
      <c r="O43" s="329"/>
      <c r="P43" s="329"/>
      <c r="Q43" s="391"/>
      <c r="R43" s="330"/>
      <c r="S43" s="331"/>
      <c r="T43" s="391"/>
      <c r="U43" s="330"/>
      <c r="V43" s="332"/>
      <c r="W43" s="424"/>
      <c r="X43" s="391"/>
      <c r="Y43" s="136"/>
      <c r="Z43" s="135"/>
    </row>
    <row r="44" spans="2:26" x14ac:dyDescent="0.25">
      <c r="B44" s="127"/>
      <c r="C44" s="386"/>
      <c r="D44" s="386"/>
      <c r="E44" s="316"/>
      <c r="F44" s="388"/>
      <c r="G44" s="388"/>
      <c r="H44" s="318"/>
      <c r="I44" s="319"/>
      <c r="J44" s="319"/>
      <c r="K44" s="319"/>
      <c r="L44" s="317"/>
      <c r="M44" s="316"/>
      <c r="N44" s="320"/>
      <c r="O44" s="320"/>
      <c r="P44" s="320"/>
      <c r="Q44" s="390"/>
      <c r="R44" s="321"/>
      <c r="S44" s="322"/>
      <c r="T44" s="390"/>
      <c r="U44" s="321"/>
      <c r="V44" s="323"/>
      <c r="W44" s="422"/>
      <c r="X44" s="390"/>
      <c r="Y44" s="136"/>
      <c r="Z44" s="135"/>
    </row>
    <row r="45" spans="2:26" x14ac:dyDescent="0.25">
      <c r="B45" s="127"/>
      <c r="C45" s="387"/>
      <c r="D45" s="387"/>
      <c r="E45" s="324"/>
      <c r="F45" s="389"/>
      <c r="G45" s="389"/>
      <c r="H45" s="326"/>
      <c r="I45" s="327"/>
      <c r="J45" s="327"/>
      <c r="K45" s="327"/>
      <c r="L45" s="325"/>
      <c r="M45" s="324"/>
      <c r="N45" s="328"/>
      <c r="O45" s="329"/>
      <c r="P45" s="329"/>
      <c r="Q45" s="391"/>
      <c r="R45" s="330"/>
      <c r="S45" s="331"/>
      <c r="T45" s="391"/>
      <c r="U45" s="330"/>
      <c r="V45" s="332"/>
      <c r="W45" s="424"/>
      <c r="X45" s="391"/>
      <c r="Y45" s="136"/>
      <c r="Z45" s="135"/>
    </row>
    <row r="46" spans="2:26" x14ac:dyDescent="0.25">
      <c r="B46" s="127"/>
      <c r="C46" s="386"/>
      <c r="D46" s="386"/>
      <c r="E46" s="316"/>
      <c r="F46" s="388"/>
      <c r="G46" s="388"/>
      <c r="H46" s="318"/>
      <c r="I46" s="319"/>
      <c r="J46" s="319"/>
      <c r="K46" s="319"/>
      <c r="L46" s="317"/>
      <c r="M46" s="316"/>
      <c r="N46" s="320"/>
      <c r="O46" s="320"/>
      <c r="P46" s="320"/>
      <c r="Q46" s="390"/>
      <c r="R46" s="321"/>
      <c r="S46" s="322"/>
      <c r="T46" s="390"/>
      <c r="U46" s="321"/>
      <c r="V46" s="323"/>
      <c r="W46" s="422"/>
      <c r="X46" s="390"/>
      <c r="Y46" s="136"/>
      <c r="Z46" s="135"/>
    </row>
    <row r="47" spans="2:26" x14ac:dyDescent="0.25">
      <c r="B47" s="127"/>
      <c r="C47" s="387"/>
      <c r="D47" s="387"/>
      <c r="E47" s="324"/>
      <c r="F47" s="389"/>
      <c r="G47" s="389"/>
      <c r="H47" s="326"/>
      <c r="I47" s="327"/>
      <c r="J47" s="327"/>
      <c r="K47" s="327"/>
      <c r="L47" s="325"/>
      <c r="M47" s="324"/>
      <c r="N47" s="328"/>
      <c r="O47" s="329"/>
      <c r="P47" s="329"/>
      <c r="Q47" s="391"/>
      <c r="R47" s="330"/>
      <c r="S47" s="331"/>
      <c r="T47" s="391"/>
      <c r="U47" s="330"/>
      <c r="V47" s="332"/>
      <c r="W47" s="424"/>
      <c r="X47" s="391"/>
      <c r="Y47" s="136"/>
      <c r="Z47" s="135"/>
    </row>
    <row r="48" spans="2:26" x14ac:dyDescent="0.25">
      <c r="B48" s="127"/>
      <c r="C48" s="386"/>
      <c r="D48" s="386"/>
      <c r="E48" s="316"/>
      <c r="F48" s="388"/>
      <c r="G48" s="388"/>
      <c r="H48" s="318"/>
      <c r="I48" s="319"/>
      <c r="J48" s="319"/>
      <c r="K48" s="319"/>
      <c r="L48" s="317"/>
      <c r="M48" s="316"/>
      <c r="N48" s="320"/>
      <c r="O48" s="320"/>
      <c r="P48" s="320"/>
      <c r="Q48" s="390"/>
      <c r="R48" s="321"/>
      <c r="S48" s="322"/>
      <c r="T48" s="390"/>
      <c r="U48" s="321"/>
      <c r="V48" s="323"/>
      <c r="W48" s="422"/>
      <c r="X48" s="390"/>
      <c r="Y48" s="136"/>
      <c r="Z48" s="135"/>
    </row>
    <row r="49" spans="2:26" x14ac:dyDescent="0.25">
      <c r="B49" s="127"/>
      <c r="C49" s="387"/>
      <c r="D49" s="387"/>
      <c r="E49" s="324"/>
      <c r="F49" s="389"/>
      <c r="G49" s="389"/>
      <c r="H49" s="326"/>
      <c r="I49" s="327"/>
      <c r="J49" s="327"/>
      <c r="K49" s="327"/>
      <c r="L49" s="325"/>
      <c r="M49" s="324"/>
      <c r="N49" s="328"/>
      <c r="O49" s="329"/>
      <c r="P49" s="329"/>
      <c r="Q49" s="391"/>
      <c r="R49" s="330"/>
      <c r="S49" s="331"/>
      <c r="T49" s="391"/>
      <c r="U49" s="330"/>
      <c r="V49" s="332"/>
      <c r="W49" s="424"/>
      <c r="X49" s="391"/>
      <c r="Y49" s="136"/>
      <c r="Z49" s="135"/>
    </row>
    <row r="50" spans="2:26" x14ac:dyDescent="0.25">
      <c r="B50" s="127"/>
      <c r="C50" s="386"/>
      <c r="D50" s="386"/>
      <c r="E50" s="316"/>
      <c r="F50" s="388"/>
      <c r="G50" s="388"/>
      <c r="H50" s="318"/>
      <c r="I50" s="319"/>
      <c r="J50" s="319"/>
      <c r="K50" s="319"/>
      <c r="L50" s="317"/>
      <c r="M50" s="316"/>
      <c r="N50" s="320"/>
      <c r="O50" s="320"/>
      <c r="P50" s="320"/>
      <c r="Q50" s="390"/>
      <c r="R50" s="321"/>
      <c r="S50" s="322"/>
      <c r="T50" s="390"/>
      <c r="U50" s="321"/>
      <c r="V50" s="323"/>
      <c r="W50" s="422"/>
      <c r="X50" s="390"/>
      <c r="Y50" s="136"/>
      <c r="Z50" s="135"/>
    </row>
    <row r="51" spans="2:26" x14ac:dyDescent="0.25">
      <c r="B51" s="127"/>
      <c r="C51" s="387"/>
      <c r="D51" s="387"/>
      <c r="E51" s="324"/>
      <c r="F51" s="389"/>
      <c r="G51" s="389"/>
      <c r="H51" s="326"/>
      <c r="I51" s="327"/>
      <c r="J51" s="327"/>
      <c r="K51" s="327"/>
      <c r="L51" s="325"/>
      <c r="M51" s="324"/>
      <c r="N51" s="328"/>
      <c r="O51" s="329"/>
      <c r="P51" s="329"/>
      <c r="Q51" s="391"/>
      <c r="R51" s="330"/>
      <c r="S51" s="331"/>
      <c r="T51" s="391"/>
      <c r="U51" s="330"/>
      <c r="V51" s="332"/>
      <c r="W51" s="424"/>
      <c r="X51" s="391"/>
      <c r="Y51" s="136"/>
      <c r="Z51" s="135"/>
    </row>
    <row r="52" spans="2:26" x14ac:dyDescent="0.25">
      <c r="B52" s="127"/>
      <c r="C52" s="386"/>
      <c r="D52" s="386"/>
      <c r="E52" s="316"/>
      <c r="F52" s="388"/>
      <c r="G52" s="388"/>
      <c r="H52" s="318"/>
      <c r="I52" s="319"/>
      <c r="J52" s="319"/>
      <c r="K52" s="319"/>
      <c r="L52" s="317"/>
      <c r="M52" s="316"/>
      <c r="N52" s="320"/>
      <c r="O52" s="320"/>
      <c r="P52" s="320"/>
      <c r="Q52" s="390"/>
      <c r="R52" s="321"/>
      <c r="S52" s="322"/>
      <c r="T52" s="390"/>
      <c r="U52" s="321"/>
      <c r="V52" s="323"/>
      <c r="W52" s="422"/>
      <c r="X52" s="390"/>
      <c r="Y52" s="136"/>
      <c r="Z52" s="135"/>
    </row>
    <row r="53" spans="2:26" x14ac:dyDescent="0.25">
      <c r="B53" s="127"/>
      <c r="C53" s="387"/>
      <c r="D53" s="387"/>
      <c r="E53" s="324"/>
      <c r="F53" s="389"/>
      <c r="G53" s="389"/>
      <c r="H53" s="326"/>
      <c r="I53" s="327"/>
      <c r="J53" s="327"/>
      <c r="K53" s="327"/>
      <c r="L53" s="325"/>
      <c r="M53" s="324"/>
      <c r="N53" s="328"/>
      <c r="O53" s="329"/>
      <c r="P53" s="329"/>
      <c r="Q53" s="391"/>
      <c r="R53" s="330"/>
      <c r="S53" s="331"/>
      <c r="T53" s="391"/>
      <c r="U53" s="330"/>
      <c r="V53" s="332"/>
      <c r="W53" s="424"/>
      <c r="X53" s="391"/>
      <c r="Y53" s="136"/>
      <c r="Z53" s="135"/>
    </row>
    <row r="54" spans="2:26" x14ac:dyDescent="0.25">
      <c r="B54" s="127"/>
      <c r="C54" s="386"/>
      <c r="D54" s="386"/>
      <c r="E54" s="316"/>
      <c r="F54" s="388"/>
      <c r="G54" s="388"/>
      <c r="H54" s="318"/>
      <c r="I54" s="319"/>
      <c r="J54" s="319"/>
      <c r="K54" s="319"/>
      <c r="L54" s="317"/>
      <c r="M54" s="316"/>
      <c r="N54" s="320"/>
      <c r="O54" s="320"/>
      <c r="P54" s="320"/>
      <c r="Q54" s="390"/>
      <c r="R54" s="321"/>
      <c r="S54" s="322"/>
      <c r="T54" s="390"/>
      <c r="U54" s="321"/>
      <c r="V54" s="323"/>
      <c r="W54" s="422"/>
      <c r="X54" s="390"/>
      <c r="Y54" s="136"/>
      <c r="Z54" s="135"/>
    </row>
    <row r="55" spans="2:26" x14ac:dyDescent="0.25">
      <c r="B55" s="127"/>
      <c r="C55" s="387"/>
      <c r="D55" s="387"/>
      <c r="E55" s="324"/>
      <c r="F55" s="389"/>
      <c r="G55" s="389"/>
      <c r="H55" s="326"/>
      <c r="I55" s="327"/>
      <c r="J55" s="327"/>
      <c r="K55" s="327"/>
      <c r="L55" s="325"/>
      <c r="M55" s="324"/>
      <c r="N55" s="328"/>
      <c r="O55" s="329"/>
      <c r="P55" s="329"/>
      <c r="Q55" s="391"/>
      <c r="R55" s="330"/>
      <c r="S55" s="331"/>
      <c r="T55" s="391"/>
      <c r="U55" s="330"/>
      <c r="V55" s="332"/>
      <c r="W55" s="424"/>
      <c r="X55" s="391"/>
      <c r="Y55" s="136"/>
      <c r="Z55" s="135"/>
    </row>
    <row r="56" spans="2:26" x14ac:dyDescent="0.25">
      <c r="B56" s="127"/>
      <c r="C56" s="386"/>
      <c r="D56" s="386"/>
      <c r="E56" s="316"/>
      <c r="F56" s="388"/>
      <c r="G56" s="388"/>
      <c r="H56" s="318"/>
      <c r="I56" s="319"/>
      <c r="J56" s="319"/>
      <c r="K56" s="319"/>
      <c r="L56" s="317"/>
      <c r="M56" s="316"/>
      <c r="N56" s="320"/>
      <c r="O56" s="320"/>
      <c r="P56" s="320"/>
      <c r="Q56" s="390"/>
      <c r="R56" s="321"/>
      <c r="S56" s="322"/>
      <c r="T56" s="390"/>
      <c r="U56" s="321"/>
      <c r="V56" s="323"/>
      <c r="W56" s="422"/>
      <c r="X56" s="390"/>
      <c r="Y56" s="136"/>
      <c r="Z56" s="135"/>
    </row>
    <row r="57" spans="2:26" x14ac:dyDescent="0.25">
      <c r="B57" s="127"/>
      <c r="C57" s="46"/>
      <c r="D57" s="46"/>
      <c r="E57" s="134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Y57" s="46"/>
      <c r="Z57" s="135"/>
    </row>
    <row r="58" spans="2:26" ht="15.75" thickBot="1" x14ac:dyDescent="0.3">
      <c r="B58" s="131"/>
      <c r="C58" s="132"/>
      <c r="D58" s="132"/>
      <c r="E58" s="133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41"/>
    </row>
  </sheetData>
  <sheetProtection selectLockedCells="1"/>
  <protectedRanges>
    <protectedRange sqref="E7:E9" name="preencher_1"/>
  </protectedRanges>
  <mergeCells count="9">
    <mergeCell ref="C10:X10"/>
    <mergeCell ref="B2:Z2"/>
    <mergeCell ref="E4:L4"/>
    <mergeCell ref="E6:L6"/>
    <mergeCell ref="C9:Q9"/>
    <mergeCell ref="R9:T9"/>
    <mergeCell ref="U9:X9"/>
    <mergeCell ref="C4:D4"/>
    <mergeCell ref="C6:D6"/>
  </mergeCells>
  <dataValidations count="7">
    <dataValidation operator="greaterThan" showInputMessage="1" showErrorMessage="1" sqref="P4" xr:uid="{00000000-0002-0000-0500-000000000000}"/>
    <dataValidation type="list" allowBlank="1" showInputMessage="1" showErrorMessage="1" sqref="E12:E56" xr:uid="{00000000-0002-0000-0500-000001000000}">
      <formula1>"UEE,UFV,UHE,UTE,"</formula1>
    </dataValidation>
    <dataValidation type="whole" operator="greaterThan" allowBlank="1" showInputMessage="1" showErrorMessage="1" sqref="H12:H56" xr:uid="{00000000-0002-0000-0500-000002000000}">
      <formula1>0</formula1>
    </dataValidation>
    <dataValidation type="list" allowBlank="1" showInputMessage="1" showErrorMessage="1" sqref="M12:M56" xr:uid="{00000000-0002-0000-0500-000003000000}">
      <formula1>"Aluguel,PIE,Própria"</formula1>
    </dataValidation>
    <dataValidation type="list" allowBlank="1" showInputMessage="1" showErrorMessage="1" sqref="L12:L56" xr:uid="{00000000-0002-0000-0500-000004000000}">
      <formula1>"Autorizada,Não Autorizada"</formula1>
    </dataValidation>
    <dataValidation type="decimal" allowBlank="1" showInputMessage="1" showErrorMessage="1" sqref="I12:K56" xr:uid="{00000000-0002-0000-0500-000005000000}">
      <formula1>0</formula1>
      <formula2>999999999</formula2>
    </dataValidation>
    <dataValidation type="list" allowBlank="1" showInputMessage="1" showErrorMessage="1" sqref="G12:G56" xr:uid="{00000000-0002-0000-0500-000006000000}">
      <formula1>"Principal,Reserva"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rgb="FF0070C0"/>
  </sheetPr>
  <dimension ref="B1:L68"/>
  <sheetViews>
    <sheetView showGridLines="0" zoomScale="70" zoomScaleNormal="70" zoomScaleSheetLayoutView="100" workbookViewId="0">
      <selection activeCell="B1" sqref="B1"/>
    </sheetView>
  </sheetViews>
  <sheetFormatPr defaultColWidth="9" defaultRowHeight="15" x14ac:dyDescent="0.25"/>
  <cols>
    <col min="1" max="1" width="2.28515625" style="24" customWidth="1"/>
    <col min="2" max="2" width="6.140625" style="24" customWidth="1"/>
    <col min="3" max="3" width="9" style="24"/>
    <col min="4" max="4" width="25.28515625" style="24" bestFit="1" customWidth="1"/>
    <col min="5" max="5" width="13.7109375" style="24" bestFit="1" customWidth="1"/>
    <col min="6" max="6" width="26.28515625" style="24" customWidth="1"/>
    <col min="7" max="7" width="19.7109375" style="24" bestFit="1" customWidth="1"/>
    <col min="8" max="8" width="26" style="24" bestFit="1" customWidth="1"/>
    <col min="9" max="9" width="20.85546875" style="24" customWidth="1"/>
    <col min="10" max="10" width="15.42578125" style="24" customWidth="1"/>
    <col min="11" max="11" width="28.42578125" style="24" customWidth="1"/>
    <col min="12" max="12" width="3.42578125" style="218" customWidth="1"/>
    <col min="13" max="35" width="8.85546875" style="24"/>
    <col min="36" max="16384" width="9" style="24"/>
  </cols>
  <sheetData>
    <row r="1" spans="2:12" ht="13.7" customHeight="1" x14ac:dyDescent="0.25"/>
    <row r="2" spans="2:12" ht="23.1" customHeight="1" x14ac:dyDescent="0.25">
      <c r="B2" s="511" t="s">
        <v>117</v>
      </c>
      <c r="C2" s="512"/>
      <c r="D2" s="512"/>
      <c r="E2" s="512"/>
      <c r="F2" s="512"/>
      <c r="G2" s="512"/>
      <c r="H2" s="512"/>
      <c r="I2" s="512"/>
      <c r="J2" s="512"/>
      <c r="K2" s="512"/>
      <c r="L2" s="513"/>
    </row>
    <row r="3" spans="2:12" ht="15.75" thickBot="1" x14ac:dyDescent="0.3">
      <c r="B3" s="64"/>
      <c r="C3" s="218"/>
      <c r="D3" s="218"/>
      <c r="E3" s="218"/>
      <c r="F3" s="218"/>
      <c r="G3" s="218"/>
      <c r="H3" s="218"/>
      <c r="I3" s="218"/>
      <c r="J3" s="218"/>
      <c r="K3" s="218"/>
      <c r="L3" s="66"/>
    </row>
    <row r="4" spans="2:12" ht="15" customHeight="1" thickBot="1" x14ac:dyDescent="0.3">
      <c r="B4" s="116" t="s">
        <v>39</v>
      </c>
      <c r="C4" s="218"/>
      <c r="D4" s="142" t="s">
        <v>0</v>
      </c>
      <c r="E4" s="493" t="str">
        <f>IF('1_Aspectos_Geográficos'!D4&lt;&gt;0,('1_Aspectos_Geográficos'!D4),"")</f>
        <v/>
      </c>
      <c r="F4" s="494"/>
      <c r="G4" s="494"/>
      <c r="H4" s="494"/>
      <c r="I4" s="494"/>
      <c r="J4" s="495"/>
      <c r="K4" s="218"/>
      <c r="L4" s="66"/>
    </row>
    <row r="5" spans="2:12" s="25" customFormat="1" ht="9.75" customHeight="1" thickBot="1" x14ac:dyDescent="0.3">
      <c r="B5" s="116"/>
      <c r="C5" s="46"/>
      <c r="D5" s="54"/>
      <c r="E5" s="10"/>
      <c r="F5" s="10"/>
      <c r="G5" s="10"/>
      <c r="H5" s="10"/>
      <c r="I5" s="10"/>
      <c r="J5" s="10"/>
      <c r="K5" s="46"/>
      <c r="L5" s="135"/>
    </row>
    <row r="6" spans="2:12" ht="15.75" thickBot="1" x14ac:dyDescent="0.3">
      <c r="B6" s="116" t="s">
        <v>40</v>
      </c>
      <c r="C6" s="218"/>
      <c r="D6" s="142" t="s">
        <v>15</v>
      </c>
      <c r="E6" s="493" t="str">
        <f>IF('1_Aspectos_Geográficos'!D6&lt;&gt;0,('1_Aspectos_Geográficos'!D6),"")</f>
        <v/>
      </c>
      <c r="F6" s="494"/>
      <c r="G6" s="494"/>
      <c r="H6" s="494"/>
      <c r="I6" s="494"/>
      <c r="J6" s="495"/>
      <c r="K6" s="221"/>
      <c r="L6" s="66"/>
    </row>
    <row r="7" spans="2:12" x14ac:dyDescent="0.25">
      <c r="B7" s="64"/>
      <c r="C7" s="143"/>
      <c r="D7" s="218"/>
      <c r="E7" s="218"/>
      <c r="F7" s="218"/>
      <c r="G7" s="218"/>
      <c r="H7" s="218"/>
      <c r="I7" s="218"/>
      <c r="J7" s="218"/>
      <c r="K7" s="218"/>
      <c r="L7" s="66"/>
    </row>
    <row r="8" spans="2:12" ht="15.75" thickBot="1" x14ac:dyDescent="0.3">
      <c r="B8" s="64"/>
      <c r="C8" s="218"/>
      <c r="D8" s="218"/>
      <c r="E8" s="218"/>
      <c r="F8" s="218"/>
      <c r="G8" s="218"/>
      <c r="H8" s="218"/>
      <c r="I8" s="218"/>
      <c r="J8" s="218"/>
      <c r="K8" s="218"/>
      <c r="L8" s="66"/>
    </row>
    <row r="9" spans="2:12" ht="17.100000000000001" customHeight="1" x14ac:dyDescent="0.25">
      <c r="B9" s="64"/>
      <c r="C9" s="500" t="s">
        <v>16</v>
      </c>
      <c r="D9" s="501"/>
      <c r="E9" s="501"/>
      <c r="F9" s="501"/>
      <c r="G9" s="501"/>
      <c r="H9" s="502"/>
      <c r="I9" s="260"/>
      <c r="J9" s="258"/>
      <c r="K9" s="313"/>
      <c r="L9" s="66"/>
    </row>
    <row r="10" spans="2:12" x14ac:dyDescent="0.25">
      <c r="B10" s="64"/>
      <c r="C10" s="497" t="s">
        <v>120</v>
      </c>
      <c r="D10" s="498"/>
      <c r="E10" s="498"/>
      <c r="F10" s="498"/>
      <c r="G10" s="498"/>
      <c r="H10" s="498"/>
      <c r="I10" s="261"/>
      <c r="J10" s="259"/>
      <c r="K10" s="314"/>
      <c r="L10" s="66"/>
    </row>
    <row r="11" spans="2:12" ht="66.2" customHeight="1" thickBot="1" x14ac:dyDescent="0.3">
      <c r="B11" s="144" t="s">
        <v>122</v>
      </c>
      <c r="C11" s="145"/>
      <c r="D11" s="146" t="s">
        <v>123</v>
      </c>
      <c r="E11" s="146" t="s">
        <v>124</v>
      </c>
      <c r="F11" s="146" t="s">
        <v>138</v>
      </c>
      <c r="G11" s="146" t="s">
        <v>125</v>
      </c>
      <c r="H11" s="264" t="s">
        <v>126</v>
      </c>
      <c r="I11" s="262"/>
      <c r="K11" s="314"/>
      <c r="L11" s="66"/>
    </row>
    <row r="12" spans="2:12" ht="15" customHeight="1" x14ac:dyDescent="0.25">
      <c r="B12" s="64"/>
      <c r="C12" s="147">
        <f>Ano_Ciclo + 1</f>
        <v>2023</v>
      </c>
      <c r="D12" s="425"/>
      <c r="E12" s="425"/>
      <c r="F12" s="425"/>
      <c r="G12" s="425"/>
      <c r="H12" s="333"/>
      <c r="I12" s="263"/>
      <c r="K12" s="314"/>
      <c r="L12" s="66"/>
    </row>
    <row r="13" spans="2:12" ht="15" customHeight="1" x14ac:dyDescent="0.25">
      <c r="B13" s="64"/>
      <c r="C13" s="148">
        <f>C12+1</f>
        <v>2024</v>
      </c>
      <c r="D13" s="392"/>
      <c r="E13" s="392"/>
      <c r="F13" s="392"/>
      <c r="G13" s="392"/>
      <c r="H13" s="334"/>
      <c r="I13" s="263"/>
      <c r="L13" s="66"/>
    </row>
    <row r="14" spans="2:12" ht="15" customHeight="1" x14ac:dyDescent="0.25">
      <c r="B14" s="64"/>
      <c r="C14" s="148">
        <f t="shared" ref="C14:C21" si="0">C13+1</f>
        <v>2025</v>
      </c>
      <c r="D14" s="392"/>
      <c r="E14" s="392"/>
      <c r="F14" s="392"/>
      <c r="G14" s="392"/>
      <c r="H14" s="334"/>
      <c r="I14" s="263"/>
      <c r="L14" s="66"/>
    </row>
    <row r="15" spans="2:12" ht="15" customHeight="1" x14ac:dyDescent="0.25">
      <c r="B15" s="64"/>
      <c r="C15" s="148">
        <f t="shared" si="0"/>
        <v>2026</v>
      </c>
      <c r="D15" s="392"/>
      <c r="E15" s="392"/>
      <c r="F15" s="392"/>
      <c r="G15" s="392"/>
      <c r="H15" s="334"/>
      <c r="I15" s="263"/>
      <c r="L15" s="66"/>
    </row>
    <row r="16" spans="2:12" ht="15" customHeight="1" x14ac:dyDescent="0.25">
      <c r="B16" s="64"/>
      <c r="C16" s="148">
        <f t="shared" si="0"/>
        <v>2027</v>
      </c>
      <c r="D16" s="392"/>
      <c r="E16" s="392"/>
      <c r="F16" s="392"/>
      <c r="G16" s="392"/>
      <c r="H16" s="334"/>
      <c r="I16" s="263"/>
      <c r="L16" s="66"/>
    </row>
    <row r="17" spans="2:12" ht="15" customHeight="1" x14ac:dyDescent="0.25">
      <c r="B17" s="64"/>
      <c r="C17" s="148">
        <f t="shared" si="0"/>
        <v>2028</v>
      </c>
      <c r="D17" s="392"/>
      <c r="E17" s="392"/>
      <c r="F17" s="392"/>
      <c r="G17" s="392"/>
      <c r="H17" s="334"/>
      <c r="I17" s="263"/>
      <c r="L17" s="66"/>
    </row>
    <row r="18" spans="2:12" x14ac:dyDescent="0.25">
      <c r="B18" s="64"/>
      <c r="C18" s="148">
        <f t="shared" si="0"/>
        <v>2029</v>
      </c>
      <c r="D18" s="393"/>
      <c r="E18" s="393"/>
      <c r="F18" s="393"/>
      <c r="G18" s="393"/>
      <c r="H18" s="335"/>
      <c r="I18" s="263"/>
      <c r="L18" s="66"/>
    </row>
    <row r="19" spans="2:12" x14ac:dyDescent="0.25">
      <c r="B19" s="64"/>
      <c r="C19" s="148">
        <f t="shared" si="0"/>
        <v>2030</v>
      </c>
      <c r="D19" s="393"/>
      <c r="E19" s="393"/>
      <c r="F19" s="393"/>
      <c r="G19" s="393"/>
      <c r="H19" s="335"/>
      <c r="I19" s="263"/>
      <c r="L19" s="66"/>
    </row>
    <row r="20" spans="2:12" x14ac:dyDescent="0.25">
      <c r="B20" s="64"/>
      <c r="C20" s="148">
        <f t="shared" si="0"/>
        <v>2031</v>
      </c>
      <c r="D20" s="407"/>
      <c r="E20" s="407"/>
      <c r="F20" s="407"/>
      <c r="G20" s="407"/>
      <c r="H20" s="408"/>
      <c r="I20" s="263"/>
      <c r="L20" s="66"/>
    </row>
    <row r="21" spans="2:12" ht="15.75" thickBot="1" x14ac:dyDescent="0.3">
      <c r="B21" s="64"/>
      <c r="C21" s="148">
        <f t="shared" si="0"/>
        <v>2032</v>
      </c>
      <c r="D21" s="394"/>
      <c r="E21" s="394"/>
      <c r="F21" s="394"/>
      <c r="G21" s="394"/>
      <c r="H21" s="336"/>
      <c r="I21" s="263"/>
      <c r="L21" s="66"/>
    </row>
    <row r="22" spans="2:12" x14ac:dyDescent="0.25">
      <c r="B22" s="64"/>
      <c r="C22" s="218"/>
      <c r="D22" s="218"/>
      <c r="E22" s="218"/>
      <c r="F22" s="218"/>
      <c r="G22" s="218"/>
      <c r="H22" s="218"/>
      <c r="I22" s="218"/>
      <c r="J22" s="218"/>
      <c r="K22" s="218"/>
      <c r="L22" s="66"/>
    </row>
    <row r="23" spans="2:12" ht="15.75" thickBot="1" x14ac:dyDescent="0.3">
      <c r="B23" s="64"/>
      <c r="C23" s="218"/>
      <c r="D23" s="218"/>
      <c r="E23" s="218"/>
      <c r="F23" s="218"/>
      <c r="G23" s="218"/>
      <c r="H23" s="218"/>
      <c r="I23" s="218"/>
      <c r="J23" s="218"/>
      <c r="K23" s="218"/>
      <c r="L23" s="66"/>
    </row>
    <row r="24" spans="2:12" ht="17.649999999999999" customHeight="1" x14ac:dyDescent="0.25">
      <c r="B24" s="64"/>
      <c r="C24" s="500" t="s">
        <v>121</v>
      </c>
      <c r="D24" s="501"/>
      <c r="E24" s="501"/>
      <c r="F24" s="501"/>
      <c r="G24" s="501"/>
      <c r="H24" s="501"/>
      <c r="I24" s="501"/>
      <c r="J24" s="501"/>
      <c r="K24" s="502"/>
      <c r="L24" s="66"/>
    </row>
    <row r="25" spans="2:12" x14ac:dyDescent="0.25">
      <c r="B25" s="64"/>
      <c r="C25" s="312"/>
      <c r="D25" s="514" t="s">
        <v>17</v>
      </c>
      <c r="E25" s="515"/>
      <c r="F25" s="515"/>
      <c r="G25" s="515"/>
      <c r="H25" s="516" t="s">
        <v>18</v>
      </c>
      <c r="I25" s="515"/>
      <c r="J25" s="515"/>
      <c r="K25" s="517"/>
      <c r="L25" s="66"/>
    </row>
    <row r="26" spans="2:12" ht="70.5" customHeight="1" thickBot="1" x14ac:dyDescent="0.3">
      <c r="B26" s="144" t="s">
        <v>191</v>
      </c>
      <c r="C26" s="149"/>
      <c r="D26" s="150" t="s">
        <v>134</v>
      </c>
      <c r="E26" s="150" t="s">
        <v>127</v>
      </c>
      <c r="F26" s="150" t="s">
        <v>128</v>
      </c>
      <c r="G26" s="151" t="s">
        <v>129</v>
      </c>
      <c r="H26" s="265" t="s">
        <v>130</v>
      </c>
      <c r="I26" s="150" t="s">
        <v>131</v>
      </c>
      <c r="J26" s="151" t="s">
        <v>132</v>
      </c>
      <c r="K26" s="430" t="s">
        <v>133</v>
      </c>
      <c r="L26" s="66"/>
    </row>
    <row r="27" spans="2:12" x14ac:dyDescent="0.25">
      <c r="B27" s="64"/>
      <c r="C27" s="147">
        <f>Ano_Ciclo + 1</f>
        <v>2023</v>
      </c>
      <c r="D27" s="426"/>
      <c r="E27" s="426"/>
      <c r="F27" s="426"/>
      <c r="G27" s="254"/>
      <c r="H27" s="427"/>
      <c r="I27" s="426"/>
      <c r="J27" s="428"/>
      <c r="K27" s="431"/>
      <c r="L27" s="66"/>
    </row>
    <row r="28" spans="2:12" x14ac:dyDescent="0.25">
      <c r="B28" s="64"/>
      <c r="C28" s="148">
        <f>C27 + 1</f>
        <v>2024</v>
      </c>
      <c r="D28" s="395"/>
      <c r="E28" s="395"/>
      <c r="F28" s="395"/>
      <c r="G28" s="255"/>
      <c r="H28" s="398"/>
      <c r="I28" s="395"/>
      <c r="J28" s="399"/>
      <c r="K28" s="432"/>
      <c r="L28" s="66"/>
    </row>
    <row r="29" spans="2:12" x14ac:dyDescent="0.25">
      <c r="B29" s="64"/>
      <c r="C29" s="148">
        <f t="shared" ref="C29:C36" si="1">C28 + 1</f>
        <v>2025</v>
      </c>
      <c r="D29" s="395"/>
      <c r="E29" s="395"/>
      <c r="F29" s="395"/>
      <c r="G29" s="255"/>
      <c r="H29" s="398"/>
      <c r="I29" s="395"/>
      <c r="J29" s="399"/>
      <c r="K29" s="432"/>
      <c r="L29" s="66"/>
    </row>
    <row r="30" spans="2:12" x14ac:dyDescent="0.25">
      <c r="B30" s="64"/>
      <c r="C30" s="148">
        <f t="shared" si="1"/>
        <v>2026</v>
      </c>
      <c r="D30" s="395"/>
      <c r="E30" s="395"/>
      <c r="F30" s="395"/>
      <c r="G30" s="255"/>
      <c r="H30" s="398"/>
      <c r="I30" s="395"/>
      <c r="J30" s="399"/>
      <c r="K30" s="432"/>
      <c r="L30" s="66"/>
    </row>
    <row r="31" spans="2:12" x14ac:dyDescent="0.25">
      <c r="B31" s="64"/>
      <c r="C31" s="148">
        <f t="shared" si="1"/>
        <v>2027</v>
      </c>
      <c r="D31" s="395"/>
      <c r="E31" s="395"/>
      <c r="F31" s="395"/>
      <c r="G31" s="255"/>
      <c r="H31" s="398"/>
      <c r="I31" s="395"/>
      <c r="J31" s="399"/>
      <c r="K31" s="432"/>
      <c r="L31" s="66"/>
    </row>
    <row r="32" spans="2:12" x14ac:dyDescent="0.25">
      <c r="B32" s="64"/>
      <c r="C32" s="148">
        <f t="shared" si="1"/>
        <v>2028</v>
      </c>
      <c r="D32" s="395"/>
      <c r="E32" s="395"/>
      <c r="F32" s="395"/>
      <c r="G32" s="255"/>
      <c r="H32" s="398"/>
      <c r="I32" s="395"/>
      <c r="J32" s="399"/>
      <c r="K32" s="432"/>
      <c r="L32" s="66"/>
    </row>
    <row r="33" spans="2:12" x14ac:dyDescent="0.25">
      <c r="B33" s="64"/>
      <c r="C33" s="148">
        <f t="shared" si="1"/>
        <v>2029</v>
      </c>
      <c r="D33" s="396"/>
      <c r="E33" s="396"/>
      <c r="F33" s="396"/>
      <c r="G33" s="256"/>
      <c r="H33" s="400"/>
      <c r="I33" s="396"/>
      <c r="J33" s="401"/>
      <c r="K33" s="433"/>
      <c r="L33" s="66"/>
    </row>
    <row r="34" spans="2:12" x14ac:dyDescent="0.25">
      <c r="B34" s="64"/>
      <c r="C34" s="148">
        <f t="shared" si="1"/>
        <v>2030</v>
      </c>
      <c r="D34" s="396"/>
      <c r="E34" s="396"/>
      <c r="F34" s="396"/>
      <c r="G34" s="256"/>
      <c r="H34" s="400"/>
      <c r="I34" s="396"/>
      <c r="J34" s="401"/>
      <c r="K34" s="433"/>
      <c r="L34" s="66"/>
    </row>
    <row r="35" spans="2:12" x14ac:dyDescent="0.25">
      <c r="B35" s="64"/>
      <c r="C35" s="148">
        <f t="shared" si="1"/>
        <v>2031</v>
      </c>
      <c r="D35" s="409"/>
      <c r="E35" s="409"/>
      <c r="F35" s="409"/>
      <c r="G35" s="410"/>
      <c r="H35" s="411"/>
      <c r="I35" s="409"/>
      <c r="J35" s="412"/>
      <c r="K35" s="433"/>
      <c r="L35" s="66"/>
    </row>
    <row r="36" spans="2:12" ht="15.75" thickBot="1" x14ac:dyDescent="0.3">
      <c r="B36" s="64"/>
      <c r="C36" s="148">
        <f t="shared" si="1"/>
        <v>2032</v>
      </c>
      <c r="D36" s="397"/>
      <c r="E36" s="397"/>
      <c r="F36" s="397"/>
      <c r="G36" s="257"/>
      <c r="H36" s="402"/>
      <c r="I36" s="397"/>
      <c r="J36" s="403"/>
      <c r="K36" s="434"/>
      <c r="L36" s="66"/>
    </row>
    <row r="37" spans="2:12" ht="15.75" thickBot="1" x14ac:dyDescent="0.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4"/>
    </row>
    <row r="39" spans="2:12" x14ac:dyDescent="0.25">
      <c r="B39" s="155"/>
      <c r="C39" s="155"/>
      <c r="D39" s="155"/>
      <c r="E39" s="155"/>
      <c r="F39" s="155"/>
      <c r="G39" s="155"/>
      <c r="H39" s="155"/>
      <c r="I39" s="155"/>
      <c r="J39" s="155"/>
      <c r="K39" s="155"/>
    </row>
    <row r="40" spans="2:12" x14ac:dyDescent="0.25">
      <c r="B40" s="155"/>
      <c r="C40" s="155"/>
      <c r="D40" s="155"/>
      <c r="E40" s="155"/>
      <c r="F40" s="155"/>
      <c r="G40" s="155"/>
      <c r="H40" s="155"/>
      <c r="I40" s="155"/>
      <c r="J40" s="155"/>
      <c r="K40" s="155"/>
    </row>
    <row r="41" spans="2:12" x14ac:dyDescent="0.25">
      <c r="B41" s="155"/>
      <c r="C41" s="155"/>
      <c r="D41" s="155"/>
      <c r="E41" s="155"/>
      <c r="F41" s="155"/>
      <c r="G41" s="155"/>
      <c r="H41" s="155"/>
      <c r="I41" s="155"/>
      <c r="J41" s="155"/>
      <c r="K41" s="155"/>
    </row>
    <row r="42" spans="2:12" x14ac:dyDescent="0.25">
      <c r="B42" s="155"/>
      <c r="C42" s="155"/>
      <c r="D42" s="155"/>
      <c r="E42" s="155"/>
      <c r="F42" s="155"/>
      <c r="G42" s="155"/>
      <c r="H42" s="155"/>
      <c r="I42" s="155"/>
      <c r="J42" s="155"/>
      <c r="K42" s="155"/>
    </row>
    <row r="43" spans="2:12" x14ac:dyDescent="0.25">
      <c r="B43" s="155"/>
      <c r="C43" s="155"/>
      <c r="D43" s="155"/>
      <c r="E43" s="155"/>
      <c r="F43" s="155"/>
      <c r="G43" s="155"/>
      <c r="H43" s="155"/>
      <c r="I43" s="155"/>
      <c r="J43" s="155"/>
      <c r="K43" s="155"/>
    </row>
    <row r="44" spans="2:12" x14ac:dyDescent="0.25">
      <c r="B44" s="155"/>
      <c r="C44" s="155"/>
      <c r="D44" s="155"/>
      <c r="E44" s="155"/>
      <c r="F44" s="155"/>
      <c r="G44" s="155"/>
      <c r="H44" s="155"/>
      <c r="I44" s="155"/>
      <c r="J44" s="155"/>
      <c r="K44" s="155"/>
    </row>
    <row r="45" spans="2:12" x14ac:dyDescent="0.25">
      <c r="B45" s="155"/>
      <c r="C45" s="155"/>
      <c r="D45" s="155"/>
      <c r="E45" s="155"/>
      <c r="F45" s="155"/>
      <c r="G45" s="155"/>
      <c r="H45" s="155"/>
      <c r="I45" s="155"/>
      <c r="J45" s="155"/>
      <c r="K45" s="155"/>
    </row>
    <row r="46" spans="2:12" x14ac:dyDescent="0.25">
      <c r="B46" s="155"/>
      <c r="C46" s="155"/>
      <c r="D46" s="155"/>
      <c r="E46" s="155"/>
      <c r="F46" s="155"/>
      <c r="G46" s="266"/>
      <c r="H46" s="266"/>
      <c r="I46" s="155"/>
      <c r="J46" s="155"/>
      <c r="K46" s="155"/>
    </row>
    <row r="47" spans="2:12" x14ac:dyDescent="0.25">
      <c r="B47" s="155"/>
      <c r="C47" s="155"/>
      <c r="D47" s="155"/>
      <c r="E47" s="155"/>
      <c r="F47" s="155"/>
      <c r="G47" s="155"/>
      <c r="H47" s="155"/>
      <c r="I47" s="155"/>
      <c r="J47" s="155"/>
      <c r="K47" s="155"/>
    </row>
    <row r="48" spans="2:12" x14ac:dyDescent="0.25">
      <c r="B48" s="155"/>
      <c r="C48" s="155"/>
      <c r="D48" s="155"/>
      <c r="E48" s="217"/>
      <c r="F48" s="155"/>
      <c r="G48" s="155"/>
      <c r="H48" s="155"/>
      <c r="I48" s="155"/>
      <c r="J48" s="155"/>
      <c r="K48" s="155"/>
    </row>
    <row r="49" spans="2:11" x14ac:dyDescent="0.25">
      <c r="B49" s="155"/>
      <c r="C49" s="155"/>
      <c r="D49" s="155"/>
      <c r="E49" s="155"/>
      <c r="F49" s="155"/>
      <c r="G49" s="155"/>
      <c r="H49" s="155"/>
      <c r="I49" s="155"/>
      <c r="J49" s="155"/>
      <c r="K49" s="155"/>
    </row>
    <row r="50" spans="2:11" x14ac:dyDescent="0.25">
      <c r="B50" s="155"/>
      <c r="C50" s="155"/>
      <c r="D50" s="155"/>
      <c r="E50" s="155"/>
      <c r="F50" s="155"/>
      <c r="G50" s="155"/>
      <c r="H50" s="155"/>
      <c r="I50" s="155"/>
      <c r="J50" s="155"/>
      <c r="K50" s="155"/>
    </row>
    <row r="51" spans="2:11" x14ac:dyDescent="0.25">
      <c r="B51" s="155"/>
      <c r="C51" s="155"/>
      <c r="D51" s="155"/>
      <c r="E51" s="155"/>
      <c r="F51" s="155"/>
      <c r="G51" s="155"/>
      <c r="H51" s="155"/>
      <c r="I51" s="155"/>
      <c r="J51" s="155"/>
      <c r="K51" s="155"/>
    </row>
    <row r="52" spans="2:11" x14ac:dyDescent="0.25">
      <c r="B52" s="155"/>
      <c r="C52" s="155"/>
      <c r="D52" s="155"/>
      <c r="E52" s="155"/>
      <c r="F52" s="155"/>
      <c r="G52" s="155"/>
      <c r="H52" s="155"/>
      <c r="I52" s="155"/>
      <c r="J52" s="155"/>
      <c r="K52" s="155"/>
    </row>
    <row r="53" spans="2:11" x14ac:dyDescent="0.25">
      <c r="B53" s="155"/>
      <c r="C53" s="155"/>
      <c r="D53" s="155"/>
      <c r="E53" s="155"/>
      <c r="F53" s="155"/>
      <c r="G53" s="155"/>
      <c r="H53" s="155"/>
      <c r="I53" s="155"/>
      <c r="J53" s="155"/>
      <c r="K53" s="155"/>
    </row>
    <row r="54" spans="2:11" x14ac:dyDescent="0.25">
      <c r="B54" s="155"/>
      <c r="C54" s="155"/>
      <c r="D54" s="155"/>
      <c r="E54" s="155"/>
      <c r="F54" s="155"/>
      <c r="G54" s="155"/>
      <c r="H54" s="155"/>
      <c r="I54" s="155"/>
      <c r="J54" s="155"/>
      <c r="K54" s="155"/>
    </row>
    <row r="55" spans="2:11" x14ac:dyDescent="0.25">
      <c r="B55" s="155"/>
      <c r="C55" s="155"/>
      <c r="D55" s="155"/>
      <c r="E55" s="155"/>
      <c r="F55" s="155"/>
      <c r="G55" s="155"/>
      <c r="H55" s="155"/>
      <c r="I55" s="155"/>
      <c r="J55" s="155"/>
      <c r="K55" s="155"/>
    </row>
    <row r="56" spans="2:11" x14ac:dyDescent="0.25">
      <c r="B56" s="155"/>
      <c r="C56" s="155"/>
      <c r="D56" s="155"/>
      <c r="E56" s="155"/>
      <c r="F56" s="155"/>
      <c r="G56" s="155"/>
      <c r="H56" s="155"/>
      <c r="I56" s="155"/>
      <c r="J56" s="155"/>
      <c r="K56" s="155"/>
    </row>
    <row r="57" spans="2:11" x14ac:dyDescent="0.25">
      <c r="B57" s="155"/>
      <c r="C57" s="155"/>
      <c r="D57" s="155"/>
      <c r="E57" s="155"/>
      <c r="F57" s="155"/>
      <c r="G57" s="155"/>
      <c r="H57" s="155"/>
      <c r="I57" s="155"/>
      <c r="J57" s="155"/>
      <c r="K57" s="155"/>
    </row>
    <row r="58" spans="2:11" x14ac:dyDescent="0.25">
      <c r="B58" s="155"/>
      <c r="C58" s="155"/>
      <c r="D58" s="155"/>
      <c r="E58" s="155"/>
      <c r="F58" s="155"/>
      <c r="G58" s="155"/>
      <c r="H58" s="155"/>
      <c r="I58" s="155"/>
      <c r="J58" s="155"/>
      <c r="K58" s="155"/>
    </row>
    <row r="59" spans="2:11" x14ac:dyDescent="0.25">
      <c r="B59" s="155"/>
      <c r="C59" s="155"/>
      <c r="D59" s="155"/>
      <c r="E59" s="155"/>
      <c r="F59" s="155"/>
      <c r="G59" s="155"/>
      <c r="H59" s="155"/>
      <c r="I59" s="155"/>
      <c r="J59" s="155"/>
      <c r="K59" s="155"/>
    </row>
    <row r="60" spans="2:11" x14ac:dyDescent="0.25">
      <c r="B60" s="155"/>
      <c r="C60" s="155"/>
      <c r="D60" s="155"/>
      <c r="E60" s="155"/>
      <c r="F60" s="155"/>
      <c r="G60" s="155"/>
      <c r="H60" s="155"/>
      <c r="I60" s="155"/>
      <c r="J60" s="155"/>
      <c r="K60" s="155"/>
    </row>
    <row r="61" spans="2:11" x14ac:dyDescent="0.25">
      <c r="B61" s="155"/>
      <c r="C61" s="155"/>
      <c r="D61" s="155"/>
      <c r="E61" s="155"/>
      <c r="F61" s="155"/>
      <c r="G61" s="155"/>
      <c r="H61" s="155"/>
      <c r="I61" s="155"/>
      <c r="J61" s="155"/>
      <c r="K61" s="155"/>
    </row>
    <row r="62" spans="2:11" x14ac:dyDescent="0.25">
      <c r="B62" s="155"/>
      <c r="C62" s="155"/>
      <c r="D62" s="155"/>
      <c r="E62" s="155"/>
      <c r="F62" s="155"/>
      <c r="G62" s="155"/>
      <c r="H62" s="155"/>
      <c r="I62" s="155"/>
      <c r="J62" s="155"/>
      <c r="K62" s="155"/>
    </row>
    <row r="63" spans="2:11" x14ac:dyDescent="0.25">
      <c r="B63" s="155"/>
      <c r="C63" s="155"/>
      <c r="D63" s="155"/>
      <c r="E63" s="155"/>
      <c r="F63" s="155"/>
      <c r="G63" s="155"/>
      <c r="H63" s="155"/>
      <c r="I63" s="155"/>
      <c r="J63" s="155"/>
      <c r="K63" s="155"/>
    </row>
    <row r="64" spans="2:11" x14ac:dyDescent="0.25">
      <c r="B64" s="155"/>
      <c r="C64" s="155"/>
      <c r="D64" s="155"/>
      <c r="E64" s="155"/>
      <c r="F64" s="155"/>
      <c r="G64" s="155"/>
      <c r="H64" s="155"/>
      <c r="I64" s="155"/>
      <c r="J64" s="155"/>
      <c r="K64" s="155"/>
    </row>
    <row r="65" spans="2:11" x14ac:dyDescent="0.25">
      <c r="B65" s="155"/>
      <c r="C65" s="155"/>
      <c r="D65" s="155"/>
      <c r="E65" s="155"/>
      <c r="F65" s="155"/>
      <c r="G65" s="155"/>
      <c r="H65" s="155"/>
      <c r="I65" s="155"/>
      <c r="J65" s="155"/>
      <c r="K65" s="155"/>
    </row>
    <row r="66" spans="2:11" x14ac:dyDescent="0.25">
      <c r="B66" s="155"/>
      <c r="C66" s="155"/>
      <c r="D66" s="155"/>
      <c r="E66" s="155"/>
      <c r="F66" s="155"/>
      <c r="G66" s="155"/>
      <c r="H66" s="155"/>
      <c r="I66" s="155"/>
      <c r="J66" s="155"/>
      <c r="K66" s="155"/>
    </row>
    <row r="67" spans="2:11" x14ac:dyDescent="0.25">
      <c r="B67" s="155"/>
      <c r="C67" s="155"/>
      <c r="D67" s="155"/>
      <c r="E67" s="155"/>
      <c r="F67" s="155"/>
      <c r="G67" s="155"/>
      <c r="H67" s="155"/>
      <c r="I67" s="155"/>
      <c r="J67" s="155"/>
      <c r="K67" s="155"/>
    </row>
    <row r="68" spans="2:11" x14ac:dyDescent="0.25">
      <c r="B68" s="155"/>
      <c r="C68" s="155"/>
      <c r="D68" s="155"/>
      <c r="E68" s="155"/>
      <c r="F68" s="155"/>
      <c r="G68" s="155"/>
      <c r="H68" s="155"/>
      <c r="I68" s="155"/>
      <c r="J68" s="155"/>
      <c r="K68" s="155"/>
    </row>
  </sheetData>
  <sheetProtection selectLockedCells="1"/>
  <mergeCells count="8">
    <mergeCell ref="B2:L2"/>
    <mergeCell ref="D25:G25"/>
    <mergeCell ref="C9:H9"/>
    <mergeCell ref="C10:H10"/>
    <mergeCell ref="H25:K25"/>
    <mergeCell ref="E4:J4"/>
    <mergeCell ref="E6:J6"/>
    <mergeCell ref="C24:K24"/>
  </mergeCells>
  <conditionalFormatting sqref="I12:I21">
    <cfRule type="cellIs" dxfId="0" priority="4" stopIfTrue="1" operator="lessThan">
      <formula>0</formula>
    </cfRule>
  </conditionalFormatting>
  <pageMargins left="0.31496062992125984" right="0.31496062992125984" top="0.39370078740157483" bottom="0.39370078740157483" header="0.31496062992125984" footer="0.31496062992125984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>
    <tabColor theme="7" tint="0.39997558519241921"/>
  </sheetPr>
  <dimension ref="A1:Z37"/>
  <sheetViews>
    <sheetView zoomScale="85" zoomScaleNormal="85" zoomScaleSheetLayoutView="100" workbookViewId="0">
      <selection activeCell="D18" sqref="D18:K24"/>
    </sheetView>
  </sheetViews>
  <sheetFormatPr defaultColWidth="9.140625" defaultRowHeight="15" x14ac:dyDescent="0.25"/>
  <cols>
    <col min="1" max="1" width="2.42578125" style="180" customWidth="1"/>
    <col min="2" max="2" width="6.28515625" style="180" customWidth="1"/>
    <col min="3" max="3" width="28.5703125" style="180" customWidth="1"/>
    <col min="4" max="6" width="12.42578125" style="180" customWidth="1"/>
    <col min="7" max="7" width="15.42578125" style="180" customWidth="1"/>
    <col min="8" max="8" width="6.140625" style="180" customWidth="1"/>
    <col min="9" max="9" width="6.42578125" style="180" customWidth="1"/>
    <col min="10" max="10" width="28.5703125" style="180" customWidth="1"/>
    <col min="11" max="11" width="14.28515625" style="180" customWidth="1"/>
    <col min="12" max="12" width="1" style="180" customWidth="1"/>
    <col min="13" max="16384" width="9.140625" style="180"/>
  </cols>
  <sheetData>
    <row r="1" spans="1:26" ht="12.2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5"/>
      <c r="L1" s="5"/>
      <c r="M1" s="5"/>
      <c r="N1" s="5"/>
      <c r="O1" s="1"/>
      <c r="P1" s="1"/>
      <c r="R1" s="29"/>
      <c r="S1" s="29"/>
      <c r="T1" s="181"/>
      <c r="U1" s="181"/>
      <c r="V1" s="181"/>
      <c r="W1" s="181"/>
      <c r="X1" s="181"/>
      <c r="Y1" s="181"/>
      <c r="Z1" s="181"/>
    </row>
    <row r="2" spans="1:26" ht="23.85" customHeight="1" x14ac:dyDescent="0.3">
      <c r="A2" s="1"/>
      <c r="B2" s="536" t="s">
        <v>104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8"/>
      <c r="N2" s="30"/>
      <c r="O2" s="1"/>
      <c r="P2" s="1"/>
      <c r="R2" s="31"/>
      <c r="S2" s="31"/>
      <c r="T2" s="181"/>
      <c r="U2" s="181"/>
      <c r="V2" s="181"/>
      <c r="W2" s="181"/>
      <c r="X2" s="181"/>
      <c r="Y2" s="181"/>
      <c r="Z2" s="181"/>
    </row>
    <row r="3" spans="1:26" thickBot="1" x14ac:dyDescent="0.3">
      <c r="A3" s="1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6"/>
      <c r="N3" s="4"/>
      <c r="O3" s="1"/>
      <c r="P3" s="1"/>
      <c r="R3" s="31"/>
      <c r="S3" s="31"/>
      <c r="T3" s="181"/>
      <c r="U3" s="181"/>
      <c r="V3" s="181"/>
      <c r="W3" s="181"/>
      <c r="X3" s="181"/>
      <c r="Y3" s="181"/>
      <c r="Z3" s="181"/>
    </row>
    <row r="4" spans="1:26" thickBot="1" x14ac:dyDescent="0.3">
      <c r="B4" s="45" t="s">
        <v>41</v>
      </c>
      <c r="C4" s="3" t="s">
        <v>0</v>
      </c>
      <c r="D4" s="493" t="str">
        <f>IF('1_Aspectos_Geográficos'!D4&lt;&gt;0,('1_Aspectos_Geográficos'!D4),"")</f>
        <v/>
      </c>
      <c r="E4" s="494"/>
      <c r="F4" s="494"/>
      <c r="G4" s="495"/>
      <c r="H4" s="32"/>
      <c r="I4" s="22"/>
      <c r="J4" s="44"/>
      <c r="K4" s="234"/>
      <c r="L4" s="33"/>
      <c r="M4" s="182"/>
      <c r="R4" s="31"/>
      <c r="S4" s="31"/>
      <c r="T4" s="181"/>
      <c r="U4" s="181"/>
      <c r="V4" s="181"/>
      <c r="W4" s="181"/>
      <c r="X4" s="181"/>
      <c r="Y4" s="181"/>
      <c r="Z4" s="181"/>
    </row>
    <row r="5" spans="1:26" thickBot="1" x14ac:dyDescent="0.3">
      <c r="B5" s="45"/>
      <c r="C5" s="34"/>
      <c r="D5" s="35"/>
      <c r="E5" s="35"/>
      <c r="F5" s="35"/>
      <c r="G5" s="3"/>
      <c r="H5" s="3"/>
      <c r="I5" s="22"/>
      <c r="J5" s="183"/>
      <c r="K5" s="44"/>
      <c r="L5" s="36"/>
      <c r="M5" s="182"/>
      <c r="R5" s="31"/>
      <c r="S5" s="31"/>
      <c r="T5" s="181"/>
      <c r="U5" s="181"/>
      <c r="V5" s="181"/>
      <c r="W5" s="181"/>
      <c r="X5" s="181"/>
      <c r="Y5" s="181"/>
      <c r="Z5" s="181"/>
    </row>
    <row r="6" spans="1:26" thickBot="1" x14ac:dyDescent="0.3">
      <c r="B6" s="45" t="s">
        <v>42</v>
      </c>
      <c r="C6" s="3" t="s">
        <v>15</v>
      </c>
      <c r="D6" s="493" t="str">
        <f>IF('1_Aspectos_Geográficos'!D6&lt;&gt;0,('1_Aspectos_Geográficos'!D6),"")</f>
        <v/>
      </c>
      <c r="E6" s="494"/>
      <c r="F6" s="494"/>
      <c r="G6" s="495"/>
      <c r="H6" s="32"/>
      <c r="I6" s="22"/>
      <c r="J6" s="44"/>
      <c r="K6" s="235"/>
      <c r="L6" s="37"/>
      <c r="M6" s="182"/>
      <c r="R6" s="31"/>
      <c r="S6" s="31"/>
      <c r="T6" s="181"/>
      <c r="U6" s="181"/>
      <c r="V6" s="181"/>
      <c r="W6" s="181"/>
      <c r="X6" s="181"/>
      <c r="Y6" s="181"/>
      <c r="Z6" s="181"/>
    </row>
    <row r="7" spans="1:26" thickBot="1" x14ac:dyDescent="0.3">
      <c r="B7" s="45"/>
      <c r="C7" s="3"/>
      <c r="D7" s="32"/>
      <c r="E7" s="32"/>
      <c r="F7" s="32"/>
      <c r="G7" s="32"/>
      <c r="H7" s="32"/>
      <c r="I7" s="22"/>
      <c r="J7" s="44"/>
      <c r="K7" s="37"/>
      <c r="L7" s="37"/>
      <c r="M7" s="182"/>
      <c r="R7" s="31"/>
      <c r="S7" s="31"/>
      <c r="T7" s="181"/>
      <c r="U7" s="181"/>
      <c r="V7" s="181"/>
      <c r="W7" s="181"/>
      <c r="X7" s="181"/>
      <c r="Y7" s="181"/>
      <c r="Z7" s="181"/>
    </row>
    <row r="8" spans="1:26" ht="14.25" customHeight="1" thickBot="1" x14ac:dyDescent="0.3">
      <c r="B8" s="45"/>
      <c r="C8" s="36"/>
      <c r="D8" s="539"/>
      <c r="E8" s="540"/>
      <c r="F8" s="540"/>
      <c r="G8" s="540"/>
      <c r="H8" s="540"/>
      <c r="I8" s="540"/>
      <c r="J8" s="540"/>
      <c r="K8" s="541"/>
      <c r="L8" s="21"/>
      <c r="M8" s="182"/>
      <c r="R8" s="31"/>
      <c r="S8" s="31"/>
      <c r="T8" s="181"/>
      <c r="U8" s="181"/>
      <c r="V8" s="181"/>
      <c r="W8" s="181"/>
      <c r="X8" s="181"/>
      <c r="Y8" s="181"/>
      <c r="Z8" s="181"/>
    </row>
    <row r="9" spans="1:26" ht="9.75" customHeight="1" thickBot="1" x14ac:dyDescent="0.3">
      <c r="B9" s="45"/>
      <c r="C9" s="38"/>
      <c r="D9" s="542"/>
      <c r="E9" s="543"/>
      <c r="F9" s="543"/>
      <c r="G9" s="543"/>
      <c r="H9" s="543"/>
      <c r="I9" s="543"/>
      <c r="J9" s="543"/>
      <c r="K9" s="544"/>
      <c r="L9" s="21"/>
      <c r="M9" s="182"/>
      <c r="R9" s="31"/>
      <c r="S9" s="31"/>
      <c r="T9" s="181"/>
      <c r="U9" s="181"/>
      <c r="V9" s="181"/>
      <c r="W9" s="181"/>
      <c r="X9" s="181"/>
      <c r="Y9" s="181"/>
      <c r="Z9" s="181"/>
    </row>
    <row r="10" spans="1:26" x14ac:dyDescent="0.25">
      <c r="B10" s="45" t="s">
        <v>43</v>
      </c>
      <c r="C10" s="545" t="s">
        <v>105</v>
      </c>
      <c r="D10" s="518"/>
      <c r="E10" s="519"/>
      <c r="F10" s="519"/>
      <c r="G10" s="519"/>
      <c r="H10" s="519"/>
      <c r="I10" s="519"/>
      <c r="J10" s="519"/>
      <c r="K10" s="520"/>
      <c r="L10" s="184"/>
      <c r="M10" s="182"/>
      <c r="R10" s="31"/>
      <c r="S10" s="31"/>
      <c r="T10" s="181"/>
      <c r="U10" s="181"/>
      <c r="V10" s="181"/>
      <c r="W10" s="181"/>
      <c r="X10" s="181"/>
      <c r="Y10" s="181"/>
      <c r="Z10" s="181"/>
    </row>
    <row r="11" spans="1:26" x14ac:dyDescent="0.25">
      <c r="B11" s="45"/>
      <c r="C11" s="545"/>
      <c r="D11" s="518"/>
      <c r="E11" s="519"/>
      <c r="F11" s="519"/>
      <c r="G11" s="519"/>
      <c r="H11" s="519"/>
      <c r="I11" s="519"/>
      <c r="J11" s="519"/>
      <c r="K11" s="520"/>
      <c r="L11" s="184"/>
      <c r="M11" s="182"/>
      <c r="R11" s="31"/>
      <c r="S11" s="31"/>
      <c r="T11" s="181"/>
      <c r="U11" s="181"/>
      <c r="V11" s="181"/>
      <c r="W11" s="181"/>
      <c r="X11" s="181"/>
      <c r="Y11" s="181"/>
      <c r="Z11" s="181"/>
    </row>
    <row r="12" spans="1:26" x14ac:dyDescent="0.25">
      <c r="B12" s="45"/>
      <c r="C12" s="545"/>
      <c r="D12" s="518"/>
      <c r="E12" s="519"/>
      <c r="F12" s="519"/>
      <c r="G12" s="519"/>
      <c r="H12" s="519"/>
      <c r="I12" s="519"/>
      <c r="J12" s="519"/>
      <c r="K12" s="520"/>
      <c r="L12" s="184"/>
      <c r="M12" s="182"/>
      <c r="R12" s="31"/>
      <c r="S12" s="31"/>
      <c r="T12" s="181"/>
      <c r="U12" s="181"/>
      <c r="V12" s="181"/>
      <c r="W12" s="181"/>
      <c r="X12" s="181"/>
      <c r="Y12" s="181"/>
      <c r="Z12" s="181"/>
    </row>
    <row r="13" spans="1:26" x14ac:dyDescent="0.25">
      <c r="B13" s="45"/>
      <c r="C13" s="3"/>
      <c r="D13" s="518"/>
      <c r="E13" s="519"/>
      <c r="F13" s="519"/>
      <c r="G13" s="519"/>
      <c r="H13" s="519"/>
      <c r="I13" s="519"/>
      <c r="J13" s="519"/>
      <c r="K13" s="520"/>
      <c r="L13" s="184"/>
      <c r="M13" s="182"/>
    </row>
    <row r="14" spans="1:26" x14ac:dyDescent="0.25">
      <c r="B14" s="185"/>
      <c r="C14" s="186"/>
      <c r="D14" s="518"/>
      <c r="E14" s="519"/>
      <c r="F14" s="519"/>
      <c r="G14" s="519"/>
      <c r="H14" s="519"/>
      <c r="I14" s="519"/>
      <c r="J14" s="519"/>
      <c r="K14" s="520"/>
      <c r="L14" s="184"/>
      <c r="M14" s="182"/>
    </row>
    <row r="15" spans="1:26" x14ac:dyDescent="0.25">
      <c r="B15" s="45"/>
      <c r="C15" s="3"/>
      <c r="D15" s="518"/>
      <c r="E15" s="519"/>
      <c r="F15" s="519"/>
      <c r="G15" s="519"/>
      <c r="H15" s="519"/>
      <c r="I15" s="519"/>
      <c r="J15" s="519"/>
      <c r="K15" s="520"/>
      <c r="L15" s="184"/>
      <c r="M15" s="182"/>
    </row>
    <row r="16" spans="1:26" ht="15.75" thickBot="1" x14ac:dyDescent="0.3">
      <c r="B16" s="187"/>
      <c r="C16" s="3"/>
      <c r="D16" s="521"/>
      <c r="E16" s="522"/>
      <c r="F16" s="522"/>
      <c r="G16" s="522"/>
      <c r="H16" s="522"/>
      <c r="I16" s="522"/>
      <c r="J16" s="522"/>
      <c r="K16" s="523"/>
      <c r="L16" s="184"/>
      <c r="M16" s="39"/>
      <c r="N16" s="38"/>
    </row>
    <row r="17" spans="2:22" ht="5.25" customHeight="1" thickBot="1" x14ac:dyDescent="0.3">
      <c r="B17" s="188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182"/>
      <c r="N17" s="186"/>
    </row>
    <row r="18" spans="2:22" x14ac:dyDescent="0.25">
      <c r="B18" s="45" t="s">
        <v>44</v>
      </c>
      <c r="C18" s="3" t="s">
        <v>106</v>
      </c>
      <c r="D18" s="524"/>
      <c r="E18" s="525"/>
      <c r="F18" s="525"/>
      <c r="G18" s="525"/>
      <c r="H18" s="525"/>
      <c r="I18" s="525"/>
      <c r="J18" s="525"/>
      <c r="K18" s="526"/>
      <c r="L18" s="184"/>
      <c r="M18" s="182"/>
    </row>
    <row r="19" spans="2:22" x14ac:dyDescent="0.25">
      <c r="B19" s="45"/>
      <c r="C19" s="189"/>
      <c r="D19" s="518"/>
      <c r="E19" s="519"/>
      <c r="F19" s="519"/>
      <c r="G19" s="519"/>
      <c r="H19" s="519"/>
      <c r="I19" s="519"/>
      <c r="J19" s="519"/>
      <c r="K19" s="520"/>
      <c r="L19" s="184"/>
      <c r="M19" s="182"/>
    </row>
    <row r="20" spans="2:22" x14ac:dyDescent="0.25">
      <c r="B20" s="45"/>
      <c r="C20" s="189"/>
      <c r="D20" s="518"/>
      <c r="E20" s="519"/>
      <c r="F20" s="519"/>
      <c r="G20" s="519"/>
      <c r="H20" s="519"/>
      <c r="I20" s="519"/>
      <c r="J20" s="519"/>
      <c r="K20" s="520"/>
      <c r="L20" s="184"/>
      <c r="M20" s="182"/>
    </row>
    <row r="21" spans="2:22" x14ac:dyDescent="0.25">
      <c r="B21" s="185"/>
      <c r="C21" s="189"/>
      <c r="D21" s="518"/>
      <c r="E21" s="519"/>
      <c r="F21" s="519"/>
      <c r="G21" s="519"/>
      <c r="H21" s="519"/>
      <c r="I21" s="519"/>
      <c r="J21" s="519"/>
      <c r="K21" s="520"/>
      <c r="L21" s="184"/>
      <c r="M21" s="182"/>
    </row>
    <row r="22" spans="2:22" x14ac:dyDescent="0.25">
      <c r="B22" s="45"/>
      <c r="C22" s="189"/>
      <c r="D22" s="518"/>
      <c r="E22" s="519"/>
      <c r="F22" s="519"/>
      <c r="G22" s="519"/>
      <c r="H22" s="519"/>
      <c r="I22" s="519"/>
      <c r="J22" s="519"/>
      <c r="K22" s="520"/>
      <c r="L22" s="184"/>
      <c r="M22" s="182"/>
    </row>
    <row r="23" spans="2:22" x14ac:dyDescent="0.25">
      <c r="B23" s="45"/>
      <c r="C23" s="189"/>
      <c r="D23" s="518"/>
      <c r="E23" s="519"/>
      <c r="F23" s="519"/>
      <c r="G23" s="519"/>
      <c r="H23" s="519"/>
      <c r="I23" s="519"/>
      <c r="J23" s="519"/>
      <c r="K23" s="520"/>
      <c r="L23" s="184"/>
      <c r="M23" s="182"/>
    </row>
    <row r="24" spans="2:22" ht="15.75" thickBot="1" x14ac:dyDescent="0.3">
      <c r="B24" s="45"/>
      <c r="C24" s="189"/>
      <c r="D24" s="521"/>
      <c r="E24" s="522"/>
      <c r="F24" s="522"/>
      <c r="G24" s="522"/>
      <c r="H24" s="522"/>
      <c r="I24" s="522"/>
      <c r="J24" s="522"/>
      <c r="K24" s="523"/>
      <c r="L24" s="184"/>
      <c r="M24" s="182"/>
    </row>
    <row r="25" spans="2:22" ht="5.25" customHeight="1" thickBot="1" x14ac:dyDescent="0.3">
      <c r="B25" s="45"/>
      <c r="C25" s="189"/>
      <c r="D25" s="186"/>
      <c r="E25" s="186"/>
      <c r="F25" s="186"/>
      <c r="G25" s="189"/>
      <c r="H25" s="189"/>
      <c r="I25" s="190"/>
      <c r="J25" s="191"/>
      <c r="K25" s="191"/>
      <c r="L25" s="191"/>
      <c r="M25" s="182"/>
    </row>
    <row r="26" spans="2:22" x14ac:dyDescent="0.25">
      <c r="B26" s="45" t="s">
        <v>45</v>
      </c>
      <c r="C26" s="527" t="s">
        <v>107</v>
      </c>
      <c r="D26" s="524"/>
      <c r="E26" s="528"/>
      <c r="F26" s="528"/>
      <c r="G26" s="528"/>
      <c r="H26" s="528"/>
      <c r="I26" s="528"/>
      <c r="J26" s="528"/>
      <c r="K26" s="529"/>
      <c r="L26" s="184"/>
      <c r="M26" s="182"/>
    </row>
    <row r="27" spans="2:22" x14ac:dyDescent="0.25">
      <c r="B27" s="45"/>
      <c r="C27" s="527"/>
      <c r="D27" s="530"/>
      <c r="E27" s="531"/>
      <c r="F27" s="531"/>
      <c r="G27" s="531"/>
      <c r="H27" s="531"/>
      <c r="I27" s="531"/>
      <c r="J27" s="531"/>
      <c r="K27" s="532"/>
      <c r="L27" s="184"/>
      <c r="M27" s="182"/>
    </row>
    <row r="28" spans="2:22" x14ac:dyDescent="0.25">
      <c r="B28" s="45"/>
      <c r="C28" s="527"/>
      <c r="D28" s="530"/>
      <c r="E28" s="531"/>
      <c r="F28" s="531"/>
      <c r="G28" s="531"/>
      <c r="H28" s="531"/>
      <c r="I28" s="531"/>
      <c r="J28" s="531"/>
      <c r="K28" s="532"/>
      <c r="L28" s="184"/>
      <c r="M28" s="182"/>
    </row>
    <row r="29" spans="2:22" x14ac:dyDescent="0.25">
      <c r="B29" s="185"/>
      <c r="C29" s="527"/>
      <c r="D29" s="530"/>
      <c r="E29" s="531"/>
      <c r="F29" s="531"/>
      <c r="G29" s="531"/>
      <c r="H29" s="531"/>
      <c r="I29" s="531"/>
      <c r="J29" s="531"/>
      <c r="K29" s="532"/>
      <c r="L29" s="184"/>
      <c r="M29" s="182"/>
    </row>
    <row r="30" spans="2:22" x14ac:dyDescent="0.25">
      <c r="B30" s="45"/>
      <c r="C30" s="527"/>
      <c r="D30" s="530"/>
      <c r="E30" s="531"/>
      <c r="F30" s="531"/>
      <c r="G30" s="531"/>
      <c r="H30" s="531"/>
      <c r="I30" s="531"/>
      <c r="J30" s="531"/>
      <c r="K30" s="532"/>
      <c r="L30" s="184"/>
      <c r="M30" s="182"/>
      <c r="O30" s="186"/>
      <c r="P30" s="186"/>
      <c r="Q30" s="186"/>
      <c r="R30" s="186"/>
      <c r="S30" s="186"/>
      <c r="T30" s="186"/>
      <c r="U30" s="186"/>
      <c r="V30" s="186"/>
    </row>
    <row r="31" spans="2:22" x14ac:dyDescent="0.25">
      <c r="B31" s="45"/>
      <c r="C31" s="527"/>
      <c r="D31" s="530"/>
      <c r="E31" s="531"/>
      <c r="F31" s="531"/>
      <c r="G31" s="531"/>
      <c r="H31" s="531"/>
      <c r="I31" s="531"/>
      <c r="J31" s="531"/>
      <c r="K31" s="532"/>
      <c r="L31" s="184"/>
      <c r="M31" s="182"/>
      <c r="O31" s="186"/>
      <c r="P31" s="186"/>
      <c r="Q31" s="186"/>
      <c r="R31" s="186"/>
      <c r="S31" s="186"/>
      <c r="T31" s="186"/>
      <c r="U31" s="186"/>
      <c r="V31" s="186"/>
    </row>
    <row r="32" spans="2:22" ht="19.5" thickBot="1" x14ac:dyDescent="0.3">
      <c r="B32" s="45"/>
      <c r="C32" s="527"/>
      <c r="D32" s="533"/>
      <c r="E32" s="534"/>
      <c r="F32" s="534"/>
      <c r="G32" s="534"/>
      <c r="H32" s="534"/>
      <c r="I32" s="534"/>
      <c r="J32" s="534"/>
      <c r="K32" s="535"/>
      <c r="L32" s="184"/>
      <c r="M32" s="182"/>
      <c r="O32" s="41"/>
      <c r="P32" s="41"/>
      <c r="Q32" s="41"/>
      <c r="R32" s="41"/>
      <c r="S32" s="41"/>
      <c r="T32" s="41"/>
      <c r="U32" s="41"/>
      <c r="V32" s="186"/>
    </row>
    <row r="33" spans="2:22" ht="13.7" customHeight="1" x14ac:dyDescent="0.25">
      <c r="B33" s="45"/>
      <c r="C33" s="189"/>
      <c r="D33" s="186"/>
      <c r="E33" s="186"/>
      <c r="F33" s="186"/>
      <c r="G33" s="189"/>
      <c r="H33" s="189"/>
      <c r="I33" s="189"/>
      <c r="J33" s="186"/>
      <c r="K33" s="186"/>
      <c r="L33" s="186"/>
      <c r="M33" s="182"/>
      <c r="O33" s="186"/>
      <c r="P33" s="186"/>
      <c r="Q33" s="186"/>
      <c r="R33" s="186"/>
      <c r="S33" s="186"/>
      <c r="T33" s="186"/>
      <c r="U33" s="186"/>
      <c r="V33" s="186"/>
    </row>
    <row r="34" spans="2:22" ht="13.7" customHeight="1" thickBot="1" x14ac:dyDescent="0.3">
      <c r="B34" s="192"/>
      <c r="C34" s="193"/>
      <c r="D34" s="194"/>
      <c r="E34" s="194"/>
      <c r="F34" s="194"/>
      <c r="G34" s="195"/>
      <c r="H34" s="195"/>
      <c r="I34" s="195"/>
      <c r="J34" s="196"/>
      <c r="K34" s="196"/>
      <c r="L34" s="196"/>
      <c r="M34" s="197"/>
    </row>
    <row r="35" spans="2:22" x14ac:dyDescent="0.25">
      <c r="B35" s="198"/>
      <c r="C35" s="199"/>
      <c r="D35" s="200"/>
      <c r="E35" s="200"/>
      <c r="F35" s="200"/>
      <c r="G35" s="201"/>
      <c r="H35" s="201"/>
      <c r="I35" s="201"/>
    </row>
    <row r="36" spans="2:22" x14ac:dyDescent="0.25">
      <c r="B36" s="198"/>
      <c r="C36" s="200"/>
      <c r="D36" s="200"/>
      <c r="E36" s="200"/>
      <c r="F36" s="200"/>
      <c r="G36" s="201"/>
      <c r="H36" s="201"/>
      <c r="I36" s="201"/>
    </row>
    <row r="37" spans="2:22" x14ac:dyDescent="0.25">
      <c r="F37" s="202"/>
    </row>
  </sheetData>
  <sheetProtection selectLockedCells="1"/>
  <protectedRanges>
    <protectedRange sqref="D8:D9" name="preencher_1"/>
  </protectedRanges>
  <mergeCells count="10">
    <mergeCell ref="D10:K16"/>
    <mergeCell ref="D18:K24"/>
    <mergeCell ref="C26:C32"/>
    <mergeCell ref="D26:K32"/>
    <mergeCell ref="B2:M2"/>
    <mergeCell ref="D4:G4"/>
    <mergeCell ref="D6:G6"/>
    <mergeCell ref="D8:K8"/>
    <mergeCell ref="D9:K9"/>
    <mergeCell ref="C10:C12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>
    <tabColor theme="8"/>
  </sheetPr>
  <dimension ref="A1:Q22"/>
  <sheetViews>
    <sheetView zoomScale="85" zoomScaleNormal="85" zoomScaleSheetLayoutView="100" workbookViewId="0">
      <selection activeCell="D10" sqref="D10:K16"/>
    </sheetView>
  </sheetViews>
  <sheetFormatPr defaultColWidth="9.140625" defaultRowHeight="15" x14ac:dyDescent="0.25"/>
  <cols>
    <col min="1" max="1" width="2.42578125" style="168" customWidth="1"/>
    <col min="2" max="2" width="6.28515625" style="168" customWidth="1"/>
    <col min="3" max="3" width="30.140625" style="168" customWidth="1"/>
    <col min="4" max="9" width="9" style="168" customWidth="1"/>
    <col min="10" max="10" width="28.42578125" style="168" customWidth="1"/>
    <col min="11" max="11" width="14.28515625" style="168" customWidth="1"/>
    <col min="12" max="12" width="1" style="168" customWidth="1"/>
    <col min="13" max="16384" width="9.140625" style="168"/>
  </cols>
  <sheetData>
    <row r="1" spans="1:17" thickBot="1" x14ac:dyDescent="0.3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157"/>
      <c r="M1" s="157"/>
      <c r="N1" s="157"/>
      <c r="O1" s="156"/>
      <c r="P1" s="156"/>
      <c r="Q1" s="156"/>
    </row>
    <row r="2" spans="1:17" ht="22.7" customHeight="1" x14ac:dyDescent="0.3">
      <c r="A2" s="156"/>
      <c r="B2" s="549" t="s">
        <v>108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1"/>
      <c r="N2" s="158"/>
      <c r="O2" s="156"/>
      <c r="P2" s="156"/>
      <c r="Q2" s="156"/>
    </row>
    <row r="3" spans="1:17" thickBot="1" x14ac:dyDescent="0.3">
      <c r="A3" s="156"/>
      <c r="B3" s="159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  <c r="N3" s="160"/>
      <c r="O3" s="156"/>
      <c r="P3" s="156"/>
      <c r="Q3" s="156"/>
    </row>
    <row r="4" spans="1:17" thickBot="1" x14ac:dyDescent="0.3">
      <c r="B4" s="162" t="s">
        <v>46</v>
      </c>
      <c r="C4" s="163" t="s">
        <v>0</v>
      </c>
      <c r="D4" s="493" t="str">
        <f>IF('1_Aspectos_Geográficos'!D4&lt;&gt;0,('1_Aspectos_Geográficos'!D4),"")</f>
        <v/>
      </c>
      <c r="E4" s="494"/>
      <c r="F4" s="494"/>
      <c r="G4" s="495"/>
      <c r="H4" s="32"/>
      <c r="I4" s="164"/>
      <c r="J4" s="203"/>
      <c r="K4" s="234"/>
      <c r="L4" s="33"/>
      <c r="M4" s="167"/>
    </row>
    <row r="5" spans="1:17" thickBot="1" x14ac:dyDescent="0.3">
      <c r="B5" s="162"/>
      <c r="C5" s="165"/>
      <c r="D5" s="169"/>
      <c r="E5" s="169"/>
      <c r="F5" s="169"/>
      <c r="G5" s="163"/>
      <c r="H5" s="163"/>
      <c r="I5" s="164"/>
      <c r="J5" s="204"/>
      <c r="K5" s="170"/>
      <c r="L5" s="170"/>
      <c r="M5" s="167"/>
    </row>
    <row r="6" spans="1:17" thickBot="1" x14ac:dyDescent="0.3">
      <c r="B6" s="162" t="s">
        <v>47</v>
      </c>
      <c r="C6" s="163" t="s">
        <v>15</v>
      </c>
      <c r="D6" s="493">
        <f>'1_Aspectos_Geográficos'!D6:G6</f>
        <v>0</v>
      </c>
      <c r="E6" s="494"/>
      <c r="F6" s="494"/>
      <c r="G6" s="495"/>
      <c r="H6" s="32"/>
      <c r="I6" s="164"/>
      <c r="J6" s="203"/>
      <c r="K6" s="235"/>
      <c r="L6" s="37"/>
      <c r="M6" s="167"/>
    </row>
    <row r="7" spans="1:17" thickBot="1" x14ac:dyDescent="0.3">
      <c r="B7" s="162"/>
      <c r="C7" s="163"/>
      <c r="D7" s="32"/>
      <c r="E7" s="32"/>
      <c r="F7" s="32"/>
      <c r="G7" s="32"/>
      <c r="H7" s="32"/>
      <c r="I7" s="164"/>
      <c r="J7" s="203"/>
      <c r="K7" s="37"/>
      <c r="L7" s="37"/>
      <c r="M7" s="167"/>
    </row>
    <row r="8" spans="1:17" ht="9" customHeight="1" thickBot="1" x14ac:dyDescent="0.3">
      <c r="B8" s="162"/>
      <c r="C8" s="170"/>
      <c r="D8" s="552"/>
      <c r="E8" s="553"/>
      <c r="F8" s="553"/>
      <c r="G8" s="553"/>
      <c r="H8" s="553"/>
      <c r="I8" s="553"/>
      <c r="J8" s="553"/>
      <c r="K8" s="554"/>
      <c r="L8" s="205"/>
      <c r="M8" s="167"/>
    </row>
    <row r="9" spans="1:17" ht="9" customHeight="1" thickBot="1" x14ac:dyDescent="0.3">
      <c r="B9" s="162"/>
      <c r="C9" s="173"/>
      <c r="D9" s="555"/>
      <c r="E9" s="556"/>
      <c r="F9" s="556"/>
      <c r="G9" s="556"/>
      <c r="H9" s="556"/>
      <c r="I9" s="556"/>
      <c r="J9" s="556"/>
      <c r="K9" s="557"/>
      <c r="L9" s="205"/>
      <c r="M9" s="167"/>
    </row>
    <row r="10" spans="1:17" ht="15" customHeight="1" x14ac:dyDescent="0.25">
      <c r="B10" s="162" t="s">
        <v>48</v>
      </c>
      <c r="C10" s="558" t="s">
        <v>109</v>
      </c>
      <c r="D10" s="559"/>
      <c r="E10" s="560"/>
      <c r="F10" s="560"/>
      <c r="G10" s="560"/>
      <c r="H10" s="560"/>
      <c r="I10" s="560"/>
      <c r="J10" s="560"/>
      <c r="K10" s="561"/>
      <c r="L10" s="206"/>
      <c r="M10" s="167"/>
    </row>
    <row r="11" spans="1:17" x14ac:dyDescent="0.25">
      <c r="B11" s="162"/>
      <c r="C11" s="558"/>
      <c r="D11" s="562"/>
      <c r="E11" s="563"/>
      <c r="F11" s="563"/>
      <c r="G11" s="563"/>
      <c r="H11" s="563"/>
      <c r="I11" s="563"/>
      <c r="J11" s="563"/>
      <c r="K11" s="564"/>
      <c r="L11" s="206"/>
      <c r="M11" s="167"/>
    </row>
    <row r="12" spans="1:17" x14ac:dyDescent="0.25">
      <c r="B12" s="162"/>
      <c r="C12" s="558"/>
      <c r="D12" s="562"/>
      <c r="E12" s="563"/>
      <c r="F12" s="563"/>
      <c r="G12" s="563"/>
      <c r="H12" s="563"/>
      <c r="I12" s="563"/>
      <c r="J12" s="563"/>
      <c r="K12" s="564"/>
      <c r="L12" s="206"/>
      <c r="M12" s="167"/>
    </row>
    <row r="13" spans="1:17" x14ac:dyDescent="0.25">
      <c r="B13" s="162"/>
      <c r="C13" s="558"/>
      <c r="D13" s="562"/>
      <c r="E13" s="563"/>
      <c r="F13" s="563"/>
      <c r="G13" s="563"/>
      <c r="H13" s="563"/>
      <c r="I13" s="563"/>
      <c r="J13" s="563"/>
      <c r="K13" s="564"/>
      <c r="L13" s="206"/>
      <c r="M13" s="167"/>
    </row>
    <row r="14" spans="1:17" x14ac:dyDescent="0.25">
      <c r="B14" s="207"/>
      <c r="C14" s="558"/>
      <c r="D14" s="562"/>
      <c r="E14" s="563"/>
      <c r="F14" s="563"/>
      <c r="G14" s="563"/>
      <c r="H14" s="563"/>
      <c r="I14" s="563"/>
      <c r="J14" s="563"/>
      <c r="K14" s="564"/>
      <c r="L14" s="206"/>
      <c r="M14" s="167"/>
    </row>
    <row r="15" spans="1:17" x14ac:dyDescent="0.25">
      <c r="B15" s="162"/>
      <c r="C15" s="558"/>
      <c r="D15" s="562"/>
      <c r="E15" s="563"/>
      <c r="F15" s="563"/>
      <c r="G15" s="563"/>
      <c r="H15" s="563"/>
      <c r="I15" s="563"/>
      <c r="J15" s="563"/>
      <c r="K15" s="564"/>
      <c r="L15" s="206"/>
      <c r="M15" s="167"/>
    </row>
    <row r="16" spans="1:17" ht="15.75" thickBot="1" x14ac:dyDescent="0.3">
      <c r="B16" s="171"/>
      <c r="C16" s="558"/>
      <c r="D16" s="565"/>
      <c r="E16" s="566"/>
      <c r="F16" s="566"/>
      <c r="G16" s="566"/>
      <c r="H16" s="566"/>
      <c r="I16" s="566"/>
      <c r="J16" s="566"/>
      <c r="K16" s="567"/>
      <c r="L16" s="206"/>
      <c r="M16" s="172"/>
      <c r="N16" s="173"/>
    </row>
    <row r="17" spans="2:14" ht="15.75" thickBot="1" x14ac:dyDescent="0.3">
      <c r="B17" s="174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167"/>
      <c r="N17" s="166"/>
    </row>
    <row r="18" spans="2:14" ht="16.350000000000001" customHeight="1" thickBot="1" x14ac:dyDescent="0.3">
      <c r="B18" s="162" t="s">
        <v>49</v>
      </c>
      <c r="C18" s="568" t="s">
        <v>135</v>
      </c>
      <c r="D18" s="546"/>
      <c r="E18" s="547"/>
      <c r="F18" s="548"/>
      <c r="G18" s="209" t="s">
        <v>110</v>
      </c>
      <c r="H18" s="209"/>
      <c r="I18" s="209"/>
      <c r="J18" s="209"/>
      <c r="K18" s="209"/>
      <c r="L18" s="210"/>
      <c r="M18" s="167"/>
    </row>
    <row r="19" spans="2:14" ht="27" customHeight="1" x14ac:dyDescent="0.25">
      <c r="B19" s="162"/>
      <c r="C19" s="568"/>
      <c r="D19" s="209"/>
      <c r="E19" s="209"/>
      <c r="F19" s="209"/>
      <c r="G19" s="209"/>
      <c r="H19" s="209"/>
      <c r="I19" s="209"/>
      <c r="J19" s="209"/>
      <c r="K19" s="209"/>
      <c r="L19" s="210"/>
      <c r="M19" s="167"/>
    </row>
    <row r="20" spans="2:14" x14ac:dyDescent="0.25">
      <c r="B20" s="162"/>
      <c r="C20" s="211"/>
      <c r="D20" s="209"/>
      <c r="E20" s="209"/>
      <c r="F20" s="209"/>
      <c r="G20" s="209"/>
      <c r="H20" s="209"/>
      <c r="I20" s="209"/>
      <c r="J20" s="209"/>
      <c r="K20" s="209"/>
      <c r="L20" s="210"/>
      <c r="M20" s="167"/>
    </row>
    <row r="21" spans="2:14" ht="15.75" thickBot="1" x14ac:dyDescent="0.3">
      <c r="B21" s="212"/>
      <c r="C21" s="213"/>
      <c r="D21" s="214"/>
      <c r="E21" s="214"/>
      <c r="F21" s="214"/>
      <c r="G21" s="214"/>
      <c r="H21" s="214"/>
      <c r="I21" s="214"/>
      <c r="J21" s="214"/>
      <c r="K21" s="214"/>
      <c r="L21" s="215"/>
      <c r="M21" s="175"/>
    </row>
    <row r="22" spans="2:14" x14ac:dyDescent="0.25">
      <c r="B22" s="176"/>
      <c r="C22" s="177"/>
      <c r="D22" s="178"/>
      <c r="E22" s="178"/>
      <c r="F22" s="178"/>
      <c r="G22" s="179"/>
      <c r="H22" s="179"/>
      <c r="I22" s="179"/>
    </row>
  </sheetData>
  <sheetProtection selectLockedCells="1"/>
  <protectedRanges>
    <protectedRange sqref="D8:D9" name="preencher_1"/>
  </protectedRanges>
  <mergeCells count="9">
    <mergeCell ref="D18:F18"/>
    <mergeCell ref="B2:M2"/>
    <mergeCell ref="D4:G4"/>
    <mergeCell ref="D6:G6"/>
    <mergeCell ref="D8:K8"/>
    <mergeCell ref="D9:K9"/>
    <mergeCell ref="C10:C16"/>
    <mergeCell ref="D10:K16"/>
    <mergeCell ref="C18:C19"/>
  </mergeCells>
  <dataValidations count="1">
    <dataValidation type="decimal" allowBlank="1" showInputMessage="1" showErrorMessage="1" sqref="D18:F18" xr:uid="{00000000-0002-0000-0800-000000000000}">
      <formula1>0</formula1>
      <formula2>10000000000000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669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3</Orde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107236-451E-4AEA-8B4B-A9CEC7618579}">
  <ds:schemaRefs>
    <ds:schemaRef ds:uri="http://purl.org/dc/dcmitype/"/>
    <ds:schemaRef ds:uri="http://schemas.microsoft.com/office/infopath/2007/PartnerControls"/>
    <ds:schemaRef ds:uri="c2692117-a0d7-4be3-956d-8428dc4fd62b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e6ab3a8c-1b9d-4e48-929c-0169f452390a"/>
  </ds:schemaRefs>
</ds:datastoreItem>
</file>

<file path=customXml/itemProps2.xml><?xml version="1.0" encoding="utf-8"?>
<ds:datastoreItem xmlns:ds="http://schemas.openxmlformats.org/officeDocument/2006/customXml" ds:itemID="{93534D42-9E0B-4D4C-8BB6-8BA681853C5F}"/>
</file>

<file path=customXml/itemProps3.xml><?xml version="1.0" encoding="utf-8"?>
<ds:datastoreItem xmlns:ds="http://schemas.openxmlformats.org/officeDocument/2006/customXml" ds:itemID="{66DF2F73-227E-426E-8DB9-BD15D55161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Controle_Dados</vt:lpstr>
      <vt:lpstr>1_Aspectos_Geográficos</vt:lpstr>
      <vt:lpstr>2_Mercado Anual_Projeções</vt:lpstr>
      <vt:lpstr>3_Mercado Realizado_Histórico</vt:lpstr>
      <vt:lpstr>4_Curva de carga</vt:lpstr>
      <vt:lpstr>5_Oferta Geração</vt:lpstr>
      <vt:lpstr>6_Balanço</vt:lpstr>
      <vt:lpstr>7_Rede de distribuição</vt:lpstr>
      <vt:lpstr>8_Eficiência Energética</vt:lpstr>
      <vt:lpstr>Ano_Ciclo</vt:lpstr>
      <vt:lpstr>'3_Mercado Realizado_Histórico'!Area_de_impressao</vt:lpstr>
      <vt:lpstr>'5_Oferta Geração'!Area_de_impressao</vt:lpstr>
      <vt:lpstr>'6_Balanço'!Area_de_impressao</vt:lpstr>
      <vt:lpstr>'7_Rede de distribuição'!Area_de_impressao</vt:lpstr>
      <vt:lpstr>'8_Eficiência Energética'!Area_de_impressao</vt:lpstr>
      <vt:lpstr>'3_Mercado Realizado_Histórico'!Titulos_de_impressao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Informações de Planejamento SI</dc:title>
  <dc:creator>EPE</dc:creator>
  <cp:lastModifiedBy>Adriana de Almeida Fonseca</cp:lastModifiedBy>
  <cp:lastPrinted>2019-05-30T13:16:23Z</cp:lastPrinted>
  <dcterms:created xsi:type="dcterms:W3CDTF">2018-03-12T17:17:38Z</dcterms:created>
  <dcterms:modified xsi:type="dcterms:W3CDTF">2022-04-27T13:25:26Z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