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70.xml" ContentType="application/vnd.openxmlformats-officedocument.drawingml.chartshapes+xml"/>
  <Override PartName="/xl/drawings/drawing58.xml" ContentType="application/vnd.openxmlformats-officedocument.drawingml.chartshapes+xml"/>
  <Override PartName="/xl/drawings/drawing54.xml" ContentType="application/vnd.openxmlformats-officedocument.drawingml.chartshapes+xml"/>
  <Override PartName="/xl/drawings/drawing66.xml" ContentType="application/vnd.openxmlformats-officedocument.drawingml.chartshapes+xml"/>
  <Override PartName="/xl/drawings/drawing55.xml" ContentType="application/vnd.openxmlformats-officedocument.drawingml.chartshapes+xml"/>
  <Override PartName="/xl/drawings/drawing59.xml" ContentType="application/vnd.openxmlformats-officedocument.drawingml.chartshapes+xml"/>
  <Override PartName="/xl/drawings/drawing56.xml" ContentType="application/vnd.openxmlformats-officedocument.drawingml.chartshapes+xml"/>
  <Override PartName="/xl/drawings/drawing34.xml" ContentType="application/vnd.openxmlformats-officedocument.drawingml.chartshapes+xml"/>
  <Override PartName="/xl/drawings/drawing68.xml" ContentType="application/vnd.openxmlformats-officedocument.drawingml.chartshapes+xml"/>
  <Override PartName="/xl/drawings/drawing60.xml" ContentType="application/vnd.openxmlformats-officedocument.drawingml.chartshapes+xml"/>
  <Override PartName="/xl/drawings/drawing52.xml" ContentType="application/vnd.openxmlformats-officedocument.drawingml.chartshapes+xml"/>
  <Override PartName="/xl/drawings/drawing6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4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theme/themeOverride5.xml" ContentType="application/vnd.openxmlformats-officedocument.themeOverride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theme/themeOverride6.xml" ContentType="application/vnd.openxmlformats-officedocument.themeOverride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7.xml" ContentType="application/vnd.openxmlformats-officedocument.themeOverride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theme/themeOverride8.xml" ContentType="application/vnd.openxmlformats-officedocument.themeOverride+xml"/>
  <Override PartName="/xl/drawings/drawing42.xml" ContentType="application/vnd.openxmlformats-officedocument.drawing+xml"/>
  <Override PartName="/xl/charts/chart41.xml" ContentType="application/vnd.openxmlformats-officedocument.drawingml.chart+xml"/>
  <Override PartName="/xl/drawings/drawing43.xml" ContentType="application/vnd.openxmlformats-officedocument.drawing+xml"/>
  <Override PartName="/xl/charts/chart42.xml" ContentType="application/vnd.openxmlformats-officedocument.drawingml.chart+xml"/>
  <Override PartName="/xl/theme/themeOverride9.xml" ContentType="application/vnd.openxmlformats-officedocument.themeOverride+xml"/>
  <Override PartName="/xl/drawings/drawing44.xml" ContentType="application/vnd.openxmlformats-officedocument.drawing+xml"/>
  <Override PartName="/xl/charts/chart43.xml" ContentType="application/vnd.openxmlformats-officedocument.drawingml.chart+xml"/>
  <Override PartName="/xl/theme/themeOverride10.xml" ContentType="application/vnd.openxmlformats-officedocument.themeOverride+xml"/>
  <Override PartName="/xl/drawings/drawing45.xml" ContentType="application/vnd.openxmlformats-officedocument.drawing+xml"/>
  <Override PartName="/xl/charts/chart44.xml" ContentType="application/vnd.openxmlformats-officedocument.drawingml.chart+xml"/>
  <Override PartName="/xl/theme/themeOverride11.xml" ContentType="application/vnd.openxmlformats-officedocument.themeOverride+xml"/>
  <Override PartName="/xl/drawings/drawing46.xml" ContentType="application/vnd.openxmlformats-officedocument.drawing+xml"/>
  <Override PartName="/xl/charts/chart45.xml" ContentType="application/vnd.openxmlformats-officedocument.drawingml.chart+xml"/>
  <Override PartName="/xl/theme/themeOverride12.xml" ContentType="application/vnd.openxmlformats-officedocument.themeOverride+xml"/>
  <Override PartName="/xl/charts/chart4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3.xml" ContentType="application/vnd.openxmlformats-officedocument.themeOverride+xml"/>
  <Override PartName="/xl/charts/chart47.xml" ContentType="application/vnd.openxmlformats-officedocument.drawingml.chart+xml"/>
  <Override PartName="/xl/theme/themeOverride14.xml" ContentType="application/vnd.openxmlformats-officedocument.themeOverride+xml"/>
  <Override PartName="/xl/charts/chart48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5.xml" ContentType="application/vnd.openxmlformats-officedocument.themeOverride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49.xml" ContentType="application/vnd.openxmlformats-officedocument.drawing+xml"/>
  <Override PartName="/xl/charts/chart5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0.xml" ContentType="application/vnd.openxmlformats-officedocument.drawing+xml"/>
  <Override PartName="/xl/charts/chart5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1.xml" ContentType="application/vnd.openxmlformats-officedocument.drawing+xml"/>
  <Override PartName="/xl/charts/chart5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57.xml" ContentType="application/vnd.openxmlformats-officedocument.drawing+xml"/>
  <Override PartName="/xl/charts/chart6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61.xml" ContentType="application/vnd.openxmlformats-officedocument.drawing+xml"/>
  <Override PartName="/xl/charts/chart6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62.xml" ContentType="application/vnd.openxmlformats-officedocument.drawing+xml"/>
  <Override PartName="/xl/charts/chart6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63.xml" ContentType="application/vnd.openxmlformats-officedocument.drawing+xml"/>
  <Override PartName="/xl/charts/chart6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64.xml" ContentType="application/vnd.openxmlformats-officedocument.drawing+xml"/>
  <Override PartName="/xl/charts/chart6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5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69.xml" ContentType="application/vnd.openxmlformats-officedocument.drawing+xml"/>
  <Override PartName="/xl/charts/chart7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6.xml" ContentType="application/vnd.openxmlformats-officedocument.themeOverride+xml"/>
  <Override PartName="/xl/drawings/drawing71.xml" ContentType="application/vnd.openxmlformats-officedocument.drawing+xml"/>
  <Override PartName="/xl/charts/chart73.xml" ContentType="application/vnd.openxmlformats-officedocument.drawingml.chart+xml"/>
  <Override PartName="/xl/drawings/drawing72.xml" ContentType="application/vnd.openxmlformats-officedocument.drawing+xml"/>
  <Override PartName="/xl/charts/chart7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73.xml" ContentType="application/vnd.openxmlformats-officedocument.drawing+xml"/>
  <Override PartName="/xl/charts/chart7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74.xml" ContentType="application/vnd.openxmlformats-officedocument.drawing+xml"/>
  <Override PartName="/xl/charts/chart7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75.xml" ContentType="application/vnd.openxmlformats-officedocument.drawing+xml"/>
  <Override PartName="/xl/charts/chart7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76.xml" ContentType="application/vnd.openxmlformats-officedocument.drawing+xml"/>
  <Override PartName="/xl/charts/chart7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77.xml" ContentType="application/vnd.openxmlformats-officedocument.drawing+xml"/>
  <Override PartName="/xl/charts/chart7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8.xml" ContentType="application/vnd.openxmlformats-officedocument.drawing+xml"/>
  <Override PartName="/xl/charts/chart80.xml" ContentType="application/vnd.openxmlformats-officedocument.drawingml.chart+xml"/>
  <Override PartName="/xl/drawings/drawing79.xml" ContentType="application/vnd.openxmlformats-officedocument.drawing+xml"/>
  <Override PartName="/xl/charts/chart81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80.xml" ContentType="application/vnd.openxmlformats-officedocument.drawing+xml"/>
  <Override PartName="/xl/charts/chart82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81.xml" ContentType="application/vnd.openxmlformats-officedocument.drawing+xml"/>
  <Override PartName="/xl/charts/chart83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82.xml" ContentType="application/vnd.openxmlformats-officedocument.drawing+xml"/>
  <Override PartName="/xl/charts/chart84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85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8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83.xml" ContentType="application/vnd.openxmlformats-officedocument.drawing+xml"/>
  <Override PartName="/xl/charts/chart89.xml" ContentType="application/vnd.openxmlformats-officedocument.drawingml.chart+xml"/>
  <Override PartName="/xl/drawings/drawing84.xml" ContentType="application/vnd.openxmlformats-officedocument.drawing+xml"/>
  <Override PartName="/xl/charts/chart9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85.xml" ContentType="application/vnd.openxmlformats-officedocument.drawing+xml"/>
  <Override PartName="/xl/charts/chart9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86.xml" ContentType="application/vnd.openxmlformats-officedocument.drawing+xml"/>
  <Override PartName="/xl/charts/chart9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87.xml" ContentType="application/vnd.openxmlformats-officedocument.drawing+xml"/>
  <Override PartName="/xl/charts/chart9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88.xml" ContentType="application/vnd.openxmlformats-officedocument.drawing+xml"/>
  <Override PartName="/xl/charts/chart9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89.xml" ContentType="application/vnd.openxmlformats-officedocument.drawing+xml"/>
  <Override PartName="/xl/charts/chart9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90.xml" ContentType="application/vnd.openxmlformats-officedocument.drawing+xml"/>
  <Override PartName="/xl/charts/chart9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91.xml" ContentType="application/vnd.openxmlformats-officedocument.drawing+xml"/>
  <Override PartName="/xl/charts/chart9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92.xml" ContentType="application/vnd.openxmlformats-officedocument.drawing+xml"/>
  <Override PartName="/xl/charts/chart9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Eficiencia Energetica-Monitoramento\2024\05 Relatório 2024\Relatorio e workbook\"/>
    </mc:Choice>
  </mc:AlternateContent>
  <xr:revisionPtr revIDLastSave="0" documentId="13_ncr:1_{B48BD1F0-94DF-454A-AD92-33AAA6D6D750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Índice" sheetId="130" r:id="rId1"/>
    <sheet name="Fig.1" sheetId="6" r:id="rId2"/>
    <sheet name="Fig.2" sheetId="7" r:id="rId3"/>
    <sheet name="Fig.3" sheetId="8" r:id="rId4"/>
    <sheet name="Fig.4" sheetId="9" r:id="rId5"/>
    <sheet name="Fig.5" sheetId="10" r:id="rId6"/>
    <sheet name="Fig.6" sheetId="141" r:id="rId7"/>
    <sheet name="Fig.7" sheetId="143" r:id="rId8"/>
    <sheet name="Fig.8" sheetId="138" r:id="rId9"/>
    <sheet name="Fig.9" sheetId="11" r:id="rId10"/>
    <sheet name="Fig.10" sheetId="12" r:id="rId11"/>
    <sheet name="Fig.11" sheetId="13" r:id="rId12"/>
    <sheet name="Fig.12" sheetId="173" r:id="rId13"/>
    <sheet name="Fig.13" sheetId="14" r:id="rId14"/>
    <sheet name="Fig.14" sheetId="15" r:id="rId15"/>
    <sheet name="Fig.15" sheetId="135" r:id="rId16"/>
    <sheet name="Fig.16" sheetId="144" r:id="rId17"/>
    <sheet name="Fig.17" sheetId="17" r:id="rId18"/>
    <sheet name="Fig.18" sheetId="136" r:id="rId19"/>
    <sheet name="Fig.19" sheetId="140" r:id="rId20"/>
    <sheet name="Fig.20" sheetId="4" r:id="rId21"/>
    <sheet name="Fig.21" sheetId="1" r:id="rId22"/>
    <sheet name="Fig.22" sheetId="54" r:id="rId23"/>
    <sheet name="Fig.23" sheetId="55" r:id="rId24"/>
    <sheet name="Fig.24" sheetId="145" r:id="rId25"/>
    <sheet name="Fig.25" sheetId="134" r:id="rId26"/>
    <sheet name="Fig.26" sheetId="57" r:id="rId27"/>
    <sheet name="Fig.27" sheetId="192" r:id="rId28"/>
    <sheet name="Fig.28" sheetId="189" r:id="rId29"/>
    <sheet name="Fig.29" sheetId="190" r:id="rId30"/>
    <sheet name="Fig.30" sheetId="191" r:id="rId31"/>
    <sheet name="Fig.31" sheetId="60" r:id="rId32"/>
    <sheet name="Fig.32" sheetId="62" r:id="rId33"/>
    <sheet name="Fig.33" sheetId="63" r:id="rId34"/>
    <sheet name="Fig.34" sheetId="182" r:id="rId35"/>
    <sheet name="Fig.35" sheetId="183" r:id="rId36"/>
    <sheet name="Fig.36" sheetId="174" r:id="rId37"/>
    <sheet name="Fig.37" sheetId="175" r:id="rId38"/>
    <sheet name="Fig.38" sheetId="176" r:id="rId39"/>
    <sheet name="Fig.39" sheetId="177" r:id="rId40"/>
    <sheet name="Fig.40" sheetId="178" r:id="rId41"/>
    <sheet name="Fig.41" sheetId="180" r:id="rId42"/>
    <sheet name="Fig.42" sheetId="179" r:id="rId43"/>
    <sheet name="Fig.43" sheetId="181" r:id="rId44"/>
    <sheet name="Fig.44" sheetId="81" r:id="rId45"/>
    <sheet name="Fig.45" sheetId="146" r:id="rId46"/>
    <sheet name="Fig.46" sheetId="82" r:id="rId47"/>
    <sheet name="Fig.47" sheetId="83" r:id="rId48"/>
    <sheet name="Fig.48" sheetId="84" r:id="rId49"/>
    <sheet name="Fig.49" sheetId="85" r:id="rId50"/>
    <sheet name="Fig.50" sheetId="86" r:id="rId51"/>
    <sheet name="Fig.51" sheetId="87" r:id="rId52"/>
    <sheet name="Fig.52" sheetId="171" r:id="rId53"/>
    <sheet name="Fig.53" sheetId="170" r:id="rId54"/>
    <sheet name="Fig.54" sheetId="90" r:id="rId55"/>
    <sheet name="Fig.55" sheetId="91" r:id="rId56"/>
    <sheet name="Fig.56" sheetId="92" r:id="rId57"/>
    <sheet name="Fig.57" sheetId="93" r:id="rId58"/>
    <sheet name="Fig.S3" sheetId="209" r:id="rId59"/>
    <sheet name="Fig.S4" sheetId="195" r:id="rId60"/>
    <sheet name="Fig.S5" sheetId="194" r:id="rId61"/>
    <sheet name="Fig.S6" sheetId="198" r:id="rId62"/>
    <sheet name="Fig.S7" sheetId="199" r:id="rId63"/>
    <sheet name="Fig.S8" sheetId="210" r:id="rId64"/>
    <sheet name="Fig.S9" sheetId="211" r:id="rId65"/>
    <sheet name="Fig.S20" sheetId="222" r:id="rId66"/>
    <sheet name="Fig.S21" sheetId="197" r:id="rId67"/>
    <sheet name="Fig.S22" sheetId="223" r:id="rId68"/>
    <sheet name="Fig.S23" sheetId="206" r:id="rId69"/>
    <sheet name="Fig.S24" sheetId="212" r:id="rId70"/>
    <sheet name="Fig.S25" sheetId="224" r:id="rId71"/>
    <sheet name="Fig.S26" sheetId="201" r:id="rId72"/>
    <sheet name="Fig.S27a" sheetId="213" r:id="rId73"/>
    <sheet name="Fig.S27b" sheetId="214" r:id="rId74"/>
    <sheet name="Fig.S27c" sheetId="215" r:id="rId75"/>
    <sheet name="Fig.S27d" sheetId="216" r:id="rId76"/>
    <sheet name="Fig.S27e" sheetId="217" r:id="rId77"/>
    <sheet name="Fig.S27f" sheetId="218" r:id="rId78"/>
    <sheet name="Fig.S27g" sheetId="219" r:id="rId79"/>
    <sheet name="Fig.S27h" sheetId="220" r:id="rId80"/>
  </sheets>
  <definedNames>
    <definedName name="_xlnm._FilterDatabase" localSheetId="8" hidden="1">Fig.8!#REF!</definedName>
    <definedName name="Absc_graph" localSheetId="25">INDIRECT(#REF!)</definedName>
    <definedName name="Absc_graph" localSheetId="27">INDIRECT(#REF!)</definedName>
    <definedName name="Absc_graph" localSheetId="28">INDIRECT(#REF!)</definedName>
    <definedName name="Absc_graph" localSheetId="29">INDIRECT(#REF!)</definedName>
    <definedName name="Absc_graph" localSheetId="30">INDIRECT(#REF!)</definedName>
    <definedName name="Absc_graph">INDIRECT(#REF!)</definedName>
    <definedName name="comercial_publico0" localSheetId="27">OFFSET(#REF!,,,COUNTA(#REF!)-3,1)</definedName>
    <definedName name="comercial_publico0" localSheetId="28">OFFSET(#REF!,,,COUNTA(#REF!)-3,1)</definedName>
    <definedName name="comercial_publico0" localSheetId="29">OFFSET(#REF!,,,COUNTA(#REF!)-3,1)</definedName>
    <definedName name="comercial_publico0" localSheetId="30">OFFSET(Fig.25!#REF!,,,COUNTA(Fig.25!$A:$A)-3,1)</definedName>
    <definedName name="comercial_publico0">OFFSET(Fig.25!#REF!,,,COUNTA(Fig.25!$A:$A)-3,1)</definedName>
    <definedName name="comercial_publico1" localSheetId="27">OFFSET(#REF!,,,COUNTA(#REF!)-1,1)</definedName>
    <definedName name="comercial_publico1" localSheetId="28">OFFSET(#REF!,,,COUNTA(#REF!)-1,1)</definedName>
    <definedName name="comercial_publico1" localSheetId="29">OFFSET(#REF!,,,COUNTA(#REF!)-1,1)</definedName>
    <definedName name="comercial_publico1" localSheetId="30">OFFSET(Fig.25!#REF!,,,COUNTA(Fig.25!$B:$B)-1,1)</definedName>
    <definedName name="comercial_publico1">OFFSET(Fig.25!#REF!,,,COUNTA(Fig.25!$B:$B)-1,1)</definedName>
    <definedName name="comercial_publico2" localSheetId="27">OFFSET(#REF!,,,COUNTA(#REF!)-1,1)</definedName>
    <definedName name="comercial_publico2" localSheetId="28">OFFSET(#REF!,,,COUNTA(#REF!)-1,1)</definedName>
    <definedName name="comercial_publico2" localSheetId="29">OFFSET(#REF!,,,COUNTA(#REF!)-1,1)</definedName>
    <definedName name="comercial_publico2" localSheetId="30">OFFSET(Fig.25!#REF!,,,COUNTA(Fig.25!$C:$C)-1,1)</definedName>
    <definedName name="comercial_publico2">OFFSET(Fig.25!#REF!,,,COUNTA(Fig.25!$C:$C)-1,1)</definedName>
    <definedName name="comercial_publico3" localSheetId="27">OFFSET(#REF!,,,COUNTA(#REF!)-1,1)</definedName>
    <definedName name="comercial_publico3" localSheetId="28">OFFSET(#REF!,,,COUNTA(#REF!)-1,1)</definedName>
    <definedName name="comercial_publico3" localSheetId="29">OFFSET(#REF!,,,COUNTA(#REF!)-1,1)</definedName>
    <definedName name="comercial_publico3" localSheetId="30">OFFSET(Fig.25!#REF!,,,COUNTA(Fig.25!$D:$D)-1,1)</definedName>
    <definedName name="comercial_publico3">OFFSET(Fig.25!#REF!,,,COUNTA(Fig.25!$D:$D)-1,1)</definedName>
    <definedName name="comercial_publico4" localSheetId="27">OFFSET(#REF!,,,COUNTA(#REF!)-1,1)</definedName>
    <definedName name="comercial_publico4" localSheetId="28">OFFSET(#REF!,,,COUNTA(#REF!)-1,1)</definedName>
    <definedName name="comercial_publico4" localSheetId="29">OFFSET(#REF!,,,COUNTA(#REF!)-1,1)</definedName>
    <definedName name="comercial_publico4" localSheetId="30">OFFSET(Fig.25!$A$23,,,COUNTA(Fig.25!$E:$E)-1,1)</definedName>
    <definedName name="comercial_publico4">OFFSET(Fig.25!$A$23,,,COUNTA(Fig.25!$E:$E)-1,1)</definedName>
    <definedName name="comercial_publico5" localSheetId="27">OFFSET(#REF!,,,COUNTA(#REF!)-1,1)</definedName>
    <definedName name="comercial_publico5" localSheetId="28">OFFSET(#REF!,,,COUNTA(#REF!)-1,1)</definedName>
    <definedName name="comercial_publico5" localSheetId="29">OFFSET(#REF!,,,COUNTA(#REF!)-1,1)</definedName>
    <definedName name="comercial_publico5" localSheetId="30">OFFSET(Fig.25!$B$23,,,COUNTA(Fig.25!$F:$F)-1,1)</definedName>
    <definedName name="comercial_publico5">OFFSET(Fig.25!$B$23,,,COUNTA(Fig.25!$F:$F)-1,1)</definedName>
    <definedName name="comercial_publico6" localSheetId="27">OFFSET(#REF!,,,COUNTA(#REF!)-1,1)</definedName>
    <definedName name="comercial_publico6" localSheetId="28">OFFSET(#REF!,,,COUNTA(#REF!)-1,1)</definedName>
    <definedName name="comercial_publico6" localSheetId="29">OFFSET(#REF!,,,COUNTA(#REF!)-1,1)</definedName>
    <definedName name="comercial_publico6" localSheetId="30">OFFSET(Fig.25!$C$23,,,COUNTA(Fig.25!$G:$G)-1,1)</definedName>
    <definedName name="comercial_publico6">OFFSET(Fig.25!$C$23,,,COUNTA(Fig.25!$G:$G)-1,1)</definedName>
    <definedName name="Companies" localSheetId="27">#REF!</definedName>
    <definedName name="Companies" localSheetId="28">#REF!</definedName>
    <definedName name="Companies" localSheetId="29">#REF!</definedName>
    <definedName name="Companies" localSheetId="30">#REF!</definedName>
    <definedName name="Companies">#REF!</definedName>
    <definedName name="Countries" localSheetId="27">#REF!</definedName>
    <definedName name="Countries" localSheetId="28">#REF!</definedName>
    <definedName name="Countries" localSheetId="29">#REF!</definedName>
    <definedName name="Countries" localSheetId="30">#REF!</definedName>
    <definedName name="Countries">#REF!</definedName>
    <definedName name="Delta" localSheetId="27">#REF!</definedName>
    <definedName name="Delta" localSheetId="28">#REF!</definedName>
    <definedName name="Delta" localSheetId="29">#REF!</definedName>
    <definedName name="Delta" localSheetId="30">#REF!</definedName>
    <definedName name="Delta">#REF!</definedName>
    <definedName name="Indicators" localSheetId="27">#REF!</definedName>
    <definedName name="Indicators" localSheetId="28">#REF!</definedName>
    <definedName name="Indicators" localSheetId="29">#REF!</definedName>
    <definedName name="Indicators" localSheetId="30">#REF!</definedName>
    <definedName name="Indicators">#REF!</definedName>
    <definedName name="LASTYR" localSheetId="27">#REF!</definedName>
    <definedName name="LASTYR" localSheetId="28">#REF!</definedName>
    <definedName name="LASTYR" localSheetId="29">#REF!</definedName>
    <definedName name="LASTYR" localSheetId="30">#REF!</definedName>
    <definedName name="LASTYR">#REF!</definedName>
    <definedName name="NPS" localSheetId="27">#REF!</definedName>
    <definedName name="NPS" localSheetId="28">#REF!</definedName>
    <definedName name="NPS" localSheetId="29">#REF!</definedName>
    <definedName name="NPS" localSheetId="30">#REF!</definedName>
    <definedName name="NPS">#REF!</definedName>
    <definedName name="Ord_graph" localSheetId="25">INDIRECT(#REF!)</definedName>
    <definedName name="Ord_graph" localSheetId="27">INDIRECT(#REF!)</definedName>
    <definedName name="Ord_graph" localSheetId="28">INDIRECT(#REF!)</definedName>
    <definedName name="Ord_graph" localSheetId="29">INDIRECT(#REF!)</definedName>
    <definedName name="Ord_graph" localSheetId="30">INDIRECT(#REF!)</definedName>
    <definedName name="Ord_graph">INDIRECT(#REF!)</definedName>
    <definedName name="Region" localSheetId="27">#REF!</definedName>
    <definedName name="Region" localSheetId="28">#REF!</definedName>
    <definedName name="Region" localSheetId="29">#REF!</definedName>
    <definedName name="Region" localSheetId="30">#REF!</definedName>
    <definedName name="Region">#REF!</definedName>
    <definedName name="Report_type" localSheetId="27">#REF!</definedName>
    <definedName name="Report_type" localSheetId="28">#REF!</definedName>
    <definedName name="Report_type" localSheetId="29">#REF!</definedName>
    <definedName name="Report_type" localSheetId="30">#REF!</definedName>
    <definedName name="Report_type">#REF!</definedName>
    <definedName name="SDS" localSheetId="27">#REF!</definedName>
    <definedName name="SDS" localSheetId="28">#REF!</definedName>
    <definedName name="SDS" localSheetId="29">#REF!</definedName>
    <definedName name="SDS" localSheetId="30">#REF!</definedName>
    <definedName name="SDS">#REF!</definedName>
    <definedName name="taxa_sucateamento" localSheetId="27">#REF!</definedName>
    <definedName name="taxa_sucateamento" localSheetId="28">#REF!</definedName>
    <definedName name="taxa_sucateamento" localSheetId="29">#REF!</definedName>
    <definedName name="taxa_sucateamento" localSheetId="30">#REF!</definedName>
    <definedName name="taxa_sucateamento">#REF!</definedName>
    <definedName name="TO" localSheetId="27">INDIRECT(#REF!)</definedName>
    <definedName name="TO" localSheetId="28">INDIRECT(#REF!)</definedName>
    <definedName name="TO" localSheetId="29">INDIRECT(#REF!)</definedName>
    <definedName name="TO" localSheetId="30">INDIRECT(#REF!)</definedName>
    <definedName name="TO">INDIRECT(#REF!)</definedName>
    <definedName name="Type" localSheetId="27">#REF!</definedName>
    <definedName name="Type" localSheetId="28">#REF!</definedName>
    <definedName name="Type" localSheetId="29">#REF!</definedName>
    <definedName name="Type" localSheetId="30">#REF!</definedName>
    <definedName name="Type">#REF!</definedName>
    <definedName name="Vendas" localSheetId="15">#REF!</definedName>
    <definedName name="Vendas" localSheetId="16">#REF!</definedName>
    <definedName name="Vendas" localSheetId="18">#REF!</definedName>
    <definedName name="Vendas" localSheetId="27">#REF!</definedName>
    <definedName name="Vendas" localSheetId="28">#REF!</definedName>
    <definedName name="Vendas" localSheetId="29">#REF!</definedName>
    <definedName name="Vendas" localSheetId="30">#REF!</definedName>
    <definedName name="Vend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06" l="1"/>
  <c r="D24" i="206"/>
  <c r="E24" i="206"/>
  <c r="F24" i="206"/>
  <c r="G24" i="206"/>
  <c r="H24" i="206"/>
  <c r="I24" i="206"/>
  <c r="J24" i="206"/>
  <c r="K24" i="206"/>
  <c r="L24" i="206"/>
  <c r="B24" i="206"/>
  <c r="H37" i="210" l="1"/>
  <c r="H36" i="210"/>
  <c r="H35" i="210"/>
  <c r="H34" i="210"/>
  <c r="H33" i="210"/>
  <c r="H32" i="210"/>
  <c r="H31" i="210"/>
  <c r="H30" i="210"/>
  <c r="H29" i="210"/>
  <c r="H28" i="210"/>
  <c r="H27" i="210"/>
  <c r="H26" i="210"/>
  <c r="H25" i="210"/>
  <c r="H24" i="210"/>
  <c r="H23" i="210"/>
  <c r="H22" i="210"/>
  <c r="B24" i="209"/>
  <c r="C24" i="209"/>
  <c r="D24" i="209"/>
  <c r="E24" i="209"/>
  <c r="F24" i="209"/>
  <c r="G24" i="209"/>
  <c r="H24" i="209"/>
  <c r="I24" i="209"/>
  <c r="J24" i="209"/>
  <c r="K24" i="209"/>
  <c r="L24" i="209"/>
  <c r="H23" i="198" l="1"/>
  <c r="H24" i="198"/>
  <c r="H25" i="198"/>
  <c r="H26" i="198"/>
  <c r="H27" i="198"/>
  <c r="H28" i="198"/>
  <c r="H29" i="198"/>
  <c r="H30" i="198"/>
  <c r="H31" i="198"/>
  <c r="H32" i="198"/>
  <c r="H33" i="198"/>
  <c r="H34" i="198"/>
  <c r="H35" i="198"/>
  <c r="H36" i="198"/>
  <c r="H37" i="198"/>
  <c r="H22" i="198"/>
  <c r="D30" i="201"/>
  <c r="D24" i="201" l="1"/>
  <c r="D25" i="201"/>
  <c r="D26" i="201"/>
  <c r="D27" i="201"/>
  <c r="D28" i="201"/>
  <c r="D29" i="201"/>
  <c r="D23" i="201"/>
  <c r="I25" i="199"/>
  <c r="H25" i="199"/>
  <c r="G25" i="199"/>
  <c r="F25" i="199"/>
  <c r="E25" i="199"/>
  <c r="D25" i="199"/>
  <c r="C25" i="199"/>
  <c r="B25" i="199"/>
  <c r="D29" i="194" l="1"/>
  <c r="D28" i="194"/>
  <c r="D27" i="194"/>
  <c r="D26" i="194"/>
  <c r="D25" i="194"/>
  <c r="D24" i="194"/>
  <c r="D23" i="194"/>
  <c r="D22" i="194"/>
  <c r="H24" i="87" l="1"/>
  <c r="I24" i="87"/>
  <c r="J24" i="87"/>
  <c r="J40" i="82" l="1"/>
  <c r="J21" i="83" l="1"/>
  <c r="J20" i="83"/>
  <c r="J31" i="82"/>
  <c r="I33" i="82"/>
  <c r="I34" i="82"/>
  <c r="I35" i="82"/>
  <c r="I36" i="82"/>
  <c r="I37" i="82"/>
  <c r="I38" i="82"/>
  <c r="I31" i="82"/>
  <c r="J27" i="83" l="1"/>
  <c r="J22" i="83"/>
  <c r="J23" i="83"/>
  <c r="J24" i="83"/>
  <c r="J25" i="83"/>
  <c r="J26" i="83"/>
  <c r="J35" i="82" l="1"/>
  <c r="J34" i="82" l="1"/>
  <c r="J33" i="82" l="1"/>
  <c r="J37" i="82" l="1"/>
  <c r="J38" i="82"/>
  <c r="J27" i="87"/>
  <c r="J32" i="82" l="1"/>
  <c r="J41" i="82"/>
  <c r="I25" i="87"/>
  <c r="J25" i="87"/>
  <c r="I28" i="87"/>
  <c r="I26" i="87"/>
  <c r="E49" i="87"/>
  <c r="J28" i="87"/>
  <c r="B49" i="87"/>
  <c r="D49" i="87"/>
  <c r="J26" i="87"/>
  <c r="H25" i="87"/>
  <c r="J36" i="82"/>
  <c r="I27" i="87"/>
  <c r="H27" i="87" l="1"/>
  <c r="H28" i="87"/>
  <c r="C49" i="87"/>
  <c r="H26" i="87"/>
</calcChain>
</file>

<file path=xl/sharedStrings.xml><?xml version="1.0" encoding="utf-8"?>
<sst xmlns="http://schemas.openxmlformats.org/spreadsheetml/2006/main" count="1140" uniqueCount="545">
  <si>
    <t xml:space="preserve"> </t>
  </si>
  <si>
    <t>2000</t>
  </si>
  <si>
    <t>2010</t>
  </si>
  <si>
    <t>Comparação do consumo total das Edificações - Eletricidade</t>
  </si>
  <si>
    <t>FONTES</t>
  </si>
  <si>
    <t>Total</t>
  </si>
  <si>
    <t>Outros</t>
  </si>
  <si>
    <t>Biodiesel</t>
  </si>
  <si>
    <t>Diesel</t>
  </si>
  <si>
    <t>GNV</t>
  </si>
  <si>
    <t>Gasolina C</t>
  </si>
  <si>
    <t>Álcool Hidratado</t>
  </si>
  <si>
    <t>Diesel (leves)</t>
  </si>
  <si>
    <t>Diesel (coletivo)</t>
  </si>
  <si>
    <t>Diesel (carga)</t>
  </si>
  <si>
    <t>Milhões tep</t>
  </si>
  <si>
    <t>Fuel</t>
  </si>
  <si>
    <r>
      <t>tep/(10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pass.km)</t>
    </r>
  </si>
  <si>
    <t>Rodo Leves</t>
  </si>
  <si>
    <t>Rodo Coletivo</t>
  </si>
  <si>
    <t>Ferro</t>
  </si>
  <si>
    <t>Aqua</t>
  </si>
  <si>
    <t>Aéreo</t>
  </si>
  <si>
    <t>Rodoviário Leves</t>
  </si>
  <si>
    <t>Rodoviário Coletivo</t>
  </si>
  <si>
    <t>Ferroviário</t>
  </si>
  <si>
    <t>Aquaviário</t>
  </si>
  <si>
    <t>Gasolina A</t>
  </si>
  <si>
    <t>Etanol Anidro</t>
  </si>
  <si>
    <t>Etanol Hidratado</t>
  </si>
  <si>
    <t>Ciclo Otto</t>
  </si>
  <si>
    <t>Gasolina</t>
  </si>
  <si>
    <t>Frota por Categoria</t>
  </si>
  <si>
    <t>Semileves</t>
  </si>
  <si>
    <t>Leves</t>
  </si>
  <si>
    <t>Médios</t>
  </si>
  <si>
    <t>Semipesados</t>
  </si>
  <si>
    <t>Pesados</t>
  </si>
  <si>
    <t>km/l</t>
  </si>
  <si>
    <t>Semileve</t>
  </si>
  <si>
    <t>Leve</t>
  </si>
  <si>
    <t>Médio</t>
  </si>
  <si>
    <t>Semipesado</t>
  </si>
  <si>
    <t>Pesado</t>
  </si>
  <si>
    <t>Eletricidade</t>
  </si>
  <si>
    <t>GLP</t>
  </si>
  <si>
    <t>Lenha</t>
  </si>
  <si>
    <t>Energia renovável</t>
  </si>
  <si>
    <t>Petróleo e derivados</t>
  </si>
  <si>
    <t>Gás natural</t>
  </si>
  <si>
    <t>Carvão mineral e coque de carvão</t>
  </si>
  <si>
    <t>Urânio (U₃O₈) / Outr. Não Ren</t>
  </si>
  <si>
    <t xml:space="preserve">Hidráulica </t>
  </si>
  <si>
    <t>Lenha e carvão vegetal</t>
  </si>
  <si>
    <t>Produtos da cana-de-açúcar / Outr. Ren</t>
  </si>
  <si>
    <t>Público</t>
  </si>
  <si>
    <t>Comercial</t>
  </si>
  <si>
    <t>Residencial</t>
  </si>
  <si>
    <t xml:space="preserve">Serviços </t>
  </si>
  <si>
    <t xml:space="preserve">   Público</t>
  </si>
  <si>
    <t xml:space="preserve">   Comercial</t>
  </si>
  <si>
    <t>Educação</t>
  </si>
  <si>
    <t>Escritórios</t>
  </si>
  <si>
    <t>Hotéis e Restaurantes</t>
  </si>
  <si>
    <t>Saúde</t>
  </si>
  <si>
    <t>Edifícios Públicos</t>
  </si>
  <si>
    <t>Água, Esgoto e Saneamento</t>
  </si>
  <si>
    <t>Iluminação Pública</t>
  </si>
  <si>
    <t>Transportes</t>
  </si>
  <si>
    <t>Renováveis</t>
  </si>
  <si>
    <t>Não-renováveis</t>
  </si>
  <si>
    <t>Industrial (exclusive uso não-energético)</t>
  </si>
  <si>
    <t>Agropecuária</t>
  </si>
  <si>
    <t>Terciário e outros</t>
  </si>
  <si>
    <t>Setor energético</t>
  </si>
  <si>
    <t>Uso não-energético</t>
  </si>
  <si>
    <t>Uso energético total</t>
  </si>
  <si>
    <t>Consumo (milhões de tep)</t>
  </si>
  <si>
    <t>Área (milhões m²)</t>
  </si>
  <si>
    <t>kWh/m²</t>
  </si>
  <si>
    <t>tep/m²</t>
  </si>
  <si>
    <t>Atacado e Comércio Varejista</t>
  </si>
  <si>
    <t>Gás Natural</t>
  </si>
  <si>
    <t>Óleo Combustível</t>
  </si>
  <si>
    <t>Gasolina Automotiva</t>
  </si>
  <si>
    <t>Gasolina de Aviação</t>
  </si>
  <si>
    <t>Querosene</t>
  </si>
  <si>
    <t>Flex fuel</t>
  </si>
  <si>
    <t>Etanol</t>
  </si>
  <si>
    <t>Híbridos e elétricos</t>
  </si>
  <si>
    <t>Rodoviário</t>
  </si>
  <si>
    <t>Figura 20 - Posse e consumo médio anual por equipamento</t>
  </si>
  <si>
    <t>Figura 19 - Evolução do percentual de domicílios que cozinham alimentos por fonte em relação ao total de domicílios nacionais</t>
  </si>
  <si>
    <t>Figura 17 - Evolução da participação energética dos usos finais na demanda residencial de energia</t>
  </si>
  <si>
    <t>Figura 13 - Evolução da participação energética das fontes na demanda residencial de energia</t>
  </si>
  <si>
    <t>Figura 1 - Comparação internacional da participação das fontes renováveis na Oferta Interna de Energia (OIE)</t>
  </si>
  <si>
    <t>&gt;&gt; Sumário</t>
  </si>
  <si>
    <t>Figura 2 - Evolução da participação das fontes renováveis na Oferta Interna de Energia (OIE)</t>
  </si>
  <si>
    <t>Figura 4 - Consumo energético por setor em anos selecionados</t>
  </si>
  <si>
    <t>Valores absolutos</t>
  </si>
  <si>
    <t>Figura 5 - Evolução da intensidade energética no Brasil</t>
  </si>
  <si>
    <t>Figura 6 – Evolução dos investimentos de PD&amp;D em Eficiência Energética</t>
  </si>
  <si>
    <t>Fonte: Elaborado por EPE</t>
  </si>
  <si>
    <t>Figura 7 – Origem dos recursos (%) de PD&amp;D em Eficiência Energética</t>
  </si>
  <si>
    <t>Figura 9 – ODEX Brasil</t>
  </si>
  <si>
    <t>Figura 10 – Energia total demandada pelas edificações</t>
  </si>
  <si>
    <t>DADOS</t>
  </si>
  <si>
    <t>Figura 11 – Eletricidade demandada pelas edificações</t>
  </si>
  <si>
    <t>Etiquetas Emitidas</t>
  </si>
  <si>
    <t>Etiquetagem em Edifícios (ENCE)</t>
  </si>
  <si>
    <t>Figura 12 – Evolução da Etiqueta Nacional de Conservação de Energia em Edifícios – ENCE (quantidade de etiquetas emitidas)</t>
  </si>
  <si>
    <t>Figura 14 – Evolução da demanda residencial elétrica e energética</t>
  </si>
  <si>
    <t>Figura 15 – Penetração de Sistemas de Aquecimento Solar (SAS)</t>
  </si>
  <si>
    <t>Figura 16 – Consumo Evitado de Energia Residencial (mil tep)</t>
  </si>
  <si>
    <t>Figura 18 - Evolução do percentual de domicílios que aquecem água por fonte de energia</t>
  </si>
  <si>
    <t>Figura 21 – Equipamentos no consumo residencial de energia elétrica</t>
  </si>
  <si>
    <t>Figura 22 – Evolução do ODEX residencial calculado para energia total e eletricidade</t>
  </si>
  <si>
    <t>Figura 23 – Consumo final energético por fonte nos serviços</t>
  </si>
  <si>
    <t>Figura 24 – Evolução do Consumo de Energia e Área do Setor Comercial</t>
  </si>
  <si>
    <t>Figura 26 – Consumo final energético por segmento no setor de serviços</t>
  </si>
  <si>
    <t>Consumo de biodiesel</t>
  </si>
  <si>
    <t>Percentual de adição à mistura</t>
  </si>
  <si>
    <t>Níveis médios</t>
  </si>
  <si>
    <t>Figura 25 - Consumo específico por metro quadrado</t>
  </si>
  <si>
    <t>AUXILIAR DO GRÁFICO</t>
  </si>
  <si>
    <t>Ano inicial</t>
  </si>
  <si>
    <t>Ano final</t>
  </si>
  <si>
    <t>Hidroviário</t>
  </si>
  <si>
    <r>
      <t>Comparação do consumo total das Edificações em 10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tep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</si>
  <si>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"Outras" inclui gás natural, diesel, GLP e coque de carvão mineral.</t>
    </r>
  </si>
  <si>
    <r>
      <rPr>
        <b/>
        <sz val="11"/>
        <color theme="1"/>
        <rFont val="Calibri"/>
        <family val="2"/>
        <scheme val="minor"/>
      </rPr>
      <t>Nota:</t>
    </r>
    <r>
      <rPr>
        <sz val="9.35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 taxa de reciclagem é calculada pela razão entre o consumo aparente de papel e a coleta de aparas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</si>
  <si>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A taxa de reciclagem é calculada pela razão entre a sucata recuperada e o consumo doméstico.</t>
    </r>
  </si>
  <si>
    <t>Diesel B (individual)</t>
  </si>
  <si>
    <t>Diesel B (coletivo)</t>
  </si>
  <si>
    <t>Diesel B (cargas)</t>
  </si>
  <si>
    <t>Ano</t>
  </si>
  <si>
    <t>Participação (%)</t>
  </si>
  <si>
    <t>Frota de Automóveis</t>
  </si>
  <si>
    <t>Consumo Específico</t>
  </si>
  <si>
    <t>2000 - 2023</t>
  </si>
  <si>
    <t>TOTAL</t>
  </si>
  <si>
    <r>
      <t>tep/(10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pt.km)</t>
    </r>
  </si>
  <si>
    <t>JAN</t>
  </si>
  <si>
    <t>FEV</t>
  </si>
  <si>
    <t>MAR</t>
  </si>
  <si>
    <t>MAI</t>
  </si>
  <si>
    <t>JUN</t>
  </si>
  <si>
    <t>JUL</t>
  </si>
  <si>
    <t>AGO</t>
  </si>
  <si>
    <t>Razão</t>
  </si>
  <si>
    <t>Livre (GWh)</t>
  </si>
  <si>
    <t>Cativo (GWh)</t>
  </si>
  <si>
    <t>ABR</t>
  </si>
  <si>
    <t>FeSi</t>
  </si>
  <si>
    <t>FeMn</t>
  </si>
  <si>
    <t>FeNi</t>
  </si>
  <si>
    <t>FeCr</t>
  </si>
  <si>
    <t>Si metálico</t>
  </si>
  <si>
    <t>Ligas especiais</t>
  </si>
  <si>
    <t>Consumo Específico (GJ/t)</t>
  </si>
  <si>
    <t>Municípios com ABRAFE</t>
  </si>
  <si>
    <t>IDH</t>
  </si>
  <si>
    <t>Municípios sem ABRAFE</t>
  </si>
  <si>
    <t>Banabuiú (CE)</t>
  </si>
  <si>
    <t>Jaguaretama (CE)</t>
  </si>
  <si>
    <t>Bocaiúva (MG)</t>
  </si>
  <si>
    <t>João Pinheiro (MG)</t>
  </si>
  <si>
    <t>Breu Branco (PA)</t>
  </si>
  <si>
    <t>Pacajá (PA)</t>
  </si>
  <si>
    <t>Capitão Enéas (MG)</t>
  </si>
  <si>
    <t>São João da Ponte (MG)</t>
  </si>
  <si>
    <t>Conselheiro Lafaiete (MG)</t>
  </si>
  <si>
    <t>Vespasiano (MG)</t>
  </si>
  <si>
    <t>Corumbá (MS)</t>
  </si>
  <si>
    <t>Ponta Porã (MS)</t>
  </si>
  <si>
    <t>Itapeva (SP)</t>
  </si>
  <si>
    <t>Avaré (SP)</t>
  </si>
  <si>
    <t>Marabá (PA)</t>
  </si>
  <si>
    <t>Parauapebas (PA)</t>
  </si>
  <si>
    <t>Nova Era (MG)</t>
  </si>
  <si>
    <t>São Domingos do Prata (MG)</t>
  </si>
  <si>
    <t>Passa Tempo (MG)</t>
  </si>
  <si>
    <t>Desterro de Entre Rios (MG)</t>
  </si>
  <si>
    <t>Pirapora (MG)</t>
  </si>
  <si>
    <t>São Francisco (MG)</t>
  </si>
  <si>
    <t>Pojuca (BA)</t>
  </si>
  <si>
    <t>Inhambupe (BA)</t>
  </si>
  <si>
    <t>Santos Dumont (MG)</t>
  </si>
  <si>
    <t>Visconde do Rio Branco (MG)</t>
  </si>
  <si>
    <t>São Gotardo (MG)</t>
  </si>
  <si>
    <t>Carmo do Paranaíba (MG)</t>
  </si>
  <si>
    <t>São João Del Rei (MG)</t>
  </si>
  <si>
    <t>Esmeraldas (MG)</t>
  </si>
  <si>
    <t>Várzea da Palma (MG)</t>
  </si>
  <si>
    <t>Itamarandiba (MG)</t>
  </si>
  <si>
    <t>INDICADORES</t>
  </si>
  <si>
    <t>IDHM</t>
  </si>
  <si>
    <t>IDHM Renda</t>
  </si>
  <si>
    <t>IDHM Longevidade</t>
  </si>
  <si>
    <t>IDHM Educação</t>
  </si>
  <si>
    <t>Territorialidades / Ano</t>
  </si>
  <si>
    <t>Média Municípios com ABRAFE</t>
  </si>
  <si>
    <t>Média Municípios sem ABRAFE</t>
  </si>
  <si>
    <t>Aumento ABRAFE</t>
  </si>
  <si>
    <t>Liga</t>
  </si>
  <si>
    <t>Brasil / Mundo</t>
  </si>
  <si>
    <t>Mundo</t>
  </si>
  <si>
    <t>Brasil</t>
  </si>
  <si>
    <t>Ferro-Silício</t>
  </si>
  <si>
    <t>Ferro-Níquel</t>
  </si>
  <si>
    <t>Silício metálico</t>
  </si>
  <si>
    <t>Ferro-Cromo</t>
  </si>
  <si>
    <t>Silício-Manganês</t>
  </si>
  <si>
    <t>Ferro-Nióbio</t>
  </si>
  <si>
    <t>Ferro-Manganês</t>
  </si>
  <si>
    <t>Produção de Ferroligas 2021 (t)</t>
  </si>
  <si>
    <t>Ferro-Silício-Cromo</t>
  </si>
  <si>
    <t>Consumo Específico (kWh/t)</t>
  </si>
  <si>
    <t>Referência</t>
  </si>
  <si>
    <t>Realizado</t>
  </si>
  <si>
    <t>País</t>
  </si>
  <si>
    <t>China</t>
  </si>
  <si>
    <t>Australia</t>
  </si>
  <si>
    <t>Canadá</t>
  </si>
  <si>
    <t>% Fe-Cr</t>
  </si>
  <si>
    <t>% Fe-Mn</t>
  </si>
  <si>
    <t>% Fe-Ni</t>
  </si>
  <si>
    <t>% Fe-Nb</t>
  </si>
  <si>
    <t>% Fe-Si</t>
  </si>
  <si>
    <t>% Si-Mn</t>
  </si>
  <si>
    <t>% Silício</t>
  </si>
  <si>
    <t>Produção (t)</t>
  </si>
  <si>
    <t>Exportação (t)</t>
  </si>
  <si>
    <t>Exportação/Produção (%)</t>
  </si>
  <si>
    <t>Unidade: toneladas</t>
  </si>
  <si>
    <t>Banabuiú - CE</t>
  </si>
  <si>
    <t>Bocaiúva - MG</t>
  </si>
  <si>
    <t>Breu Branco - PA</t>
  </si>
  <si>
    <t>Capitão Enéas - MG</t>
  </si>
  <si>
    <t>Conselheiro Lafaiete - MG</t>
  </si>
  <si>
    <t>Corumbá - MS</t>
  </si>
  <si>
    <t>Itapeva - SP</t>
  </si>
  <si>
    <t>Marabá - PA</t>
  </si>
  <si>
    <t>Nova Era - MG</t>
  </si>
  <si>
    <t>Passa Tempo - MG</t>
  </si>
  <si>
    <t>Pirapora - MG</t>
  </si>
  <si>
    <t>Pojuca - BA</t>
  </si>
  <si>
    <t>Santos Dumont - MG</t>
  </si>
  <si>
    <t>São Gotardo - MG</t>
  </si>
  <si>
    <t>São João del Rei - MG</t>
  </si>
  <si>
    <t>Várzea da Palma - MG</t>
  </si>
  <si>
    <t>IPS</t>
  </si>
  <si>
    <t>Jaguaretama - CE</t>
  </si>
  <si>
    <t>João Pinheiro - MG</t>
  </si>
  <si>
    <t>Pacajá - PA</t>
  </si>
  <si>
    <t>São João da Ponte - MG</t>
  </si>
  <si>
    <t>Vespasiano - MG</t>
  </si>
  <si>
    <t>Ponta Porã - MS</t>
  </si>
  <si>
    <t>Ibiúna - SP</t>
  </si>
  <si>
    <t>Parauapebas - PA</t>
  </si>
  <si>
    <t>São Domingos do Prata - MG</t>
  </si>
  <si>
    <t>Desterro de Entre Rios - MG</t>
  </si>
  <si>
    <t>São Francisco - MG</t>
  </si>
  <si>
    <t>Inhambupe - BA</t>
  </si>
  <si>
    <t>Visconde do Rio Branco - MG</t>
  </si>
  <si>
    <t>Carmo do Paranaíba</t>
  </si>
  <si>
    <t>Esmeraldas - MG</t>
  </si>
  <si>
    <t>Itamarandiba - MG</t>
  </si>
  <si>
    <t>Necessidades Humanas Básicas</t>
  </si>
  <si>
    <t>Fundamentos do Bem-estar</t>
  </si>
  <si>
    <t>Oportunidades</t>
  </si>
  <si>
    <t>Liga (%) - produção</t>
  </si>
  <si>
    <t>Baixo</t>
  </si>
  <si>
    <t>Alto</t>
  </si>
  <si>
    <t>%</t>
  </si>
  <si>
    <t>Produção mundial 2021</t>
  </si>
  <si>
    <t>Indonésia</t>
  </si>
  <si>
    <t>Índia</t>
  </si>
  <si>
    <t>África do Sul</t>
  </si>
  <si>
    <t>Cazaquistão</t>
  </si>
  <si>
    <t>Rússia</t>
  </si>
  <si>
    <t>Noruega</t>
  </si>
  <si>
    <t>Ucrânia</t>
  </si>
  <si>
    <t>Coreia do Sul</t>
  </si>
  <si>
    <t>Japão</t>
  </si>
  <si>
    <t>Estados Unidos</t>
  </si>
  <si>
    <t>França</t>
  </si>
  <si>
    <t xml:space="preserve">Nova Caledônia </t>
  </si>
  <si>
    <t>Colômbia</t>
  </si>
  <si>
    <t>Malásia</t>
  </si>
  <si>
    <t>México</t>
  </si>
  <si>
    <t>Macedônia</t>
  </si>
  <si>
    <t>República Dominicana</t>
  </si>
  <si>
    <t>Islândia</t>
  </si>
  <si>
    <t>Butão</t>
  </si>
  <si>
    <t>GÁS NATURAL</t>
  </si>
  <si>
    <t xml:space="preserve">COQUE DE CARVÃO MINERAL       </t>
  </si>
  <si>
    <t xml:space="preserve">ELETRICIDADE                  </t>
  </si>
  <si>
    <t>CARVÃO VEGETAL E LENHA</t>
  </si>
  <si>
    <t>OUTRAS NÃO ESPECIFICADAS</t>
  </si>
  <si>
    <t>Fonte (mil tep)</t>
  </si>
  <si>
    <t>Fonte: ABRAFE (2024)</t>
  </si>
  <si>
    <t>Figura S4 – Participação de cada tipo de liga e de silício metálico na produção em 2023</t>
  </si>
  <si>
    <t>Figura S3 – Valores de Produção e Exportação de ferroligas e silício metálico (mil toneladas)</t>
  </si>
  <si>
    <t>Fonte: Dados do SIMPLES (EPE, 2024d)</t>
  </si>
  <si>
    <t>Figura S5 – Consumo de energia elétrica (GWh) livre e cativo de janeiro à agosto de 2024 e razão [Consumo Livre]/[Consumo Cativo]</t>
  </si>
  <si>
    <t>Figura S6 – Comparativo IDH 2010</t>
  </si>
  <si>
    <t>Fonte: IBGE – Atlas Brasil (2024)</t>
  </si>
  <si>
    <t>AUXILIAR</t>
  </si>
  <si>
    <t>Figura S7 – Comparativo IDHM 2000 - 2010</t>
  </si>
  <si>
    <t>Fonte: IPS Brasil (2024)</t>
  </si>
  <si>
    <t>Figura S8 – Comparativo IPS 2024</t>
  </si>
  <si>
    <t>Figura S9 – Dimensões do IPS Brasil 2024</t>
  </si>
  <si>
    <t>Figura S20 – Matriz energética do segmento industrial de ferroligas e silício metálico</t>
  </si>
  <si>
    <t>Fonte: EPE (2024a)</t>
  </si>
  <si>
    <t>Figura S21 – Consumo Específico de Energia (GJ/t) para produção de ferroligas e silício metálico no Brasil</t>
  </si>
  <si>
    <t>Figura S22 – Consumo Específico (Realizado) de Eletricidade (kWh/t) para produção de ferroligas e silício metálico no Brasil</t>
  </si>
  <si>
    <t>Índice de Eficiência Energética</t>
  </si>
  <si>
    <t>Figura S23 – Evolução do Índice de Eficiência Energética de produção de ferroligas e silício metálico</t>
  </si>
  <si>
    <t>Fonte: Elaborado por EPE e ABRAFE</t>
  </si>
  <si>
    <t>Figura S24 –  Evolução do Consumo Específico de Eletricidade em função do “mix” de produção de ligas de “alto”, “médio” e “baixo” consumos específicos de referência</t>
  </si>
  <si>
    <t>Figura S25 – Renovabilidade da matriz energética do setor de ferroligas e silício metálico</t>
  </si>
  <si>
    <t>Renovabilidade (%)</t>
  </si>
  <si>
    <t>Figura S26 – Produção nacional por tipo de liga e sua participação no cenário internacional</t>
  </si>
  <si>
    <t>Fonte: Elaborado por EPE e ARAFE</t>
  </si>
  <si>
    <t>Figura S27 – Participação da produção nacional por tipo de liga no cenário internacional</t>
  </si>
  <si>
    <t>Finlândia</t>
  </si>
  <si>
    <t>Zimbábue</t>
  </si>
  <si>
    <t xml:space="preserve">Geórgia </t>
  </si>
  <si>
    <t>Fonte: EPE (2024b)</t>
  </si>
  <si>
    <t>OCDE (2022)</t>
  </si>
  <si>
    <t>Mundo (2021)</t>
  </si>
  <si>
    <t>Brasil (2023)</t>
  </si>
  <si>
    <t>Figura 3 - Oferta Interna de Energia (OIE) por fonte em anos selecionados</t>
  </si>
  <si>
    <t>Valores percentuais (participação)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</si>
  <si>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</si>
  <si>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</si>
  <si>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</si>
  <si>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</si>
  <si>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</si>
  <si>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</si>
  <si>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</si>
  <si>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</si>
  <si>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</si>
  <si>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</si>
  <si>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2012</t>
  </si>
  <si>
    <t>2013</t>
  </si>
  <si>
    <t>2015</t>
  </si>
  <si>
    <t>2016</t>
  </si>
  <si>
    <t>2017</t>
  </si>
  <si>
    <t>2018</t>
  </si>
  <si>
    <t>2019</t>
  </si>
  <si>
    <t>2020</t>
  </si>
  <si>
    <t>Intensidade Energética</t>
  </si>
  <si>
    <t>Intensidade Consumo Final</t>
  </si>
  <si>
    <t>Fonte: EPE (2024c)</t>
  </si>
  <si>
    <t>Eficiência Energética</t>
  </si>
  <si>
    <t>BNDES</t>
  </si>
  <si>
    <t>FINEP</t>
  </si>
  <si>
    <t>ANEEL</t>
  </si>
  <si>
    <t>Figura 8 – Natureza e modalidade dos investimentos, em milhões de reais - 2013 a 2023</t>
  </si>
  <si>
    <t>Publicamente orientado</t>
  </si>
  <si>
    <t>Tecnologias de eficiência energética aplicadas ao setor de transporte rodoviário</t>
  </si>
  <si>
    <t>Eficiência energética não alocados</t>
  </si>
  <si>
    <t>Tecnologias de eficiência energética aplicadas à Indústria</t>
  </si>
  <si>
    <t>Tecnologias de eficiência energética aplicada a residências e estabelecimentos comerciais</t>
  </si>
  <si>
    <t>ODEX (base 100 = 2005)</t>
  </si>
  <si>
    <t>Indústria</t>
  </si>
  <si>
    <t>ODEX Brasil</t>
  </si>
  <si>
    <t xml:space="preserve">Comercial: 3,2% a.a </t>
  </si>
  <si>
    <t xml:space="preserve">Público: 1,1% a.a </t>
  </si>
  <si>
    <t>Residencial: 1,6% a.a</t>
  </si>
  <si>
    <t>Comercial: 1,4% a.a</t>
  </si>
  <si>
    <t>Público: -2,0% a.a</t>
  </si>
  <si>
    <t>Residencial: 3,8% a.a</t>
  </si>
  <si>
    <t>Fonte: INMETRO (2023)</t>
  </si>
  <si>
    <t>Fonte: Elaborado pela EPE</t>
  </si>
  <si>
    <t>2014</t>
  </si>
  <si>
    <t>Energia total (tep por domicílio)</t>
  </si>
  <si>
    <t>Eletricidade (kWh por domicílio)</t>
  </si>
  <si>
    <t>Área instalada (m²) por mil habitantes</t>
  </si>
  <si>
    <t>Participação de domicílios com SAS (%)</t>
  </si>
  <si>
    <t>Consumo Residencial Evitado de Energia (mil tep)</t>
  </si>
  <si>
    <t>Uso Final (%)</t>
  </si>
  <si>
    <t>Cocção de alimentos</t>
  </si>
  <si>
    <t>Conservação de alimentos</t>
  </si>
  <si>
    <t>Aquecimento de água</t>
  </si>
  <si>
    <t>Climatização de Ambientes</t>
  </si>
  <si>
    <t>Outros equipamentos elétricos</t>
  </si>
  <si>
    <t>Iluminação</t>
  </si>
  <si>
    <t>Entretenimento e comunicações</t>
  </si>
  <si>
    <t>Lavanderia</t>
  </si>
  <si>
    <t>Gás</t>
  </si>
  <si>
    <t>Solar</t>
  </si>
  <si>
    <t>Biomassas</t>
  </si>
  <si>
    <t>GN</t>
  </si>
  <si>
    <t>Eletricidade (Fogão Elétrico)</t>
  </si>
  <si>
    <t>Eletricidade (Micro-ondas)</t>
  </si>
  <si>
    <t>Unidades por domicílio</t>
  </si>
  <si>
    <t>Equipamentos</t>
  </si>
  <si>
    <t>Condicionador de Ar</t>
  </si>
  <si>
    <t>Lâmpadas</t>
  </si>
  <si>
    <t>Chuveiro elétrico</t>
  </si>
  <si>
    <t>Máquina de lavar</t>
  </si>
  <si>
    <t>Geladeira</t>
  </si>
  <si>
    <t>Ventilador/Circulador Ar</t>
  </si>
  <si>
    <t>Televisão</t>
  </si>
  <si>
    <t>kWh/equipamento</t>
  </si>
  <si>
    <t>Equipamento</t>
  </si>
  <si>
    <t>GWh/ano - 10+</t>
  </si>
  <si>
    <t>ODEX Residencial</t>
  </si>
  <si>
    <t>Energia</t>
  </si>
  <si>
    <t>Gás Liquefeito de Petróleo</t>
  </si>
  <si>
    <t xml:space="preserve">Gás liquefeito de petróleo </t>
  </si>
  <si>
    <t>Óleo combustível</t>
  </si>
  <si>
    <t>Consumo de Eletricidade</t>
  </si>
  <si>
    <t>Figura 27: Perfil dos Compradores Online: (Participação do Faturamento)</t>
  </si>
  <si>
    <t>Fonte: ABComm (2024)</t>
  </si>
  <si>
    <t>Eletrodomésticos</t>
  </si>
  <si>
    <t>Telefonia</t>
  </si>
  <si>
    <t>Casa e Decoração</t>
  </si>
  <si>
    <t>Informática</t>
  </si>
  <si>
    <t>Eletrônicos</t>
  </si>
  <si>
    <t>Moda e Acessório</t>
  </si>
  <si>
    <t>Beleza e Saúde</t>
  </si>
  <si>
    <t>Outras</t>
  </si>
  <si>
    <t>Esportes</t>
  </si>
  <si>
    <t>Alimenção</t>
  </si>
  <si>
    <t>Jogos</t>
  </si>
  <si>
    <t>Cultura</t>
  </si>
  <si>
    <t>Figura 28: Perfil das Regiões em compra eletrônica</t>
  </si>
  <si>
    <t>Centro-Oeste</t>
  </si>
  <si>
    <t>Nordeste</t>
  </si>
  <si>
    <t>Norte</t>
  </si>
  <si>
    <t>Sudeste</t>
  </si>
  <si>
    <t>Sul</t>
  </si>
  <si>
    <t>Figura 29: Participação do E-commerce no Varejo Tradicional</t>
  </si>
  <si>
    <t>Figura 30: Distribuição dos Gastos com a Energia Elétrica – 2023</t>
  </si>
  <si>
    <t>Fonte: MGISP (2023)</t>
  </si>
  <si>
    <t>Órgão - Classificação</t>
  </si>
  <si>
    <t>Valor</t>
  </si>
  <si>
    <t>Universidade</t>
  </si>
  <si>
    <t>Fundo Nacional</t>
  </si>
  <si>
    <t>Administração Direta</t>
  </si>
  <si>
    <t>Empresa Pública</t>
  </si>
  <si>
    <t>Ministério</t>
  </si>
  <si>
    <t>Instituto Federal</t>
  </si>
  <si>
    <t>Fundação Pública</t>
  </si>
  <si>
    <t>Autarquia Especial</t>
  </si>
  <si>
    <t>Autarquia</t>
  </si>
  <si>
    <t>Sociedade de Economia Mista</t>
  </si>
  <si>
    <t>Agência Reguladora</t>
  </si>
  <si>
    <t>Hospital Universitário</t>
  </si>
  <si>
    <t>Figura 31 – OIE, consumo energético e valor adicionado das indústrias no Brasil</t>
  </si>
  <si>
    <t>Fonte: Elaborado por EPE, a partir de EPE (2024a) e IBGE (2023)</t>
  </si>
  <si>
    <t>Index (100 = ano 2005)</t>
  </si>
  <si>
    <t>Consumo final energético industrial</t>
  </si>
  <si>
    <t>Índice VA industrial</t>
  </si>
  <si>
    <t>Figura 32 – Decomposição dos efeitos intensidade, estrutura e atividade</t>
  </si>
  <si>
    <t>Atividade</t>
  </si>
  <si>
    <t>Estrutura</t>
  </si>
  <si>
    <t>Intensidade</t>
  </si>
  <si>
    <t>Consumo</t>
  </si>
  <si>
    <t>Figura 33 - ODEX Industrial</t>
  </si>
  <si>
    <t>Índice (100 = ano 2005)</t>
  </si>
  <si>
    <t>Figura 34 - Participação da indústria por segmento</t>
  </si>
  <si>
    <t>Ferro gusa e aço</t>
  </si>
  <si>
    <t>Alimentos e bebidas</t>
  </si>
  <si>
    <t>Química</t>
  </si>
  <si>
    <t>Papel e celulose</t>
  </si>
  <si>
    <t>Outras indústrias</t>
  </si>
  <si>
    <t>Não ferrosos</t>
  </si>
  <si>
    <t>Cimento</t>
  </si>
  <si>
    <t>Cerâmica</t>
  </si>
  <si>
    <t>Mineração e pelotização</t>
  </si>
  <si>
    <t>Ferroligas</t>
  </si>
  <si>
    <t>Têxtil</t>
  </si>
  <si>
    <t>Figura 35 - Matriz energética da indústria</t>
  </si>
  <si>
    <t>Derivados de petróleo</t>
  </si>
  <si>
    <t>Carvão mineral e derivados</t>
  </si>
  <si>
    <t>Bagaço de cana</t>
  </si>
  <si>
    <t>Licor preto</t>
  </si>
  <si>
    <t>Demais fontes</t>
  </si>
  <si>
    <t>Figura 36 - Taxa de difusão do lingotamento contínuo na siderurgia, Brasil e Mundo (percentual)</t>
  </si>
  <si>
    <t>Fonte: Worldsteel (2009, 2019, 2021, 2023, 2024)</t>
  </si>
  <si>
    <t>Figura 37 - Consumo energético específico na indústria de cimento</t>
  </si>
  <si>
    <t>Consumo específico do cimento (tep/ton)</t>
  </si>
  <si>
    <t>Conteúdo de clínquer no cimento (em massa)</t>
  </si>
  <si>
    <t>Figura 38 - Índice de variação do consumo específico de cimento (clínquer e cimento)</t>
  </si>
  <si>
    <t>Consumo específico térmico do clínquer</t>
  </si>
  <si>
    <t>Consumo específico elétrico do cimento</t>
  </si>
  <si>
    <t>Coque de petróleo</t>
  </si>
  <si>
    <t>Combustíveis alternativos</t>
  </si>
  <si>
    <t>Carvão vegetal e lenha</t>
  </si>
  <si>
    <t>Carvão mineral</t>
  </si>
  <si>
    <t>Razão de produção celulose/papel no Brasil</t>
  </si>
  <si>
    <t>Fonte: Elaborado por EPE, a partir de ICFPA (2023), ANAP (2020 e 2021) e Ibá (2024)</t>
  </si>
  <si>
    <t>Taxa de recuperação de papel</t>
  </si>
  <si>
    <t>Figura 42 - Consumo final energético por fonte na indústria de papel e celulose</t>
  </si>
  <si>
    <t>Outras renováveis</t>
  </si>
  <si>
    <t>Outras não-renováveis</t>
  </si>
  <si>
    <t>Figura 43 - Evolução da taxa de recuperação de sucata de alumínio</t>
  </si>
  <si>
    <t>Fonte: Elaborado por EPE, a partir de ABAL (2024)</t>
  </si>
  <si>
    <t>Taxa de recupração de sucata</t>
  </si>
  <si>
    <t>Média mundial</t>
  </si>
  <si>
    <t>Figura 44 – Consumo final e do setor de transportes no Brasil</t>
  </si>
  <si>
    <t>Fonte: Elaborado por  EPE, a partir de dados da EPE (2024a)</t>
  </si>
  <si>
    <t>Consumo Final por Setor</t>
  </si>
  <si>
    <t>Consumo Final (Mtep)</t>
  </si>
  <si>
    <t>Industrial</t>
  </si>
  <si>
    <t>Energético</t>
  </si>
  <si>
    <t>Uso de combustíveis nos transportes</t>
  </si>
  <si>
    <t>Querosene de Aviação</t>
  </si>
  <si>
    <t>Figura 45 – Consumo do setor de transportes por fonte de energia (10⁶ tep)</t>
  </si>
  <si>
    <t>Figura 46 – Consumo energético por modo e fonte</t>
  </si>
  <si>
    <t xml:space="preserve">Figura 47 – Intensidade energética por modo [tep/(10⁶ p.km)] </t>
  </si>
  <si>
    <t>Figura 48 – Atividade por modo [p.km]</t>
  </si>
  <si>
    <t>Figura 49 – Frota de automóveis e consumo específico de 2000 a 2023</t>
  </si>
  <si>
    <t>Figura 50 – Frota de leves por tipo de motorização em anos selecionados</t>
  </si>
  <si>
    <t>FlexFuel</t>
  </si>
  <si>
    <t>Híbridos e Elétricos</t>
  </si>
  <si>
    <t>Figura 51 – Consumo energético por fonte</t>
  </si>
  <si>
    <t xml:space="preserve">Figura 52 – Intensidade energética por modo [tep/(10⁶ t.km)] </t>
  </si>
  <si>
    <t xml:space="preserve">Figura 53 – Atividade por modo [t.km] </t>
  </si>
  <si>
    <t xml:space="preserve">Figura 54 – Frota de caminhões por categoria (milhões de unidades) </t>
  </si>
  <si>
    <t xml:space="preserve">Figura 55 – Eficiência energética média de veículos novos vendidos (com carga) [km/l] </t>
  </si>
  <si>
    <t>Figura 56 – Consumo de diesel e biodiesel rodoviário (bilhões litros)</t>
  </si>
  <si>
    <t>Diesel Total</t>
  </si>
  <si>
    <t>Figura 57 – Evolução do consumo de biodiesel rodoviário e percentuais médios de adição</t>
  </si>
  <si>
    <t>B2; B3</t>
  </si>
  <si>
    <t>B3; B4</t>
  </si>
  <si>
    <t>B5</t>
  </si>
  <si>
    <t>B5; B6; B7</t>
  </si>
  <si>
    <t>B7</t>
  </si>
  <si>
    <t>B7; B8</t>
  </si>
  <si>
    <t>B8; B10</t>
  </si>
  <si>
    <t>B10; B11</t>
  </si>
  <si>
    <t>B11; B12; B10; B11</t>
  </si>
  <si>
    <t>B12;B13;B10;B12;B10</t>
  </si>
  <si>
    <t>B10</t>
  </si>
  <si>
    <t>B12</t>
  </si>
  <si>
    <t>Figura 41: Taxa de reciclagem de papel no Brasil e no Mundo</t>
  </si>
  <si>
    <t>Figura 40: Razão da produção celulose/papel no Brasil</t>
  </si>
  <si>
    <t>Figura 39: Consumo final energético por fonte na indústria de cimento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</si>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</sst>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  <numFmt numFmtId="167" formatCode="0.0"/>
    <numFmt numFmtId="168" formatCode="_(&quot;R$ &quot;* #,##0.00_);_(&quot;R$ &quot;* \(#,##0.00\);_(&quot;R$ &quot;* &quot;-&quot;??_);_(@_)"/>
    <numFmt numFmtId="169" formatCode="#,##0.0"/>
    <numFmt numFmtId="170" formatCode="_-* #,##0.00\ _€_-;\-* #,##0.00\ _€_-;_-* &quot;-&quot;??\ _€_-;_-@_-"/>
    <numFmt numFmtId="171" formatCode="_(* #,##0_);_(* \(#,##0\);_(* &quot;-&quot;??_);_(@_)"/>
    <numFmt numFmtId="172" formatCode="#,##0_ ;\-#,##0\ "/>
    <numFmt numFmtId="173" formatCode="#,##0.0_ ;\-#,##0.0\ 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_-* #,##0.00\ &quot;€&quot;_-;\-* #,##0.00\ &quot;€&quot;_-;_-* &quot;-&quot;??\ &quot;€&quot;_-;_-@_-"/>
    <numFmt numFmtId="178" formatCode="#,##0.00\ &quot;F&quot;;[Red]\-#,##0.00\ &quot;F&quot;"/>
    <numFmt numFmtId="179" formatCode="#,##0.0_)"/>
    <numFmt numFmtId="180" formatCode="@\ *."/>
    <numFmt numFmtId="181" formatCode="\ \ \ \ \ \ \ \ \ \ @\ *."/>
    <numFmt numFmtId="182" formatCode="\ \ \ \ \ \ \ \ \ \ \ \ @\ *."/>
    <numFmt numFmtId="183" formatCode="\ \ \ \ \ \ \ \ \ \ \ \ @"/>
    <numFmt numFmtId="184" formatCode="\ \ \ \ \ \ \ \ \ \ \ \ \ @\ *."/>
    <numFmt numFmtId="185" formatCode="\ @\ *."/>
    <numFmt numFmtId="186" formatCode="\ @"/>
    <numFmt numFmtId="187" formatCode="\ \ @\ *."/>
    <numFmt numFmtId="188" formatCode="\ \ @"/>
    <numFmt numFmtId="189" formatCode="\ \ \ @\ *."/>
    <numFmt numFmtId="190" formatCode="\ \ \ @"/>
    <numFmt numFmtId="191" formatCode="\ \ \ \ @\ *."/>
    <numFmt numFmtId="192" formatCode="\ \ \ \ @"/>
    <numFmt numFmtId="193" formatCode="\ \ \ \ \ \ @\ *."/>
    <numFmt numFmtId="194" formatCode="\ \ \ \ \ \ @"/>
    <numFmt numFmtId="195" formatCode="\ \ \ \ \ \ \ @\ *."/>
    <numFmt numFmtId="196" formatCode="\ \ \ \ \ \ \ \ \ @\ *."/>
    <numFmt numFmtId="197" formatCode="\ \ \ \ \ \ \ \ \ @"/>
    <numFmt numFmtId="198" formatCode="#,##0.0_i"/>
    <numFmt numFmtId="199" formatCode="#\ ###\ ##0;&quot;-&quot;#\ ###\ ##0"/>
    <numFmt numFmtId="200" formatCode="_-* #,##0.00\ &quot;DM&quot;_-;\-* #,##0.00\ &quot;DM&quot;_-;_-* &quot;-&quot;??\ &quot;DM&quot;_-;_-@_-"/>
    <numFmt numFmtId="201" formatCode="#,##0.00\ [$€];[Red]\-#,##0.00\ [$€]"/>
    <numFmt numFmtId="202" formatCode="_(&quot;₡&quot;* #,##0.00_);_(&quot;₡&quot;* \(#,##0.00\);_(&quot;₡&quot;* &quot;-&quot;??_);_(@_)"/>
    <numFmt numFmtId="203" formatCode="0_)"/>
    <numFmt numFmtId="204" formatCode="0.0_)"/>
    <numFmt numFmtId="205" formatCode="_-* #,##0.00\ _E_s_c_._-;\-* #,##0.00\ _E_s_c_._-;_-* \-??\ _E_s_c_.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Graphik Light"/>
      <family val="2"/>
    </font>
    <font>
      <b/>
      <sz val="11"/>
      <color theme="0"/>
      <name val="Calibri Light"/>
      <family val="2"/>
      <scheme val="maj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Graphik Light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8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b/>
      <sz val="9"/>
      <name val="Times New Roman"/>
      <family val="1"/>
    </font>
    <font>
      <u/>
      <sz val="10"/>
      <color indexed="12"/>
      <name val="MS Sans Serif"/>
      <family val="2"/>
    </font>
    <font>
      <sz val="7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7"/>
      <name val="Letter Gothic CE"/>
      <family val="3"/>
      <charset val="238"/>
    </font>
    <font>
      <sz val="10"/>
      <name val="Arial Cyr"/>
      <charset val="204"/>
    </font>
    <font>
      <sz val="11"/>
      <color indexed="9"/>
      <name val="Arial"/>
      <family val="2"/>
    </font>
    <font>
      <b/>
      <sz val="10"/>
      <color indexed="8"/>
      <name val="Helv"/>
    </font>
    <font>
      <b/>
      <sz val="11"/>
      <color indexed="52"/>
      <name val="Calibri"/>
      <family val="2"/>
    </font>
    <font>
      <u/>
      <sz val="10"/>
      <color indexed="2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0"/>
      <color indexed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6.5"/>
      <name val="Univers"/>
      <family val="2"/>
    </font>
    <font>
      <b/>
      <sz val="18"/>
      <color indexed="56"/>
      <name val="Cambria"/>
      <family val="2"/>
    </font>
    <font>
      <sz val="9.85"/>
      <color indexed="8"/>
      <name val="Times New Roman"/>
      <family val="1"/>
    </font>
    <font>
      <sz val="12"/>
      <name val="Courier"/>
      <family val="3"/>
    </font>
    <font>
      <sz val="10"/>
      <name val="MS Sans Serif"/>
      <family val="2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vertAlign val="superscript"/>
      <sz val="11"/>
      <color theme="1"/>
      <name val="Calibri"/>
      <family val="2"/>
      <scheme val="minor"/>
    </font>
    <font>
      <sz val="9.35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rgb="FF212529"/>
      <name val="Calibri"/>
      <family val="2"/>
      <scheme val="minor"/>
    </font>
    <font>
      <sz val="10"/>
      <color rgb="FF212529"/>
      <name val="Calibri"/>
      <family val="2"/>
      <scheme val="minor"/>
    </font>
    <font>
      <sz val="7.5"/>
      <color rgb="FF212529"/>
      <name val="Arial"/>
      <family val="2"/>
    </font>
    <font>
      <b/>
      <sz val="10"/>
      <color theme="9" tint="-0.499984740745262"/>
      <name val="Segoe UI"/>
      <family val="2"/>
    </font>
    <font>
      <sz val="10"/>
      <name val="Calibri Light"/>
      <family val="2"/>
      <scheme val="major"/>
    </font>
    <font>
      <sz val="7"/>
      <name val="Verdana"/>
      <family val="2"/>
    </font>
    <font>
      <u/>
      <sz val="10"/>
      <color theme="10"/>
      <name val="Arial"/>
      <family val="2"/>
    </font>
    <font>
      <sz val="9"/>
      <color theme="1"/>
      <name val="Inconsolata"/>
      <family val="2"/>
    </font>
    <font>
      <sz val="10.5"/>
      <color rgb="FF000000"/>
      <name val="Aptos"/>
      <family val="2"/>
    </font>
    <font>
      <b/>
      <sz val="2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F596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5" fillId="0" borderId="0">
      <alignment vertical="center"/>
    </xf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2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0" fontId="1" fillId="0" borderId="0"/>
    <xf numFmtId="9" fontId="1" fillId="0" borderId="0" applyFont="0" applyFill="0" applyBorder="0" applyAlignment="0" applyProtection="0"/>
    <xf numFmtId="0" fontId="20" fillId="0" borderId="0">
      <alignment vertical="top"/>
    </xf>
    <xf numFmtId="9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/>
    <xf numFmtId="0" fontId="1" fillId="0" borderId="0"/>
    <xf numFmtId="170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6" fillId="0" borderId="0">
      <alignment vertical="center"/>
    </xf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1" fillId="0" borderId="0">
      <alignment vertical="top"/>
    </xf>
    <xf numFmtId="0" fontId="11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0" fontId="35" fillId="0" borderId="0"/>
    <xf numFmtId="49" fontId="35" fillId="0" borderId="0"/>
    <xf numFmtId="181" fontId="35" fillId="0" borderId="0">
      <alignment horizontal="center"/>
    </xf>
    <xf numFmtId="182" fontId="35" fillId="0" borderId="0"/>
    <xf numFmtId="183" fontId="35" fillId="0" borderId="0"/>
    <xf numFmtId="184" fontId="35" fillId="0" borderId="0"/>
    <xf numFmtId="185" fontId="52" fillId="0" borderId="0"/>
    <xf numFmtId="185" fontId="35" fillId="0" borderId="0"/>
    <xf numFmtId="185" fontId="35" fillId="0" borderId="0"/>
    <xf numFmtId="186" fontId="5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51" fillId="19" borderId="0" applyNumberFormat="0" applyBorder="0" applyAlignment="0" applyProtection="0"/>
    <xf numFmtId="0" fontId="31" fillId="13" borderId="0" applyNumberFormat="0" applyBorder="0" applyAlignment="0" applyProtection="0"/>
    <xf numFmtId="0" fontId="51" fillId="20" borderId="0" applyNumberFormat="0" applyBorder="0" applyAlignment="0" applyProtection="0"/>
    <xf numFmtId="0" fontId="31" fillId="14" borderId="0" applyNumberFormat="0" applyBorder="0" applyAlignment="0" applyProtection="0"/>
    <xf numFmtId="0" fontId="51" fillId="21" borderId="0" applyNumberFormat="0" applyBorder="0" applyAlignment="0" applyProtection="0"/>
    <xf numFmtId="0" fontId="31" fillId="15" borderId="0" applyNumberFormat="0" applyBorder="0" applyAlignment="0" applyProtection="0"/>
    <xf numFmtId="0" fontId="51" fillId="18" borderId="0" applyNumberFormat="0" applyBorder="0" applyAlignment="0" applyProtection="0"/>
    <xf numFmtId="0" fontId="31" fillId="16" borderId="0" applyNumberFormat="0" applyBorder="0" applyAlignment="0" applyProtection="0"/>
    <xf numFmtId="0" fontId="51" fillId="17" borderId="0" applyNumberFormat="0" applyBorder="0" applyAlignment="0" applyProtection="0"/>
    <xf numFmtId="0" fontId="31" fillId="17" borderId="0" applyNumberFormat="0" applyBorder="0" applyAlignment="0" applyProtection="0"/>
    <xf numFmtId="0" fontId="51" fillId="21" borderId="0" applyNumberFormat="0" applyBorder="0" applyAlignment="0" applyProtection="0"/>
    <xf numFmtId="0" fontId="31" fillId="18" borderId="0" applyNumberFormat="0" applyBorder="0" applyAlignment="0" applyProtection="0"/>
    <xf numFmtId="187" fontId="39" fillId="0" borderId="0"/>
    <xf numFmtId="188" fontId="52" fillId="0" borderId="0"/>
    <xf numFmtId="49" fontId="40" fillId="0" borderId="1" applyNumberFormat="0" applyFont="0" applyFill="0" applyBorder="0" applyProtection="0">
      <alignment horizontal="left" vertical="center" indent="2"/>
    </xf>
    <xf numFmtId="49" fontId="40" fillId="0" borderId="1" applyNumberFormat="0" applyFont="0" applyFill="0" applyBorder="0" applyProtection="0">
      <alignment horizontal="left" vertical="center" indent="2"/>
    </xf>
    <xf numFmtId="189" fontId="35" fillId="0" borderId="0"/>
    <xf numFmtId="190" fontId="52" fillId="0" borderId="0"/>
    <xf numFmtId="190" fontId="35" fillId="0" borderId="0"/>
    <xf numFmtId="190" fontId="35" fillId="0" borderId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51" fillId="17" borderId="0" applyNumberFormat="0" applyBorder="0" applyAlignment="0" applyProtection="0"/>
    <xf numFmtId="0" fontId="31" fillId="19" borderId="0" applyNumberFormat="0" applyBorder="0" applyAlignment="0" applyProtection="0"/>
    <xf numFmtId="0" fontId="51" fillId="20" borderId="0" applyNumberFormat="0" applyBorder="0" applyAlignment="0" applyProtection="0"/>
    <xf numFmtId="0" fontId="31" fillId="20" borderId="0" applyNumberFormat="0" applyBorder="0" applyAlignment="0" applyProtection="0"/>
    <xf numFmtId="0" fontId="51" fillId="24" borderId="0" applyNumberFormat="0" applyBorder="0" applyAlignment="0" applyProtection="0"/>
    <xf numFmtId="0" fontId="31" fillId="22" borderId="0" applyNumberFormat="0" applyBorder="0" applyAlignment="0" applyProtection="0"/>
    <xf numFmtId="0" fontId="51" fillId="14" borderId="0" applyNumberFormat="0" applyBorder="0" applyAlignment="0" applyProtection="0"/>
    <xf numFmtId="0" fontId="31" fillId="16" borderId="0" applyNumberFormat="0" applyBorder="0" applyAlignment="0" applyProtection="0"/>
    <xf numFmtId="0" fontId="51" fillId="17" borderId="0" applyNumberFormat="0" applyBorder="0" applyAlignment="0" applyProtection="0"/>
    <xf numFmtId="0" fontId="31" fillId="19" borderId="0" applyNumberFormat="0" applyBorder="0" applyAlignment="0" applyProtection="0"/>
    <xf numFmtId="0" fontId="51" fillId="21" borderId="0" applyNumberFormat="0" applyBorder="0" applyAlignment="0" applyProtection="0"/>
    <xf numFmtId="0" fontId="31" fillId="23" borderId="0" applyNumberFormat="0" applyBorder="0" applyAlignment="0" applyProtection="0"/>
    <xf numFmtId="191" fontId="39" fillId="0" borderId="0"/>
    <xf numFmtId="191" fontId="35" fillId="0" borderId="0"/>
    <xf numFmtId="191" fontId="35" fillId="0" borderId="0"/>
    <xf numFmtId="192" fontId="52" fillId="0" borderId="0"/>
    <xf numFmtId="49" fontId="40" fillId="0" borderId="10" applyNumberFormat="0" applyFont="0" applyFill="0" applyBorder="0" applyProtection="0">
      <alignment horizontal="left" vertical="center" indent="5"/>
    </xf>
    <xf numFmtId="0" fontId="53" fillId="0" borderId="0" applyNumberFormat="0" applyFont="0" applyFill="0" applyBorder="0" applyProtection="0">
      <alignment horizontal="left" vertical="center" indent="5"/>
    </xf>
    <xf numFmtId="49" fontId="40" fillId="0" borderId="10" applyNumberFormat="0" applyFont="0" applyFill="0" applyBorder="0" applyProtection="0">
      <alignment horizontal="left" vertical="center" indent="5"/>
    </xf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4" fillId="25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54" fillId="17" borderId="0" applyNumberFormat="0" applyBorder="0" applyAlignment="0" applyProtection="0"/>
    <xf numFmtId="0" fontId="44" fillId="25" borderId="0" applyNumberFormat="0" applyBorder="0" applyAlignment="0" applyProtection="0"/>
    <xf numFmtId="0" fontId="54" fillId="29" borderId="0" applyNumberFormat="0" applyBorder="0" applyAlignment="0" applyProtection="0"/>
    <xf numFmtId="0" fontId="44" fillId="20" borderId="0" applyNumberFormat="0" applyBorder="0" applyAlignment="0" applyProtection="0"/>
    <xf numFmtId="0" fontId="54" fillId="23" borderId="0" applyNumberFormat="0" applyBorder="0" applyAlignment="0" applyProtection="0"/>
    <xf numFmtId="0" fontId="44" fillId="22" borderId="0" applyNumberFormat="0" applyBorder="0" applyAlignment="0" applyProtection="0"/>
    <xf numFmtId="0" fontId="54" fillId="14" borderId="0" applyNumberFormat="0" applyBorder="0" applyAlignment="0" applyProtection="0"/>
    <xf numFmtId="0" fontId="44" fillId="26" borderId="0" applyNumberFormat="0" applyBorder="0" applyAlignment="0" applyProtection="0"/>
    <xf numFmtId="0" fontId="54" fillId="17" borderId="0" applyNumberFormat="0" applyBorder="0" applyAlignment="0" applyProtection="0"/>
    <xf numFmtId="0" fontId="44" fillId="27" borderId="0" applyNumberFormat="0" applyBorder="0" applyAlignment="0" applyProtection="0"/>
    <xf numFmtId="0" fontId="54" fillId="20" borderId="0" applyNumberFormat="0" applyBorder="0" applyAlignment="0" applyProtection="0"/>
    <xf numFmtId="0" fontId="44" fillId="28" borderId="0" applyNumberFormat="0" applyBorder="0" applyAlignment="0" applyProtection="0"/>
    <xf numFmtId="193" fontId="35" fillId="0" borderId="0"/>
    <xf numFmtId="193" fontId="35" fillId="0" borderId="0">
      <alignment horizontal="center"/>
    </xf>
    <xf numFmtId="193" fontId="35" fillId="0" borderId="0">
      <alignment horizontal="center"/>
    </xf>
    <xf numFmtId="194" fontId="35" fillId="0" borderId="0">
      <alignment horizontal="center"/>
    </xf>
    <xf numFmtId="195" fontId="35" fillId="0" borderId="0">
      <alignment horizontal="center"/>
    </xf>
    <xf numFmtId="196" fontId="35" fillId="0" borderId="0"/>
    <xf numFmtId="196" fontId="35" fillId="0" borderId="0">
      <alignment horizontal="center"/>
    </xf>
    <xf numFmtId="196" fontId="35" fillId="0" borderId="0">
      <alignment horizontal="center"/>
    </xf>
    <xf numFmtId="197" fontId="35" fillId="0" borderId="0">
      <alignment horizontal="center"/>
    </xf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4" fontId="40" fillId="33" borderId="1">
      <alignment horizontal="right" vertical="center"/>
    </xf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1" fontId="55" fillId="0" borderId="0">
      <alignment horizontal="left"/>
      <protection locked="0"/>
    </xf>
    <xf numFmtId="0" fontId="11" fillId="0" borderId="0" applyNumberFormat="0" applyFill="0" applyBorder="0" applyAlignment="0" applyProtection="0"/>
    <xf numFmtId="0" fontId="49" fillId="34" borderId="11" applyNumberFormat="0" applyAlignment="0" applyProtection="0"/>
    <xf numFmtId="179" fontId="39" fillId="0" borderId="0" applyAlignment="0" applyProtection="0"/>
    <xf numFmtId="179" fontId="39" fillId="0" borderId="0" applyAlignment="0" applyProtection="0"/>
    <xf numFmtId="0" fontId="48" fillId="14" borderId="0" applyNumberFormat="0" applyBorder="0" applyAlignment="0" applyProtection="0"/>
    <xf numFmtId="0" fontId="56" fillId="34" borderId="12" applyNumberFormat="0" applyAlignment="0" applyProtection="0"/>
    <xf numFmtId="4" fontId="37" fillId="0" borderId="7" applyFill="0" applyBorder="0" applyProtection="0">
      <alignment horizontal="right" vertical="center"/>
    </xf>
    <xf numFmtId="0" fontId="41" fillId="0" borderId="2" applyNumberFormat="0" applyBorder="0" applyProtection="0">
      <alignment horizontal="center"/>
    </xf>
    <xf numFmtId="0" fontId="41" fillId="0" borderId="2" applyNumberFormat="0" applyBorder="0" applyProtection="0">
      <alignment horizontal="center"/>
    </xf>
    <xf numFmtId="0" fontId="41" fillId="0" borderId="2" applyNumberFormat="0" applyBorder="0" applyProtection="0">
      <alignment horizontal="center"/>
    </xf>
    <xf numFmtId="0" fontId="56" fillId="34" borderId="12" applyNumberFormat="0" applyAlignment="0" applyProtection="0"/>
    <xf numFmtId="0" fontId="46" fillId="35" borderId="1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9" fillId="37" borderId="0" applyNumberFormat="0" applyFont="0" applyBorder="0" applyAlignment="0" applyProtection="0"/>
    <xf numFmtId="0" fontId="9" fillId="37" borderId="0" applyNumberFormat="0" applyFont="0" applyBorder="0" applyAlignment="0" applyProtection="0"/>
    <xf numFmtId="0" fontId="47" fillId="18" borderId="12" applyNumberFormat="0" applyAlignment="0" applyProtection="0"/>
    <xf numFmtId="0" fontId="43" fillId="0" borderId="15" applyNumberFormat="0" applyFill="0" applyAlignment="0" applyProtection="0"/>
    <xf numFmtId="0" fontId="50" fillId="0" borderId="0" applyNumberFormat="0" applyFill="0" applyBorder="0" applyAlignment="0" applyProtection="0"/>
    <xf numFmtId="177" fontId="31" fillId="0" borderId="0" applyFont="0" applyFill="0" applyBorder="0" applyAlignment="0" applyProtection="0"/>
    <xf numFmtId="201" fontId="1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67" fontId="9" fillId="38" borderId="0" applyNumberFormat="0" applyFont="0" applyBorder="0" applyAlignment="0" applyProtection="0"/>
    <xf numFmtId="167" fontId="9" fillId="38" borderId="0" applyNumberFormat="0" applyFont="0" applyBorder="0" applyAlignment="0" applyProtection="0"/>
    <xf numFmtId="0" fontId="35" fillId="0" borderId="16"/>
    <xf numFmtId="0" fontId="35" fillId="0" borderId="16"/>
    <xf numFmtId="0" fontId="35" fillId="0" borderId="16"/>
    <xf numFmtId="0" fontId="57" fillId="0" borderId="0" applyNumberFormat="0" applyFill="0" applyBorder="0" applyAlignment="0" applyProtection="0">
      <alignment vertical="top"/>
      <protection locked="0"/>
    </xf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47" fillId="18" borderId="12" applyNumberFormat="0" applyAlignment="0" applyProtection="0"/>
    <xf numFmtId="4" fontId="40" fillId="0" borderId="20">
      <alignment horizontal="right" vertical="center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3" fillId="0" borderId="14" applyNumberFormat="0" applyFill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" fontId="32" fillId="0" borderId="0" applyFont="0" applyFill="0" applyBorder="0" applyAlignment="0" applyProtection="0"/>
    <xf numFmtId="180" fontId="52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202" fontId="11" fillId="0" borderId="0" applyFont="0" applyFill="0" applyBorder="0" applyAlignment="0" applyProtection="0"/>
    <xf numFmtId="0" fontId="31" fillId="0" borderId="0"/>
    <xf numFmtId="0" fontId="64" fillId="24" borderId="0" applyNumberFormat="0" applyBorder="0" applyAlignment="0" applyProtection="0"/>
    <xf numFmtId="0" fontId="73" fillId="4" borderId="0" applyNumberFormat="0" applyBorder="0" applyAlignment="0" applyProtection="0"/>
    <xf numFmtId="0" fontId="11" fillId="0" borderId="0"/>
    <xf numFmtId="0" fontId="74" fillId="0" borderId="0"/>
    <xf numFmtId="0" fontId="74" fillId="0" borderId="0"/>
    <xf numFmtId="0" fontId="11" fillId="0" borderId="0"/>
    <xf numFmtId="0" fontId="29" fillId="0" borderId="0"/>
    <xf numFmtId="0" fontId="75" fillId="0" borderId="0"/>
    <xf numFmtId="0" fontId="1" fillId="0" borderId="0"/>
    <xf numFmtId="203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203" fontId="69" fillId="0" borderId="0"/>
    <xf numFmtId="203" fontId="6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204" fontId="69" fillId="0" borderId="0"/>
    <xf numFmtId="204" fontId="69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wrapText="1"/>
    </xf>
    <xf numFmtId="0" fontId="11" fillId="0" borderId="0"/>
    <xf numFmtId="0" fontId="70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7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6" fillId="0" borderId="0"/>
    <xf numFmtId="0" fontId="11" fillId="0" borderId="0"/>
    <xf numFmtId="0" fontId="20" fillId="0" borderId="0"/>
    <xf numFmtId="0" fontId="76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31" fillId="0" borderId="0"/>
    <xf numFmtId="4" fontId="40" fillId="0" borderId="1" applyFill="0" applyBorder="0" applyProtection="0">
      <alignment horizontal="right" vertical="center"/>
    </xf>
    <xf numFmtId="4" fontId="40" fillId="0" borderId="1" applyFill="0" applyBorder="0" applyProtection="0">
      <alignment horizontal="right" vertical="center"/>
    </xf>
    <xf numFmtId="49" fontId="37" fillId="0" borderId="1" applyNumberFormat="0" applyFill="0" applyBorder="0" applyProtection="0">
      <alignment horizontal="left" vertical="center"/>
    </xf>
    <xf numFmtId="49" fontId="37" fillId="0" borderId="1" applyNumberFormat="0" applyFill="0" applyBorder="0" applyProtection="0">
      <alignment horizontal="left" vertical="center"/>
    </xf>
    <xf numFmtId="0" fontId="53" fillId="36" borderId="0" applyNumberFormat="0" applyFont="0" applyBorder="0" applyAlignment="0" applyProtection="0"/>
    <xf numFmtId="0" fontId="9" fillId="4" borderId="9"/>
    <xf numFmtId="0" fontId="31" fillId="5" borderId="9" applyNumberFormat="0" applyFont="0" applyAlignment="0" applyProtection="0"/>
    <xf numFmtId="0" fontId="1" fillId="5" borderId="9" applyNumberFormat="0" applyFont="0" applyAlignment="0" applyProtection="0"/>
    <xf numFmtId="0" fontId="65" fillId="21" borderId="21" applyNumberFormat="0" applyFont="0" applyAlignment="0" applyProtection="0"/>
    <xf numFmtId="0" fontId="31" fillId="21" borderId="21" applyNumberFormat="0" applyFont="0" applyAlignment="0" applyProtection="0"/>
    <xf numFmtId="0" fontId="31" fillId="21" borderId="21" applyNumberFormat="0" applyFont="0" applyAlignment="0" applyProtection="0"/>
    <xf numFmtId="198" fontId="77" fillId="0" borderId="0" applyFill="0" applyBorder="0" applyProtection="0">
      <alignment horizontal="right"/>
    </xf>
    <xf numFmtId="49" fontId="52" fillId="0" borderId="0"/>
    <xf numFmtId="0" fontId="49" fillId="34" borderId="11" applyNumberFormat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1" fillId="0" borderId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30" fillId="6" borderId="8"/>
    <xf numFmtId="0" fontId="48" fillId="14" borderId="0" applyNumberFormat="0" applyBorder="0" applyAlignment="0" applyProtection="0"/>
    <xf numFmtId="170" fontId="11" fillId="0" borderId="0" applyFont="0" applyFill="0" applyBorder="0" applyAlignment="0" applyProtection="0"/>
    <xf numFmtId="0" fontId="40" fillId="36" borderId="1"/>
    <xf numFmtId="0" fontId="40" fillId="36" borderId="1"/>
    <xf numFmtId="0" fontId="62" fillId="0" borderId="0"/>
    <xf numFmtId="199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0" fillId="0" borderId="0">
      <alignment vertical="top"/>
    </xf>
    <xf numFmtId="0" fontId="78" fillId="0" borderId="0"/>
    <xf numFmtId="0" fontId="6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5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0" fontId="63" fillId="0" borderId="14" applyNumberFormat="0" applyFill="0" applyAlignment="0" applyProtection="0"/>
    <xf numFmtId="43" fontId="9" fillId="0" borderId="0" applyFont="0" applyFill="0" applyBorder="0" applyAlignment="0" applyProtection="0"/>
    <xf numFmtId="205" fontId="71" fillId="0" borderId="0" applyFill="0" applyBorder="0" applyAlignment="0" applyProtection="0"/>
    <xf numFmtId="205" fontId="71" fillId="0" borderId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35" borderId="13" applyNumberFormat="0" applyAlignment="0" applyProtection="0"/>
    <xf numFmtId="0" fontId="32" fillId="0" borderId="0"/>
    <xf numFmtId="4" fontId="40" fillId="0" borderId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>
      <alignment vertical="center"/>
    </xf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91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8" fillId="14" borderId="0" applyNumberFormat="0" applyBorder="0" applyAlignment="0" applyProtection="0"/>
    <xf numFmtId="0" fontId="56" fillId="34" borderId="12" applyNumberFormat="0" applyAlignment="0" applyProtection="0"/>
    <xf numFmtId="0" fontId="46" fillId="35" borderId="13" applyNumberFormat="0" applyAlignment="0" applyProtection="0"/>
    <xf numFmtId="0" fontId="15" fillId="0" borderId="0">
      <alignment vertical="center"/>
    </xf>
    <xf numFmtId="0" fontId="5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47" fillId="18" borderId="12" applyNumberFormat="0" applyAlignment="0" applyProtection="0"/>
    <xf numFmtId="0" fontId="63" fillId="0" borderId="14" applyNumberFormat="0" applyFill="0" applyAlignment="0" applyProtection="0"/>
    <xf numFmtId="0" fontId="64" fillId="2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0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91" fillId="0" borderId="0"/>
    <xf numFmtId="0" fontId="9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21" borderId="21" applyNumberFormat="0" applyFont="0" applyAlignment="0" applyProtection="0"/>
    <xf numFmtId="0" fontId="11" fillId="21" borderId="21" applyNumberFormat="0" applyFont="0" applyAlignment="0" applyProtection="0"/>
    <xf numFmtId="0" fontId="49" fillId="34" borderId="11" applyNumberFormat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0"/>
    <xf numFmtId="0" fontId="15" fillId="0" borderId="0">
      <alignment vertical="center"/>
    </xf>
    <xf numFmtId="9" fontId="1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31" fillId="0" borderId="0"/>
    <xf numFmtId="0" fontId="1" fillId="0" borderId="0"/>
    <xf numFmtId="0" fontId="15" fillId="0" borderId="0">
      <alignment vertical="center"/>
    </xf>
    <xf numFmtId="0" fontId="3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20" fillId="0" borderId="0">
      <alignment vertical="top"/>
    </xf>
    <xf numFmtId="0" fontId="3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1" fillId="0" borderId="0">
      <alignment vertical="center"/>
    </xf>
    <xf numFmtId="0" fontId="31" fillId="0" borderId="0"/>
    <xf numFmtId="43" fontId="21" fillId="0" borderId="0" applyFont="0" applyFill="0" applyBorder="0" applyAlignment="0" applyProtection="0"/>
    <xf numFmtId="0" fontId="11" fillId="0" borderId="0"/>
    <xf numFmtId="9" fontId="2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11" fillId="0" borderId="0">
      <alignment vertical="center"/>
    </xf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9" fontId="15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21" fillId="0" borderId="0" applyFont="0" applyFill="0" applyBorder="0" applyAlignment="0" applyProtection="0"/>
    <xf numFmtId="0" fontId="11" fillId="0" borderId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0" borderId="19" applyNumberFormat="0" applyFill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0" fillId="0" borderId="19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19" applyNumberFormat="0" applyFill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0" fillId="0" borderId="19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43" fontId="1" fillId="0" borderId="0" applyFont="0" applyFill="0" applyBorder="0" applyAlignment="0" applyProtection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3" fillId="0" borderId="0"/>
    <xf numFmtId="43" fontId="93" fillId="0" borderId="0" applyFont="0" applyFill="0" applyBorder="0" applyAlignment="0" applyProtection="0"/>
    <xf numFmtId="0" fontId="9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0" fontId="5" fillId="0" borderId="1" xfId="0" applyFont="1" applyBorder="1"/>
    <xf numFmtId="43" fontId="0" fillId="0" borderId="1" xfId="0" applyNumberFormat="1" applyBorder="1"/>
    <xf numFmtId="164" fontId="0" fillId="0" borderId="1" xfId="0" applyNumberFormat="1" applyBorder="1"/>
    <xf numFmtId="0" fontId="6" fillId="2" borderId="0" xfId="0" applyFont="1" applyFill="1"/>
    <xf numFmtId="0" fontId="3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165" fontId="0" fillId="0" borderId="1" xfId="2" applyNumberFormat="1" applyFont="1" applyBorder="1"/>
    <xf numFmtId="0" fontId="6" fillId="0" borderId="0" xfId="0" applyFont="1"/>
    <xf numFmtId="0" fontId="10" fillId="0" borderId="0" xfId="0" applyFont="1"/>
    <xf numFmtId="9" fontId="0" fillId="0" borderId="1" xfId="2" applyFont="1" applyFill="1" applyBorder="1"/>
    <xf numFmtId="0" fontId="2" fillId="0" borderId="1" xfId="0" applyFont="1" applyBorder="1" applyAlignment="1">
      <alignment horizontal="right"/>
    </xf>
    <xf numFmtId="166" fontId="0" fillId="0" borderId="1" xfId="0" applyNumberForma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/>
    </xf>
    <xf numFmtId="9" fontId="0" fillId="0" borderId="1" xfId="2" applyFont="1" applyBorder="1"/>
    <xf numFmtId="167" fontId="0" fillId="0" borderId="1" xfId="0" applyNumberFormat="1" applyBorder="1"/>
    <xf numFmtId="166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justify"/>
      <protection locked="0"/>
    </xf>
    <xf numFmtId="0" fontId="7" fillId="2" borderId="6" xfId="0" applyFont="1" applyFill="1" applyBorder="1"/>
    <xf numFmtId="10" fontId="0" fillId="0" borderId="1" xfId="2" applyNumberFormat="1" applyFont="1" applyBorder="1"/>
    <xf numFmtId="10" fontId="0" fillId="0" borderId="0" xfId="0" applyNumberFormat="1"/>
    <xf numFmtId="0" fontId="6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65" fontId="0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2" applyFont="1" applyBorder="1" applyAlignment="1">
      <alignment horizontal="right"/>
    </xf>
    <xf numFmtId="1" fontId="0" fillId="0" borderId="0" xfId="0" applyNumberFormat="1"/>
    <xf numFmtId="165" fontId="0" fillId="0" borderId="0" xfId="0" applyNumberFormat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17" fillId="0" borderId="1" xfId="7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17" fillId="0" borderId="1" xfId="7" applyFon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0" xfId="0" applyFont="1"/>
    <xf numFmtId="1" fontId="14" fillId="3" borderId="0" xfId="0" applyNumberFormat="1" applyFont="1" applyFill="1" applyAlignment="1">
      <alignment vertical="center"/>
    </xf>
    <xf numFmtId="169" fontId="16" fillId="3" borderId="0" xfId="0" applyNumberFormat="1" applyFont="1" applyFill="1" applyAlignment="1">
      <alignment vertical="center"/>
    </xf>
    <xf numFmtId="1" fontId="14" fillId="3" borderId="1" xfId="0" applyNumberFormat="1" applyFont="1" applyFill="1" applyBorder="1" applyAlignment="1">
      <alignment horizontal="center" vertical="center"/>
    </xf>
    <xf numFmtId="169" fontId="16" fillId="3" borderId="1" xfId="0" applyNumberFormat="1" applyFont="1" applyFill="1" applyBorder="1" applyAlignment="1">
      <alignment horizontal="center" vertical="center"/>
    </xf>
    <xf numFmtId="169" fontId="16" fillId="3" borderId="1" xfId="0" applyNumberFormat="1" applyFont="1" applyFill="1" applyBorder="1" applyAlignment="1">
      <alignment horizontal="right" vertical="center"/>
    </xf>
    <xf numFmtId="0" fontId="13" fillId="0" borderId="0" xfId="55" applyFont="1" applyFill="1"/>
    <xf numFmtId="0" fontId="23" fillId="0" borderId="0" xfId="55" applyFont="1" applyAlignment="1">
      <alignment horizontal="center"/>
    </xf>
    <xf numFmtId="0" fontId="23" fillId="0" borderId="0" xfId="55" applyFont="1" applyFill="1" applyAlignment="1">
      <alignment horizontal="center"/>
    </xf>
    <xf numFmtId="0" fontId="11" fillId="0" borderId="0" xfId="4"/>
    <xf numFmtId="0" fontId="6" fillId="2" borderId="0" xfId="56" applyFont="1" applyFill="1"/>
    <xf numFmtId="0" fontId="1" fillId="0" borderId="0" xfId="56"/>
    <xf numFmtId="0" fontId="7" fillId="2" borderId="2" xfId="56" applyFont="1" applyFill="1" applyBorder="1"/>
    <xf numFmtId="0" fontId="1" fillId="0" borderId="1" xfId="56" applyBorder="1"/>
    <xf numFmtId="2" fontId="0" fillId="0" borderId="0" xfId="0" applyNumberFormat="1"/>
    <xf numFmtId="164" fontId="1" fillId="0" borderId="1" xfId="1" applyNumberFormat="1" applyFont="1" applyBorder="1"/>
    <xf numFmtId="165" fontId="0" fillId="0" borderId="0" xfId="2" applyNumberFormat="1" applyFont="1"/>
    <xf numFmtId="167" fontId="0" fillId="0" borderId="0" xfId="0" applyNumberFormat="1"/>
    <xf numFmtId="9" fontId="0" fillId="0" borderId="0" xfId="2" applyFont="1"/>
    <xf numFmtId="4" fontId="0" fillId="0" borderId="0" xfId="0" applyNumberFormat="1"/>
    <xf numFmtId="0" fontId="0" fillId="3" borderId="0" xfId="0" applyFill="1"/>
    <xf numFmtId="0" fontId="23" fillId="3" borderId="0" xfId="55" applyFont="1" applyFill="1" applyAlignment="1">
      <alignment horizontal="center"/>
    </xf>
    <xf numFmtId="0" fontId="6" fillId="3" borderId="0" xfId="0" applyFont="1" applyFill="1"/>
    <xf numFmtId="0" fontId="0" fillId="3" borderId="1" xfId="0" applyFill="1" applyBorder="1"/>
    <xf numFmtId="9" fontId="0" fillId="3" borderId="1" xfId="2" applyFont="1" applyFill="1" applyBorder="1"/>
    <xf numFmtId="0" fontId="2" fillId="3" borderId="1" xfId="0" applyFont="1" applyFill="1" applyBorder="1"/>
    <xf numFmtId="165" fontId="0" fillId="3" borderId="1" xfId="2" applyNumberFormat="1" applyFont="1" applyFill="1" applyBorder="1"/>
    <xf numFmtId="1" fontId="0" fillId="3" borderId="1" xfId="0" applyNumberFormat="1" applyFill="1" applyBorder="1"/>
    <xf numFmtId="3" fontId="0" fillId="3" borderId="1" xfId="0" applyNumberFormat="1" applyFill="1" applyBorder="1"/>
    <xf numFmtId="0" fontId="2" fillId="3" borderId="1" xfId="0" applyFont="1" applyFill="1" applyBorder="1" applyAlignment="1">
      <alignment horizontal="right"/>
    </xf>
    <xf numFmtId="44" fontId="0" fillId="0" borderId="1" xfId="59" applyFont="1" applyBorder="1" applyAlignment="1">
      <alignment horizontal="right"/>
    </xf>
    <xf numFmtId="0" fontId="2" fillId="0" borderId="0" xfId="0" applyFont="1" applyAlignment="1">
      <alignment horizontal="right"/>
    </xf>
    <xf numFmtId="9" fontId="0" fillId="0" borderId="0" xfId="0" applyNumberFormat="1"/>
    <xf numFmtId="165" fontId="0" fillId="0" borderId="1" xfId="2" applyNumberFormat="1" applyFont="1" applyFill="1" applyBorder="1"/>
    <xf numFmtId="0" fontId="13" fillId="0" borderId="1" xfId="60" applyFont="1" applyBorder="1" applyAlignment="1">
      <alignment horizontal="left"/>
    </xf>
    <xf numFmtId="0" fontId="13" fillId="0" borderId="1" xfId="60" applyFont="1" applyBorder="1" applyAlignment="1">
      <alignment horizontal="center"/>
    </xf>
    <xf numFmtId="0" fontId="25" fillId="0" borderId="1" xfId="60" applyFont="1" applyBorder="1" applyAlignment="1"/>
    <xf numFmtId="0" fontId="4" fillId="0" borderId="1" xfId="60" applyFont="1" applyBorder="1" applyAlignment="1">
      <alignment horizontal="right"/>
    </xf>
    <xf numFmtId="171" fontId="13" fillId="0" borderId="1" xfId="60" applyNumberFormat="1" applyFont="1" applyBorder="1" applyAlignment="1">
      <alignment horizontal="right"/>
    </xf>
    <xf numFmtId="0" fontId="13" fillId="0" borderId="3" xfId="60" applyFont="1" applyBorder="1" applyAlignment="1">
      <alignment horizontal="center"/>
    </xf>
    <xf numFmtId="0" fontId="0" fillId="0" borderId="6" xfId="0" applyBorder="1"/>
    <xf numFmtId="10" fontId="0" fillId="0" borderId="0" xfId="2" applyNumberFormat="1" applyFont="1"/>
    <xf numFmtId="172" fontId="0" fillId="0" borderId="1" xfId="1" applyNumberFormat="1" applyFont="1" applyBorder="1"/>
    <xf numFmtId="167" fontId="1" fillId="0" borderId="0" xfId="56" applyNumberFormat="1"/>
    <xf numFmtId="0" fontId="2" fillId="0" borderId="1" xfId="56" applyFont="1" applyBorder="1" applyAlignment="1">
      <alignment horizontal="center"/>
    </xf>
    <xf numFmtId="167" fontId="2" fillId="0" borderId="1" xfId="56" applyNumberFormat="1" applyFont="1" applyBorder="1" applyAlignment="1">
      <alignment horizontal="center"/>
    </xf>
    <xf numFmtId="0" fontId="0" fillId="0" borderId="0" xfId="56" applyFont="1"/>
    <xf numFmtId="173" fontId="0" fillId="0" borderId="1" xfId="57" applyNumberFormat="1" applyFont="1" applyBorder="1" applyAlignment="1"/>
    <xf numFmtId="3" fontId="0" fillId="0" borderId="1" xfId="0" applyNumberFormat="1" applyBorder="1" applyAlignment="1">
      <alignment horizontal="right"/>
    </xf>
    <xf numFmtId="9" fontId="0" fillId="0" borderId="1" xfId="2" applyFont="1" applyBorder="1" applyAlignment="1">
      <alignment wrapText="1"/>
    </xf>
    <xf numFmtId="17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10" fontId="0" fillId="0" borderId="1" xfId="2" applyNumberFormat="1" applyFont="1" applyBorder="1" applyAlignment="1">
      <alignment horizontal="right"/>
    </xf>
    <xf numFmtId="174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3" fontId="27" fillId="0" borderId="1" xfId="51" applyNumberFormat="1" applyFont="1" applyBorder="1">
      <alignment vertical="center"/>
    </xf>
    <xf numFmtId="0" fontId="4" fillId="0" borderId="1" xfId="60" applyFont="1" applyBorder="1" applyAlignment="1">
      <alignment horizontal="center"/>
    </xf>
    <xf numFmtId="169" fontId="1" fillId="0" borderId="1" xfId="2" applyNumberFormat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9" fontId="16" fillId="3" borderId="0" xfId="0" applyNumberFormat="1" applyFont="1" applyFill="1" applyAlignment="1">
      <alignment horizontal="right" vertical="center"/>
    </xf>
    <xf numFmtId="169" fontId="16" fillId="3" borderId="0" xfId="0" applyNumberFormat="1" applyFont="1" applyFill="1" applyAlignment="1">
      <alignment horizontal="center" vertical="center"/>
    </xf>
    <xf numFmtId="169" fontId="16" fillId="3" borderId="1" xfId="0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71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/>
    </xf>
    <xf numFmtId="10" fontId="5" fillId="0" borderId="1" xfId="2" applyNumberFormat="1" applyFont="1" applyBorder="1"/>
    <xf numFmtId="165" fontId="0" fillId="0" borderId="1" xfId="2" applyNumberFormat="1" applyFont="1" applyBorder="1" applyAlignment="1">
      <alignment horizontal="center"/>
    </xf>
    <xf numFmtId="165" fontId="9" fillId="0" borderId="1" xfId="2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0" fontId="5" fillId="0" borderId="0" xfId="2" applyNumberFormat="1" applyFont="1" applyBorder="1"/>
    <xf numFmtId="0" fontId="5" fillId="0" borderId="0" xfId="0" applyFont="1"/>
    <xf numFmtId="171" fontId="13" fillId="39" borderId="1" xfId="6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16" fillId="0" borderId="1" xfId="4" applyNumberFormat="1" applyFont="1" applyBorder="1"/>
    <xf numFmtId="9" fontId="5" fillId="0" borderId="0" xfId="2" applyFont="1" applyBorder="1"/>
    <xf numFmtId="0" fontId="14" fillId="0" borderId="1" xfId="4" applyFont="1" applyBorder="1"/>
    <xf numFmtId="0" fontId="16" fillId="0" borderId="1" xfId="4" applyFont="1" applyBorder="1"/>
    <xf numFmtId="0" fontId="81" fillId="2" borderId="0" xfId="0" applyFont="1" applyFill="1"/>
    <xf numFmtId="1" fontId="2" fillId="0" borderId="1" xfId="56" applyNumberFormat="1" applyFont="1" applyBorder="1"/>
    <xf numFmtId="43" fontId="0" fillId="0" borderId="0" xfId="1" applyFont="1" applyBorder="1"/>
    <xf numFmtId="0" fontId="0" fillId="0" borderId="1" xfId="0" applyBorder="1" applyAlignment="1">
      <alignment wrapText="1"/>
    </xf>
    <xf numFmtId="0" fontId="82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172" fontId="0" fillId="0" borderId="1" xfId="1" applyNumberFormat="1" applyFont="1" applyFill="1" applyBorder="1"/>
    <xf numFmtId="173" fontId="0" fillId="0" borderId="1" xfId="57" applyNumberFormat="1" applyFont="1" applyFill="1" applyBorder="1" applyAlignment="1"/>
    <xf numFmtId="0" fontId="23" fillId="0" borderId="0" xfId="481" applyFont="1" applyAlignment="1">
      <alignment horizontal="center"/>
    </xf>
    <xf numFmtId="9" fontId="0" fillId="0" borderId="1" xfId="489" applyNumberFormat="1" applyFont="1" applyBorder="1" applyAlignment="1">
      <alignment horizontal="left"/>
    </xf>
    <xf numFmtId="9" fontId="0" fillId="0" borderId="1" xfId="489" applyNumberFormat="1" applyFont="1" applyBorder="1" applyAlignment="1">
      <alignment horizontal="right"/>
    </xf>
    <xf numFmtId="165" fontId="0" fillId="0" borderId="0" xfId="43" applyNumberFormat="1" applyFont="1"/>
    <xf numFmtId="0" fontId="85" fillId="0" borderId="0" xfId="0" applyFont="1"/>
    <xf numFmtId="0" fontId="86" fillId="0" borderId="1" xfId="0" applyFont="1" applyBorder="1" applyAlignment="1">
      <alignment horizontal="left" vertical="center" wrapText="1"/>
    </xf>
    <xf numFmtId="0" fontId="87" fillId="0" borderId="1" xfId="0" applyFont="1" applyBorder="1" applyAlignment="1">
      <alignment horizontal="left" vertical="center" wrapText="1"/>
    </xf>
    <xf numFmtId="2" fontId="87" fillId="0" borderId="1" xfId="2" applyNumberFormat="1" applyFont="1" applyBorder="1" applyAlignment="1">
      <alignment horizontal="left" vertical="center" wrapText="1"/>
    </xf>
    <xf numFmtId="0" fontId="87" fillId="0" borderId="0" xfId="0" applyFont="1" applyAlignment="1">
      <alignment horizontal="left" vertical="center" wrapText="1"/>
    </xf>
    <xf numFmtId="2" fontId="87" fillId="0" borderId="0" xfId="2" applyNumberFormat="1" applyFont="1" applyBorder="1" applyAlignment="1">
      <alignment horizontal="left" vertical="center" wrapText="1"/>
    </xf>
    <xf numFmtId="3" fontId="0" fillId="0" borderId="0" xfId="2" applyNumberFormat="1" applyFont="1" applyFill="1" applyBorder="1"/>
    <xf numFmtId="0" fontId="88" fillId="0" borderId="0" xfId="0" applyFont="1" applyAlignment="1">
      <alignment horizontal="left" vertical="center" wrapText="1" indent="1"/>
    </xf>
    <xf numFmtId="0" fontId="90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/>
    <xf numFmtId="1" fontId="2" fillId="0" borderId="1" xfId="0" applyNumberFormat="1" applyFont="1" applyBorder="1" applyAlignment="1">
      <alignment horizontal="left"/>
    </xf>
    <xf numFmtId="165" fontId="2" fillId="0" borderId="1" xfId="2" applyNumberFormat="1" applyFont="1" applyBorder="1" applyAlignment="1">
      <alignment horizontal="left"/>
    </xf>
    <xf numFmtId="169" fontId="2" fillId="0" borderId="1" xfId="2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right"/>
    </xf>
    <xf numFmtId="1" fontId="2" fillId="0" borderId="1" xfId="1" applyNumberFormat="1" applyFont="1" applyBorder="1" applyAlignment="1">
      <alignment horizontal="right"/>
    </xf>
    <xf numFmtId="164" fontId="5" fillId="0" borderId="0" xfId="1" applyNumberFormat="1" applyFont="1"/>
    <xf numFmtId="165" fontId="2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169" fontId="13" fillId="3" borderId="1" xfId="0" applyNumberFormat="1" applyFont="1" applyFill="1" applyBorder="1" applyAlignment="1">
      <alignment horizontal="center" vertical="center"/>
    </xf>
    <xf numFmtId="9" fontId="13" fillId="3" borderId="1" xfId="2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1" fontId="13" fillId="3" borderId="1" xfId="0" applyNumberFormat="1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" fontId="13" fillId="3" borderId="1" xfId="0" applyNumberFormat="1" applyFont="1" applyFill="1" applyBorder="1" applyAlignment="1">
      <alignment horizontal="center" vertical="center"/>
    </xf>
    <xf numFmtId="2" fontId="94" fillId="0" borderId="1" xfId="0" applyNumberFormat="1" applyFont="1" applyBorder="1" applyAlignment="1">
      <alignment horizontal="center" vertical="center" wrapText="1" readingOrder="1"/>
    </xf>
    <xf numFmtId="10" fontId="0" fillId="0" borderId="1" xfId="2" applyNumberFormat="1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167" fontId="1" fillId="0" borderId="1" xfId="2" applyNumberFormat="1" applyFont="1" applyBorder="1" applyAlignment="1">
      <alignment horizontal="center" vertical="center"/>
    </xf>
    <xf numFmtId="167" fontId="13" fillId="3" borderId="1" xfId="2" applyNumberFormat="1" applyFont="1" applyFill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9" fillId="0" borderId="0" xfId="0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165" fontId="2" fillId="0" borderId="5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/>
    </xf>
    <xf numFmtId="165" fontId="1" fillId="0" borderId="4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5" fillId="0" borderId="0" xfId="55" applyFont="1" applyFill="1"/>
    <xf numFmtId="0" fontId="13" fillId="40" borderId="0" xfId="55" applyFont="1" applyFill="1"/>
  </cellXfs>
  <cellStyles count="1119">
    <cellStyle name="%" xfId="102" xr:uid="{00000000-0005-0000-0000-000000000000}"/>
    <cellStyle name="% 2" xfId="103" xr:uid="{00000000-0005-0000-0000-000001000000}"/>
    <cellStyle name="?_x001d_?½_x000c_'ÿ-_x000a_ ÿU_x0001_?_x0005_ˆ_x0008__x0007__x0001__x0001_" xfId="104" xr:uid="{00000000-0005-0000-0000-000002000000}"/>
    <cellStyle name="?_x001d_?½_x000c_'ÿ-_x000d_ ÿU_x0001_?_x0005_ˆ_x0008__x0007__x0001__x0001_" xfId="105" xr:uid="{00000000-0005-0000-0000-000003000000}"/>
    <cellStyle name="?Q\?1@" xfId="491" xr:uid="{1DE1588A-F0EB-45B3-8EEC-C5FA4A4699EA}"/>
    <cellStyle name="0mitP" xfId="106" xr:uid="{00000000-0005-0000-0000-000004000000}"/>
    <cellStyle name="0ohneP" xfId="107" xr:uid="{00000000-0005-0000-0000-000005000000}"/>
    <cellStyle name="10mitP" xfId="108" xr:uid="{00000000-0005-0000-0000-000006000000}"/>
    <cellStyle name="12mitP" xfId="109" xr:uid="{00000000-0005-0000-0000-000007000000}"/>
    <cellStyle name="12ohneP" xfId="110" xr:uid="{00000000-0005-0000-0000-000008000000}"/>
    <cellStyle name="13mitP" xfId="111" xr:uid="{00000000-0005-0000-0000-000009000000}"/>
    <cellStyle name="1mitP" xfId="112" xr:uid="{00000000-0005-0000-0000-00000A000000}"/>
    <cellStyle name="1mitP 2" xfId="113" xr:uid="{00000000-0005-0000-0000-00000B000000}"/>
    <cellStyle name="1mitP_Fs-j1" xfId="114" xr:uid="{00000000-0005-0000-0000-00000C000000}"/>
    <cellStyle name="1ohneP" xfId="115" xr:uid="{00000000-0005-0000-0000-00000D000000}"/>
    <cellStyle name="20% - Accent1" xfId="492" xr:uid="{61E6A441-19CA-4824-BC87-FB2977B98CFA}"/>
    <cellStyle name="20% - Accent1 2" xfId="116" xr:uid="{00000000-0005-0000-0000-00000E000000}"/>
    <cellStyle name="20% - Accent2" xfId="493" xr:uid="{D025B4B4-158F-419C-9343-B04D2DE5F487}"/>
    <cellStyle name="20% - Accent2 2" xfId="117" xr:uid="{00000000-0005-0000-0000-00000F000000}"/>
    <cellStyle name="20% - Accent3" xfId="494" xr:uid="{670CA785-7CF2-4FD1-A95F-94732A7E0960}"/>
    <cellStyle name="20% - Accent3 2" xfId="118" xr:uid="{00000000-0005-0000-0000-000010000000}"/>
    <cellStyle name="20% - Accent4" xfId="495" xr:uid="{90734394-5AA8-4821-92D7-97CC38A519C2}"/>
    <cellStyle name="20% - Accent4 2" xfId="119" xr:uid="{00000000-0005-0000-0000-000011000000}"/>
    <cellStyle name="20% - Accent5" xfId="496" xr:uid="{FBB5945D-DFB8-4169-BEAE-1703A3477C9C}"/>
    <cellStyle name="20% - Accent5 2" xfId="120" xr:uid="{00000000-0005-0000-0000-000012000000}"/>
    <cellStyle name="20% - Accent6" xfId="497" xr:uid="{E171D11F-0BD6-499A-89D9-826CEB0ED06F}"/>
    <cellStyle name="20% - Accent6 2" xfId="121" xr:uid="{00000000-0005-0000-0000-000013000000}"/>
    <cellStyle name="20% - Akzent1" xfId="122" xr:uid="{00000000-0005-0000-0000-000014000000}"/>
    <cellStyle name="20% - Akzent1 2" xfId="123" xr:uid="{00000000-0005-0000-0000-000015000000}"/>
    <cellStyle name="20% - Akzent2" xfId="124" xr:uid="{00000000-0005-0000-0000-000016000000}"/>
    <cellStyle name="20% - Akzent2 2" xfId="125" xr:uid="{00000000-0005-0000-0000-000017000000}"/>
    <cellStyle name="20% - Akzent3" xfId="126" xr:uid="{00000000-0005-0000-0000-000018000000}"/>
    <cellStyle name="20% - Akzent3 2" xfId="127" xr:uid="{00000000-0005-0000-0000-000019000000}"/>
    <cellStyle name="20% - Akzent4" xfId="128" xr:uid="{00000000-0005-0000-0000-00001A000000}"/>
    <cellStyle name="20% - Akzent4 2" xfId="129" xr:uid="{00000000-0005-0000-0000-00001B000000}"/>
    <cellStyle name="20% - Akzent5" xfId="130" xr:uid="{00000000-0005-0000-0000-00001C000000}"/>
    <cellStyle name="20% - Akzent5 2" xfId="131" xr:uid="{00000000-0005-0000-0000-00001D000000}"/>
    <cellStyle name="20% - Akzent6" xfId="132" xr:uid="{00000000-0005-0000-0000-00001E000000}"/>
    <cellStyle name="20% - Akzent6 2" xfId="133" xr:uid="{00000000-0005-0000-0000-00001F000000}"/>
    <cellStyle name="2mitP" xfId="134" xr:uid="{00000000-0005-0000-0000-000020000000}"/>
    <cellStyle name="2ohneP" xfId="135" xr:uid="{00000000-0005-0000-0000-000021000000}"/>
    <cellStyle name="2x indented GHG Textfiels" xfId="136" xr:uid="{00000000-0005-0000-0000-000022000000}"/>
    <cellStyle name="2x indented GHG Textfiels 2" xfId="137" xr:uid="{00000000-0005-0000-0000-000023000000}"/>
    <cellStyle name="3mitP" xfId="138" xr:uid="{00000000-0005-0000-0000-000024000000}"/>
    <cellStyle name="3ohneP" xfId="139" xr:uid="{00000000-0005-0000-0000-000025000000}"/>
    <cellStyle name="3ohneP 2" xfId="140" xr:uid="{00000000-0005-0000-0000-000026000000}"/>
    <cellStyle name="3ohneP_R12_Fs-j33" xfId="141" xr:uid="{00000000-0005-0000-0000-000027000000}"/>
    <cellStyle name="40% - Accent1" xfId="498" xr:uid="{A0095C18-7AD7-441E-BFFB-44DD0C959322}"/>
    <cellStyle name="40% - Accent1 2" xfId="142" xr:uid="{00000000-0005-0000-0000-000028000000}"/>
    <cellStyle name="40% - Accent2" xfId="499" xr:uid="{4A1C0582-9493-4028-B636-90EF38C288C4}"/>
    <cellStyle name="40% - Accent2 2" xfId="143" xr:uid="{00000000-0005-0000-0000-000029000000}"/>
    <cellStyle name="40% - Accent3" xfId="500" xr:uid="{CBE8A54E-7D72-4FAC-9A63-AD0FE0700981}"/>
    <cellStyle name="40% - Accent3 2" xfId="144" xr:uid="{00000000-0005-0000-0000-00002A000000}"/>
    <cellStyle name="40% - Accent4" xfId="501" xr:uid="{5FC6E932-5693-42E5-A784-916F65B230AF}"/>
    <cellStyle name="40% - Accent4 2" xfId="145" xr:uid="{00000000-0005-0000-0000-00002B000000}"/>
    <cellStyle name="40% - Accent5" xfId="502" xr:uid="{2F71A574-1751-401C-932E-91D7EE8BA86B}"/>
    <cellStyle name="40% - Accent5 2" xfId="146" xr:uid="{00000000-0005-0000-0000-00002C000000}"/>
    <cellStyle name="40% - Accent6" xfId="503" xr:uid="{74F3D91C-CCC1-41DE-BBB8-D6470C86709D}"/>
    <cellStyle name="40% - Accent6 2" xfId="147" xr:uid="{00000000-0005-0000-0000-00002D000000}"/>
    <cellStyle name="40% - Akzent1" xfId="148" xr:uid="{00000000-0005-0000-0000-00002E000000}"/>
    <cellStyle name="40% - Akzent1 2" xfId="149" xr:uid="{00000000-0005-0000-0000-00002F000000}"/>
    <cellStyle name="40% - Akzent2" xfId="150" xr:uid="{00000000-0005-0000-0000-000030000000}"/>
    <cellStyle name="40% - Akzent2 2" xfId="151" xr:uid="{00000000-0005-0000-0000-000031000000}"/>
    <cellStyle name="40% - Akzent3" xfId="152" xr:uid="{00000000-0005-0000-0000-000032000000}"/>
    <cellStyle name="40% - Akzent3 2" xfId="153" xr:uid="{00000000-0005-0000-0000-000033000000}"/>
    <cellStyle name="40% - Akzent4" xfId="154" xr:uid="{00000000-0005-0000-0000-000034000000}"/>
    <cellStyle name="40% - Akzent4 2" xfId="155" xr:uid="{00000000-0005-0000-0000-000035000000}"/>
    <cellStyle name="40% - Akzent5" xfId="156" xr:uid="{00000000-0005-0000-0000-000036000000}"/>
    <cellStyle name="40% - Akzent5 2" xfId="157" xr:uid="{00000000-0005-0000-0000-000037000000}"/>
    <cellStyle name="40% - Akzent6" xfId="158" xr:uid="{00000000-0005-0000-0000-000038000000}"/>
    <cellStyle name="40% - Akzent6 2" xfId="159" xr:uid="{00000000-0005-0000-0000-000039000000}"/>
    <cellStyle name="4mitP" xfId="160" xr:uid="{00000000-0005-0000-0000-00003A000000}"/>
    <cellStyle name="4mitP 2" xfId="161" xr:uid="{00000000-0005-0000-0000-00003B000000}"/>
    <cellStyle name="4mitP_R12_Fs-j33" xfId="162" xr:uid="{00000000-0005-0000-0000-00003C000000}"/>
    <cellStyle name="4ohneP" xfId="163" xr:uid="{00000000-0005-0000-0000-00003D000000}"/>
    <cellStyle name="5x indented GHG Textfiels" xfId="164" xr:uid="{00000000-0005-0000-0000-00003E000000}"/>
    <cellStyle name="5x indented GHG Textfiels 2" xfId="165" xr:uid="{00000000-0005-0000-0000-00003F000000}"/>
    <cellStyle name="5x indented GHG Textfiels 3" xfId="166" xr:uid="{00000000-0005-0000-0000-000040000000}"/>
    <cellStyle name="60 % - Accent1 2" xfId="167" xr:uid="{00000000-0005-0000-0000-000041000000}"/>
    <cellStyle name="60 % - Accent2 2" xfId="168" xr:uid="{00000000-0005-0000-0000-000042000000}"/>
    <cellStyle name="60 % - Accent3 2" xfId="169" xr:uid="{00000000-0005-0000-0000-000043000000}"/>
    <cellStyle name="60 % - Accent4 2" xfId="170" xr:uid="{00000000-0005-0000-0000-000044000000}"/>
    <cellStyle name="60 % - Accent5 2" xfId="171" xr:uid="{00000000-0005-0000-0000-000045000000}"/>
    <cellStyle name="60 % - Accent6 2" xfId="172" xr:uid="{00000000-0005-0000-0000-000046000000}"/>
    <cellStyle name="60% - Accent1" xfId="504" xr:uid="{2B7E3BB5-13D6-4949-8AC9-3418A63689B1}"/>
    <cellStyle name="60% - Accent1 2" xfId="173" xr:uid="{00000000-0005-0000-0000-000047000000}"/>
    <cellStyle name="60% - Accent2" xfId="505" xr:uid="{544228B0-4FB0-44D0-AE88-E92C100AC2DA}"/>
    <cellStyle name="60% - Accent2 2" xfId="174" xr:uid="{00000000-0005-0000-0000-000048000000}"/>
    <cellStyle name="60% - Accent3" xfId="506" xr:uid="{E09F85CC-730B-4ACC-9088-12F61E103AD2}"/>
    <cellStyle name="60% - Accent3 2" xfId="175" xr:uid="{00000000-0005-0000-0000-000049000000}"/>
    <cellStyle name="60% - Accent4" xfId="507" xr:uid="{402B58A0-C3FB-451C-B024-08793B19578B}"/>
    <cellStyle name="60% - Accent4 2" xfId="176" xr:uid="{00000000-0005-0000-0000-00004A000000}"/>
    <cellStyle name="60% - Accent5" xfId="508" xr:uid="{49E7A19F-7CA1-4BDB-B0F9-D0F7E8904242}"/>
    <cellStyle name="60% - Accent5 2" xfId="177" xr:uid="{00000000-0005-0000-0000-00004B000000}"/>
    <cellStyle name="60% - Accent6" xfId="509" xr:uid="{8D28A22D-1465-464F-94A3-46DAEA107F7E}"/>
    <cellStyle name="60% - Accent6 2" xfId="178" xr:uid="{00000000-0005-0000-0000-00004C000000}"/>
    <cellStyle name="60% - Akzent1" xfId="179" xr:uid="{00000000-0005-0000-0000-00004D000000}"/>
    <cellStyle name="60% - Akzent1 2" xfId="180" xr:uid="{00000000-0005-0000-0000-00004E000000}"/>
    <cellStyle name="60% - Akzent2" xfId="181" xr:uid="{00000000-0005-0000-0000-00004F000000}"/>
    <cellStyle name="60% - Akzent2 2" xfId="182" xr:uid="{00000000-0005-0000-0000-000050000000}"/>
    <cellStyle name="60% - Akzent3" xfId="183" xr:uid="{00000000-0005-0000-0000-000051000000}"/>
    <cellStyle name="60% - Akzent3 2" xfId="184" xr:uid="{00000000-0005-0000-0000-000052000000}"/>
    <cellStyle name="60% - Akzent4" xfId="185" xr:uid="{00000000-0005-0000-0000-000053000000}"/>
    <cellStyle name="60% - Akzent4 2" xfId="186" xr:uid="{00000000-0005-0000-0000-000054000000}"/>
    <cellStyle name="60% - Akzent5" xfId="187" xr:uid="{00000000-0005-0000-0000-000055000000}"/>
    <cellStyle name="60% - Akzent5 2" xfId="188" xr:uid="{00000000-0005-0000-0000-000056000000}"/>
    <cellStyle name="60% - Akzent6" xfId="189" xr:uid="{00000000-0005-0000-0000-000057000000}"/>
    <cellStyle name="60% - Akzent6 2" xfId="190" xr:uid="{00000000-0005-0000-0000-000058000000}"/>
    <cellStyle name="6mitP" xfId="191" xr:uid="{00000000-0005-0000-0000-000059000000}"/>
    <cellStyle name="6mitP 2" xfId="192" xr:uid="{00000000-0005-0000-0000-00005A000000}"/>
    <cellStyle name="6mitP_R12_Fs-j33" xfId="193" xr:uid="{00000000-0005-0000-0000-00005B000000}"/>
    <cellStyle name="6ohneP" xfId="194" xr:uid="{00000000-0005-0000-0000-00005C000000}"/>
    <cellStyle name="7mitP" xfId="195" xr:uid="{00000000-0005-0000-0000-00005D000000}"/>
    <cellStyle name="9mitP" xfId="196" xr:uid="{00000000-0005-0000-0000-00005E000000}"/>
    <cellStyle name="9mitP 2" xfId="197" xr:uid="{00000000-0005-0000-0000-00005F000000}"/>
    <cellStyle name="9mitP_R14_J33" xfId="198" xr:uid="{00000000-0005-0000-0000-000060000000}"/>
    <cellStyle name="9ohneP" xfId="199" xr:uid="{00000000-0005-0000-0000-000061000000}"/>
    <cellStyle name="Accent1" xfId="510" xr:uid="{777EC528-3C03-45F2-8DE8-FF6AA3BD83EA}"/>
    <cellStyle name="Accent1 2" xfId="200" xr:uid="{00000000-0005-0000-0000-000062000000}"/>
    <cellStyle name="Accent2" xfId="511" xr:uid="{240C9DCD-71A3-4823-8012-B39CACCD5A00}"/>
    <cellStyle name="Accent2 2" xfId="201" xr:uid="{00000000-0005-0000-0000-000063000000}"/>
    <cellStyle name="Accent3" xfId="512" xr:uid="{449E2125-1D1D-4DD0-A87D-178D393407E0}"/>
    <cellStyle name="Accent3 2" xfId="202" xr:uid="{00000000-0005-0000-0000-000064000000}"/>
    <cellStyle name="Accent4" xfId="513" xr:uid="{894005E6-B16E-4A1B-99E1-BF83A8031DA3}"/>
    <cellStyle name="Accent4 2" xfId="203" xr:uid="{00000000-0005-0000-0000-000065000000}"/>
    <cellStyle name="Accent5" xfId="514" xr:uid="{E74DA13D-421A-40BF-8090-900676AF67DB}"/>
    <cellStyle name="Accent5 2" xfId="204" xr:uid="{00000000-0005-0000-0000-000066000000}"/>
    <cellStyle name="Accent6" xfId="515" xr:uid="{F0BC4187-F075-4809-AE85-DBFF4EF6319B}"/>
    <cellStyle name="Accent6 2" xfId="205" xr:uid="{00000000-0005-0000-0000-000067000000}"/>
    <cellStyle name="AggblueCels_1x" xfId="206" xr:uid="{00000000-0005-0000-0000-000068000000}"/>
    <cellStyle name="Akzent1 2" xfId="207" xr:uid="{00000000-0005-0000-0000-000069000000}"/>
    <cellStyle name="Akzent2 2" xfId="208" xr:uid="{00000000-0005-0000-0000-00006A000000}"/>
    <cellStyle name="Akzent3 2" xfId="209" xr:uid="{00000000-0005-0000-0000-00006B000000}"/>
    <cellStyle name="Akzent4 2" xfId="210" xr:uid="{00000000-0005-0000-0000-00006C000000}"/>
    <cellStyle name="Akzent5 2" xfId="211" xr:uid="{00000000-0005-0000-0000-00006D000000}"/>
    <cellStyle name="Akzent6 2" xfId="212" xr:uid="{00000000-0005-0000-0000-00006E000000}"/>
    <cellStyle name="amengestelde" xfId="213" xr:uid="{00000000-0005-0000-0000-00006F000000}"/>
    <cellStyle name="ANCLAS,REZONES Y SUS PARTES,DE FUNDICION,DE HIERRO O DE ACERO" xfId="214" xr:uid="{00000000-0005-0000-0000-000070000000}"/>
    <cellStyle name="Ausgabe 2" xfId="215" xr:uid="{00000000-0005-0000-0000-000071000000}"/>
    <cellStyle name="AZ1" xfId="216" xr:uid="{00000000-0005-0000-0000-000072000000}"/>
    <cellStyle name="AZ1 2" xfId="217" xr:uid="{00000000-0005-0000-0000-000073000000}"/>
    <cellStyle name="Bad" xfId="516" xr:uid="{05B05C1C-AE97-4692-97CF-D7C689DD4D52}"/>
    <cellStyle name="Bad 2" xfId="218" xr:uid="{00000000-0005-0000-0000-000074000000}"/>
    <cellStyle name="Berechnung 2" xfId="219" xr:uid="{00000000-0005-0000-0000-000075000000}"/>
    <cellStyle name="Bold GHG Numbers (0.00)" xfId="220" xr:uid="{00000000-0005-0000-0000-000076000000}"/>
    <cellStyle name="CABECALHO" xfId="221" xr:uid="{00000000-0005-0000-0000-000077000000}"/>
    <cellStyle name="CABECALHO 2" xfId="222" xr:uid="{00000000-0005-0000-0000-000078000000}"/>
    <cellStyle name="CABECALHO 3" xfId="223" xr:uid="{00000000-0005-0000-0000-000079000000}"/>
    <cellStyle name="Calculation" xfId="517" xr:uid="{1B20CC28-5EE7-4AEB-85FF-459FC176E5F1}"/>
    <cellStyle name="Calculation 2" xfId="224" xr:uid="{00000000-0005-0000-0000-00007A000000}"/>
    <cellStyle name="Check Cell" xfId="518" xr:uid="{A1353AB8-C423-405E-86D2-B33A80439BB5}"/>
    <cellStyle name="Check Cell 2" xfId="225" xr:uid="{00000000-0005-0000-0000-00007B000000}"/>
    <cellStyle name="Comma 2" xfId="6" xr:uid="{00000000-0005-0000-0000-00007C000000}"/>
    <cellStyle name="Comma 2 2" xfId="46" xr:uid="{00000000-0005-0000-0000-00007D000000}"/>
    <cellStyle name="Comma 2 2 2" xfId="96" xr:uid="{00000000-0005-0000-0000-00007E000000}"/>
    <cellStyle name="Comma 2 2 3" xfId="227" xr:uid="{00000000-0005-0000-0000-00007F000000}"/>
    <cellStyle name="Comma 2 3" xfId="73" xr:uid="{00000000-0005-0000-0000-000080000000}"/>
    <cellStyle name="Comma 2 3 2" xfId="228" xr:uid="{00000000-0005-0000-0000-000081000000}"/>
    <cellStyle name="Comma 2 4" xfId="84" xr:uid="{00000000-0005-0000-0000-000082000000}"/>
    <cellStyle name="Comma 2 4 2" xfId="229" xr:uid="{00000000-0005-0000-0000-000083000000}"/>
    <cellStyle name="Comma 2 5" xfId="226" xr:uid="{00000000-0005-0000-0000-000084000000}"/>
    <cellStyle name="Comma 3" xfId="230" xr:uid="{00000000-0005-0000-0000-000085000000}"/>
    <cellStyle name="Data" xfId="231" xr:uid="{00000000-0005-0000-0000-000086000000}"/>
    <cellStyle name="Data 2" xfId="232" xr:uid="{00000000-0005-0000-0000-000087000000}"/>
    <cellStyle name="Eingabe 2" xfId="233" xr:uid="{00000000-0005-0000-0000-000088000000}"/>
    <cellStyle name="Ergebnis 2" xfId="234" xr:uid="{00000000-0005-0000-0000-000089000000}"/>
    <cellStyle name="Erklärender Text 2" xfId="235" xr:uid="{00000000-0005-0000-0000-00008A000000}"/>
    <cellStyle name="Estilo 1" xfId="519" xr:uid="{58D3BE97-6113-4641-B23B-990987AB9BD6}"/>
    <cellStyle name="Estilo 1 2" xfId="774" xr:uid="{50C90F35-D4C9-438B-974C-44969E0ED4F4}"/>
    <cellStyle name="Euro" xfId="236" xr:uid="{00000000-0005-0000-0000-00008B000000}"/>
    <cellStyle name="Euro 2" xfId="237" xr:uid="{00000000-0005-0000-0000-00008C000000}"/>
    <cellStyle name="Euro 3" xfId="238" xr:uid="{00000000-0005-0000-0000-00008D000000}"/>
    <cellStyle name="Euro 4" xfId="239" xr:uid="{00000000-0005-0000-0000-00008E000000}"/>
    <cellStyle name="Euro 5" xfId="240" xr:uid="{00000000-0005-0000-0000-00008F000000}"/>
    <cellStyle name="Euro 6" xfId="241" xr:uid="{00000000-0005-0000-0000-000090000000}"/>
    <cellStyle name="Explanatory Text" xfId="520" xr:uid="{93C403B5-44A7-4131-A4B8-FCB01A895F34}"/>
    <cellStyle name="Explanatory Text 2" xfId="242" xr:uid="{00000000-0005-0000-0000-000091000000}"/>
    <cellStyle name="Formula" xfId="243" xr:uid="{00000000-0005-0000-0000-000092000000}"/>
    <cellStyle name="Formula 2" xfId="244" xr:uid="{00000000-0005-0000-0000-000093000000}"/>
    <cellStyle name="Fuss" xfId="245" xr:uid="{00000000-0005-0000-0000-000094000000}"/>
    <cellStyle name="Fuss 2" xfId="246" xr:uid="{00000000-0005-0000-0000-000095000000}"/>
    <cellStyle name="Fuss 3" xfId="247" xr:uid="{00000000-0005-0000-0000-000096000000}"/>
    <cellStyle name="Gevolgde hyperlink" xfId="248" xr:uid="{00000000-0005-0000-0000-000097000000}"/>
    <cellStyle name="Good" xfId="521" xr:uid="{7601FCFA-D481-425E-8C0B-A2559CA8CC65}"/>
    <cellStyle name="Good 2" xfId="249" xr:uid="{00000000-0005-0000-0000-000098000000}"/>
    <cellStyle name="Gut 2" xfId="250" xr:uid="{00000000-0005-0000-0000-000099000000}"/>
    <cellStyle name="Heading 1" xfId="522" xr:uid="{42D07C67-E24A-4AC7-AAB4-26B2141957DE}"/>
    <cellStyle name="Heading 1 2" xfId="251" xr:uid="{00000000-0005-0000-0000-00009A000000}"/>
    <cellStyle name="Heading 2" xfId="523" xr:uid="{8CC5819F-F956-41A0-840F-7E1A384FA37C}"/>
    <cellStyle name="Heading 2 2" xfId="252" xr:uid="{00000000-0005-0000-0000-00009B000000}"/>
    <cellStyle name="Heading 3" xfId="524" xr:uid="{5F673C73-3C7F-42EB-96DA-4BC47C499018}"/>
    <cellStyle name="Heading 3 2" xfId="253" xr:uid="{00000000-0005-0000-0000-00009C000000}"/>
    <cellStyle name="Heading 3 2 2" xfId="1021" xr:uid="{2D1A3EB1-5228-4BE3-AD3B-33DD6506A02D}"/>
    <cellStyle name="Heading 3 2 2 2" xfId="1085" xr:uid="{4806ED19-38F1-4318-BD00-78527CCD5586}"/>
    <cellStyle name="Heading 3 2 3" xfId="1079" xr:uid="{9CF34D01-D137-478B-BD83-57BB77F82C5A}"/>
    <cellStyle name="Heading 3 2 3 2" xfId="1088" xr:uid="{0A298E88-8AC7-46D1-A3B2-367D6322FB5A}"/>
    <cellStyle name="Heading 3 2 4" xfId="1083" xr:uid="{7E38AF56-EA56-40D8-A940-838100F7E545}"/>
    <cellStyle name="Heading 3 3" xfId="904" xr:uid="{1E4530E0-7771-456E-9EFB-71B45824AC0A}"/>
    <cellStyle name="Heading 3 3 2" xfId="1063" xr:uid="{DCF05E7F-6F86-4027-B547-F739C1AFC87C}"/>
    <cellStyle name="Heading 3 3 2 2" xfId="1086" xr:uid="{CBD9A007-F9F0-4EF4-963B-7C3FA14363E8}"/>
    <cellStyle name="Heading 3 3 3" xfId="1081" xr:uid="{EB252322-AB63-48C7-A1F0-F85BE59893DC}"/>
    <cellStyle name="Heading 3 3 3 2" xfId="1090" xr:uid="{E5B6D92A-C5D5-4FB6-9592-519CB9EC0261}"/>
    <cellStyle name="Heading 3 3 4" xfId="1084" xr:uid="{4CEBEE61-2D9B-4516-B485-BBA8BE4939B5}"/>
    <cellStyle name="Heading 3 4" xfId="847" xr:uid="{4E09519E-CC80-4F47-9F08-3F4D319FDCBC}"/>
    <cellStyle name="Heading 3 4 2" xfId="1078" xr:uid="{C4D3ECB2-7C70-4793-849B-AD8249AFB883}"/>
    <cellStyle name="Heading 3 4 2 2" xfId="1087" xr:uid="{694273FA-D0B4-4330-8AF6-72B4A881F37E}"/>
    <cellStyle name="Heading 3 4 3" xfId="1080" xr:uid="{B3BAC1C9-C707-4BB9-BCB7-7ABDA5A4903C}"/>
    <cellStyle name="Heading 3 4 3 2" xfId="1089" xr:uid="{AC2028C7-D674-4323-9523-73DEF8ACDDFD}"/>
    <cellStyle name="Heading 3 4 4" xfId="1082" xr:uid="{6A7228EF-071C-4A94-928A-0936D9103F04}"/>
    <cellStyle name="Heading 4" xfId="525" xr:uid="{7285FBF8-9EFE-4910-B3FD-3C2951CE0285}"/>
    <cellStyle name="Heading 4 2" xfId="254" xr:uid="{00000000-0005-0000-0000-00009D000000}"/>
    <cellStyle name="Hiperlink" xfId="55" builtinId="8"/>
    <cellStyle name="Hiperlink 2" xfId="25" xr:uid="{00000000-0005-0000-0000-00009F000000}"/>
    <cellStyle name="Hiperlink 2 2" xfId="481" xr:uid="{00000000-0005-0000-0000-0000A0000000}"/>
    <cellStyle name="Hiperlink 2 3" xfId="758" xr:uid="{96EF6C15-0671-4D3C-8FA6-C83ABDDB62B3}"/>
    <cellStyle name="Hiperlink 3" xfId="61" xr:uid="{00000000-0005-0000-0000-0000A1000000}"/>
    <cellStyle name="Hiperlink 4" xfId="255" xr:uid="{00000000-0005-0000-0000-0000A2000000}"/>
    <cellStyle name="Hiperlink Visitado 2" xfId="1092" xr:uid="{00B8E2A3-39B3-4E22-B6D3-856BBCFFFAF0}"/>
    <cellStyle name="Hipervínculo 2" xfId="256" xr:uid="{00000000-0005-0000-0000-0000A3000000}"/>
    <cellStyle name="Hyperlink 2" xfId="257" xr:uid="{00000000-0005-0000-0000-0000A4000000}"/>
    <cellStyle name="Hyperlink 2 2" xfId="526" xr:uid="{16ACCDD6-4F25-4918-B633-9D8B4CEBC535}"/>
    <cellStyle name="Hyperlink 3" xfId="258" xr:uid="{00000000-0005-0000-0000-0000A5000000}"/>
    <cellStyle name="Input" xfId="527" xr:uid="{17D17878-F837-463E-8A99-6F6217ADACAA}"/>
    <cellStyle name="Input 2" xfId="259" xr:uid="{00000000-0005-0000-0000-0000A6000000}"/>
    <cellStyle name="InputCells12_BBorder_CRFReport-template" xfId="260" xr:uid="{00000000-0005-0000-0000-0000A7000000}"/>
    <cellStyle name="Komma [0]_Blad1" xfId="261" xr:uid="{00000000-0005-0000-0000-0000A8000000}"/>
    <cellStyle name="Komma_Blad1" xfId="262" xr:uid="{00000000-0005-0000-0000-0000A9000000}"/>
    <cellStyle name="Linked Cell" xfId="528" xr:uid="{AB3265D6-CD6C-4383-A820-4372C47B3F63}"/>
    <cellStyle name="Linked Cell 2" xfId="263" xr:uid="{00000000-0005-0000-0000-0000AA000000}"/>
    <cellStyle name="Millares 10" xfId="264" xr:uid="{00000000-0005-0000-0000-0000AB000000}"/>
    <cellStyle name="Millares 10 2" xfId="265" xr:uid="{00000000-0005-0000-0000-0000AC000000}"/>
    <cellStyle name="Millares 10 2 2" xfId="266" xr:uid="{00000000-0005-0000-0000-0000AD000000}"/>
    <cellStyle name="Millares 11" xfId="267" xr:uid="{00000000-0005-0000-0000-0000AE000000}"/>
    <cellStyle name="Millares 11 2" xfId="268" xr:uid="{00000000-0005-0000-0000-0000AF000000}"/>
    <cellStyle name="Millares 11 2 2" xfId="269" xr:uid="{00000000-0005-0000-0000-0000B0000000}"/>
    <cellStyle name="Millares 12" xfId="270" xr:uid="{00000000-0005-0000-0000-0000B1000000}"/>
    <cellStyle name="Millares 13" xfId="271" xr:uid="{00000000-0005-0000-0000-0000B2000000}"/>
    <cellStyle name="Millares 13 2" xfId="272" xr:uid="{00000000-0005-0000-0000-0000B3000000}"/>
    <cellStyle name="Millares 13 2 2" xfId="273" xr:uid="{00000000-0005-0000-0000-0000B4000000}"/>
    <cellStyle name="Millares 14" xfId="274" xr:uid="{00000000-0005-0000-0000-0000B5000000}"/>
    <cellStyle name="Millares 14 2" xfId="275" xr:uid="{00000000-0005-0000-0000-0000B6000000}"/>
    <cellStyle name="Millares 14 2 2" xfId="276" xr:uid="{00000000-0005-0000-0000-0000B7000000}"/>
    <cellStyle name="Millares 18" xfId="277" xr:uid="{00000000-0005-0000-0000-0000B8000000}"/>
    <cellStyle name="Millares 18 2" xfId="278" xr:uid="{00000000-0005-0000-0000-0000B9000000}"/>
    <cellStyle name="Millares 2" xfId="279" xr:uid="{00000000-0005-0000-0000-0000BA000000}"/>
    <cellStyle name="Millares 2 2" xfId="280" xr:uid="{00000000-0005-0000-0000-0000BB000000}"/>
    <cellStyle name="Millares 2 2 2" xfId="281" xr:uid="{00000000-0005-0000-0000-0000BC000000}"/>
    <cellStyle name="Millares 2 2 2 2" xfId="282" xr:uid="{00000000-0005-0000-0000-0000BD000000}"/>
    <cellStyle name="Millares 2 2 3" xfId="283" xr:uid="{00000000-0005-0000-0000-0000BE000000}"/>
    <cellStyle name="Millares 2 3" xfId="284" xr:uid="{00000000-0005-0000-0000-0000BF000000}"/>
    <cellStyle name="Millares 2 3 2" xfId="285" xr:uid="{00000000-0005-0000-0000-0000C0000000}"/>
    <cellStyle name="Millares 2 4" xfId="286" xr:uid="{00000000-0005-0000-0000-0000C1000000}"/>
    <cellStyle name="Millares 2 4 2" xfId="287" xr:uid="{00000000-0005-0000-0000-0000C2000000}"/>
    <cellStyle name="Millares 2 5" xfId="288" xr:uid="{00000000-0005-0000-0000-0000C3000000}"/>
    <cellStyle name="Millares 3" xfId="289" xr:uid="{00000000-0005-0000-0000-0000C4000000}"/>
    <cellStyle name="Millares 3 2" xfId="290" xr:uid="{00000000-0005-0000-0000-0000C5000000}"/>
    <cellStyle name="Millares 3 2 2" xfId="291" xr:uid="{00000000-0005-0000-0000-0000C6000000}"/>
    <cellStyle name="Millares 3 2 2 2" xfId="292" xr:uid="{00000000-0005-0000-0000-0000C7000000}"/>
    <cellStyle name="Millares 3 2 3" xfId="293" xr:uid="{00000000-0005-0000-0000-0000C8000000}"/>
    <cellStyle name="Millares 3 3" xfId="294" xr:uid="{00000000-0005-0000-0000-0000C9000000}"/>
    <cellStyle name="Millares 3 3 2" xfId="295" xr:uid="{00000000-0005-0000-0000-0000CA000000}"/>
    <cellStyle name="Millares 3 4" xfId="296" xr:uid="{00000000-0005-0000-0000-0000CB000000}"/>
    <cellStyle name="Millares 3 5" xfId="297" xr:uid="{00000000-0005-0000-0000-0000CC000000}"/>
    <cellStyle name="Millares 4" xfId="298" xr:uid="{00000000-0005-0000-0000-0000CD000000}"/>
    <cellStyle name="Millares 4 2" xfId="299" xr:uid="{00000000-0005-0000-0000-0000CE000000}"/>
    <cellStyle name="Millares 6" xfId="300" xr:uid="{00000000-0005-0000-0000-0000CF000000}"/>
    <cellStyle name="Millares 6 2" xfId="301" xr:uid="{00000000-0005-0000-0000-0000D0000000}"/>
    <cellStyle name="Millares 6 2 2" xfId="302" xr:uid="{00000000-0005-0000-0000-0000D1000000}"/>
    <cellStyle name="Millares 6 2 2 2" xfId="303" xr:uid="{00000000-0005-0000-0000-0000D2000000}"/>
    <cellStyle name="Millares 6 2 3" xfId="304" xr:uid="{00000000-0005-0000-0000-0000D3000000}"/>
    <cellStyle name="Millares 6 3" xfId="305" xr:uid="{00000000-0005-0000-0000-0000D4000000}"/>
    <cellStyle name="Millares 6 3 2" xfId="306" xr:uid="{00000000-0005-0000-0000-0000D5000000}"/>
    <cellStyle name="Millares 7" xfId="307" xr:uid="{00000000-0005-0000-0000-0000D6000000}"/>
    <cellStyle name="Millares 7 2" xfId="308" xr:uid="{00000000-0005-0000-0000-0000D7000000}"/>
    <cellStyle name="Millares 7 2 2" xfId="309" xr:uid="{00000000-0005-0000-0000-0000D8000000}"/>
    <cellStyle name="Millares 7 2 2 2" xfId="310" xr:uid="{00000000-0005-0000-0000-0000D9000000}"/>
    <cellStyle name="Millares 7 2 3" xfId="311" xr:uid="{00000000-0005-0000-0000-0000DA000000}"/>
    <cellStyle name="Millares 7 3" xfId="312" xr:uid="{00000000-0005-0000-0000-0000DB000000}"/>
    <cellStyle name="Millares 7 3 2" xfId="313" xr:uid="{00000000-0005-0000-0000-0000DC000000}"/>
    <cellStyle name="Millares 8" xfId="314" xr:uid="{00000000-0005-0000-0000-0000DD000000}"/>
    <cellStyle name="Millares 8 2" xfId="315" xr:uid="{00000000-0005-0000-0000-0000DE000000}"/>
    <cellStyle name="Millares 8 2 2" xfId="316" xr:uid="{00000000-0005-0000-0000-0000DF000000}"/>
    <cellStyle name="Millares 9" xfId="317" xr:uid="{00000000-0005-0000-0000-0000E0000000}"/>
    <cellStyle name="Millares 9 2" xfId="318" xr:uid="{00000000-0005-0000-0000-0000E1000000}"/>
    <cellStyle name="Millares 9 2 2" xfId="319" xr:uid="{00000000-0005-0000-0000-0000E2000000}"/>
    <cellStyle name="Milliers 2" xfId="320" xr:uid="{00000000-0005-0000-0000-0000E3000000}"/>
    <cellStyle name="Milliers 2 2" xfId="321" xr:uid="{00000000-0005-0000-0000-0000E4000000}"/>
    <cellStyle name="Milliers 2 3" xfId="322" xr:uid="{00000000-0005-0000-0000-0000E5000000}"/>
    <cellStyle name="Milliers 2 4" xfId="323" xr:uid="{00000000-0005-0000-0000-0000E6000000}"/>
    <cellStyle name="Milliers 2 5" xfId="324" xr:uid="{00000000-0005-0000-0000-0000E7000000}"/>
    <cellStyle name="Milliers 3" xfId="325" xr:uid="{00000000-0005-0000-0000-0000E8000000}"/>
    <cellStyle name="mitP" xfId="326" xr:uid="{00000000-0005-0000-0000-0000E9000000}"/>
    <cellStyle name="Moeda" xfId="59" builtinId="4"/>
    <cellStyle name="Moeda 2" xfId="17" xr:uid="{00000000-0005-0000-0000-0000EB000000}"/>
    <cellStyle name="Moeda 2 2" xfId="26" xr:uid="{00000000-0005-0000-0000-0000EC000000}"/>
    <cellStyle name="Moeda 2 3" xfId="328" xr:uid="{00000000-0005-0000-0000-0000ED000000}"/>
    <cellStyle name="Moeda 2 4" xfId="489" xr:uid="{83F5D719-FC94-4CF6-ADE5-0663A0A6811D}"/>
    <cellStyle name="Moeda 3" xfId="98" xr:uid="{00000000-0005-0000-0000-0000EE000000}"/>
    <cellStyle name="Moeda 4" xfId="327" xr:uid="{00000000-0005-0000-0000-0000EF000000}"/>
    <cellStyle name="Moneda 2" xfId="329" xr:uid="{00000000-0005-0000-0000-0000F0000000}"/>
    <cellStyle name="Motif" xfId="330" xr:uid="{00000000-0005-0000-0000-0000F1000000}"/>
    <cellStyle name="Neutral" xfId="529" xr:uid="{3C286E98-4A45-4023-9725-F4BB89DD88BF}"/>
    <cellStyle name="Neutral 2" xfId="331" xr:uid="{00000000-0005-0000-0000-0000F2000000}"/>
    <cellStyle name="Neutre 2" xfId="332" xr:uid="{00000000-0005-0000-0000-0000F3000000}"/>
    <cellStyle name="Normal" xfId="0" builtinId="0"/>
    <cellStyle name="Normal 10" xfId="333" xr:uid="{00000000-0005-0000-0000-0000F5000000}"/>
    <cellStyle name="Normal 10 2" xfId="488" xr:uid="{00000000-0005-0000-0000-0000F6000000}"/>
    <cellStyle name="Normal 10 2 2" xfId="530" xr:uid="{087C51E8-010C-44EB-9C8A-D45F3DE54EF7}"/>
    <cellStyle name="Normal 10 3" xfId="775" xr:uid="{80718DAA-37D6-4D52-A359-62BE8CE4D415}"/>
    <cellStyle name="Normal 10 3 2" xfId="880" xr:uid="{F89E5E89-D439-4D0A-A5B5-09575F694919}"/>
    <cellStyle name="Normal 10 3 2 2" xfId="1039" xr:uid="{FC9D7FAE-67EC-4A52-B7AB-24B09FE352A3}"/>
    <cellStyle name="Normal 10 3 3" xfId="959" xr:uid="{B49991CF-90DE-480D-9C48-69492A02A440}"/>
    <cellStyle name="Normal 10 4" xfId="840" xr:uid="{F5E22FD5-0854-492C-8668-E4C90550A3B9}"/>
    <cellStyle name="Normal 10 4 2" xfId="998" xr:uid="{47149C29-239E-4CCF-A0B9-448C88A5BBD6}"/>
    <cellStyle name="Normal 10 5" xfId="919" xr:uid="{87DC95E5-8EC0-4EED-87C7-1BA1E56183BC}"/>
    <cellStyle name="Normal 10 6" xfId="649" xr:uid="{59429AC3-E6FD-4AE4-8B41-9EA893D596C4}"/>
    <cellStyle name="Normal 11" xfId="334" xr:uid="{00000000-0005-0000-0000-0000F7000000}"/>
    <cellStyle name="Normal 11 2" xfId="335" xr:uid="{00000000-0005-0000-0000-0000F8000000}"/>
    <cellStyle name="Normal 11 2 2" xfId="532" xr:uid="{0FD6EA78-E4DA-4F6D-BF0A-01959363DCE7}"/>
    <cellStyle name="Normal 11 3" xfId="776" xr:uid="{3A63CAD6-F77B-4857-A3B9-AFFC5621FFA1}"/>
    <cellStyle name="Normal 11 3 2" xfId="881" xr:uid="{8A1F35CF-D244-4A1D-BC36-2E11757B0062}"/>
    <cellStyle name="Normal 11 3 2 2" xfId="1040" xr:uid="{EB8953F1-5335-4303-B3AE-DE01CC067D4E}"/>
    <cellStyle name="Normal 11 3 3" xfId="960" xr:uid="{49536B3D-7357-43C5-B133-CCEACC87D049}"/>
    <cellStyle name="Normal 11 4" xfId="841" xr:uid="{271B4684-6171-42A4-9B65-19B6751AA784}"/>
    <cellStyle name="Normal 11 4 2" xfId="999" xr:uid="{46D99AFC-9F66-497C-8330-340C34810C47}"/>
    <cellStyle name="Normal 11 5" xfId="920" xr:uid="{6565E274-47FC-4AB2-9107-2867F981DDCA}"/>
    <cellStyle name="Normal 11 6" xfId="650" xr:uid="{F6AFA620-7E6D-4253-AEE2-6FA023EB9DA8}"/>
    <cellStyle name="Normal 11 7" xfId="531" xr:uid="{768FB9FE-4F3B-4BF9-A7D7-E6F7BA25F2FB}"/>
    <cellStyle name="Normal 12" xfId="336" xr:uid="{00000000-0005-0000-0000-0000F9000000}"/>
    <cellStyle name="Normal 12 2" xfId="533" xr:uid="{A8B71ADF-E0F1-4FF1-8D1B-227AABEA94CD}"/>
    <cellStyle name="Normal 12 3" xfId="777" xr:uid="{C0793542-F1B8-4EB4-AFF6-AF194C99EE05}"/>
    <cellStyle name="Normal 12 3 2" xfId="882" xr:uid="{39BCF121-14CF-4275-9B55-F38E1C6CA1CA}"/>
    <cellStyle name="Normal 12 3 2 2" xfId="1041" xr:uid="{4800E9BF-947B-422C-B4EA-8D8055BC6F6A}"/>
    <cellStyle name="Normal 12 3 3" xfId="961" xr:uid="{E6CAAAB1-3BAC-4BAD-A2AE-AD103546655F}"/>
    <cellStyle name="Normal 12 4" xfId="842" xr:uid="{F92E59A1-15A7-41A9-A331-B55568672079}"/>
    <cellStyle name="Normal 12 4 2" xfId="1000" xr:uid="{C1A2FE9D-74BB-412F-9024-2A7A7753C42C}"/>
    <cellStyle name="Normal 12 5" xfId="921" xr:uid="{F8DE341D-FEE1-4792-9EA4-533DB3EECDE6}"/>
    <cellStyle name="Normal 12 6" xfId="651" xr:uid="{3BD3B316-B94F-43CF-95FA-B34FA63F3F26}"/>
    <cellStyle name="Normal 13" xfId="337" xr:uid="{00000000-0005-0000-0000-0000FA000000}"/>
    <cellStyle name="Normal 13 2" xfId="535" xr:uid="{4BFF393B-091B-47F8-B8BE-0DD69AAF658B}"/>
    <cellStyle name="Normal 13 3" xfId="778" xr:uid="{43C98ED2-D4EB-4BCE-9999-F00D85AACF95}"/>
    <cellStyle name="Normal 13 3 2" xfId="883" xr:uid="{7B9FAE67-E752-45EA-A10E-CDDD4EF634F1}"/>
    <cellStyle name="Normal 13 3 2 2" xfId="1042" xr:uid="{AADD9FA9-C720-427F-95A5-54513F70EB8E}"/>
    <cellStyle name="Normal 13 3 3" xfId="962" xr:uid="{864F1B09-CAA0-42DD-8A5F-185A8B7F461B}"/>
    <cellStyle name="Normal 13 4" xfId="843" xr:uid="{2E1040B2-654C-4DA4-8749-8CC52A3EB4C9}"/>
    <cellStyle name="Normal 13 4 2" xfId="1001" xr:uid="{10C5AF4B-B5CC-4804-8389-C265D44A1588}"/>
    <cellStyle name="Normal 13 5" xfId="922" xr:uid="{692F4FD8-3B0B-473F-944A-657A0D3F0F43}"/>
    <cellStyle name="Normal 13 6" xfId="652" xr:uid="{5D1849BC-6285-4089-903C-5E52F2F5661E}"/>
    <cellStyle name="Normal 13 7" xfId="534" xr:uid="{95C21AFA-4895-4312-8DBA-182E976754D0}"/>
    <cellStyle name="Normal 14" xfId="338" xr:uid="{00000000-0005-0000-0000-0000FB000000}"/>
    <cellStyle name="Normal 14 2" xfId="537" xr:uid="{28D04D1F-06B2-40E3-885C-8565127738D5}"/>
    <cellStyle name="Normal 14 3" xfId="779" xr:uid="{B346810C-50F7-4775-83E0-4E4A24F13B44}"/>
    <cellStyle name="Normal 14 3 2" xfId="884" xr:uid="{5D29E9BC-B917-434E-BDA3-4A6E7730894F}"/>
    <cellStyle name="Normal 14 3 2 2" xfId="1043" xr:uid="{348A3345-1A01-4037-A4F7-A7B409274661}"/>
    <cellStyle name="Normal 14 3 3" xfId="963" xr:uid="{30BD6340-4B2E-41C4-A8C5-FEAEA54243E0}"/>
    <cellStyle name="Normal 14 4" xfId="844" xr:uid="{6D8A13D8-F347-421E-93D9-41C7632130C8}"/>
    <cellStyle name="Normal 14 4 2" xfId="1002" xr:uid="{2B232199-4D76-4991-933B-A4F02DABF57E}"/>
    <cellStyle name="Normal 14 5" xfId="923" xr:uid="{84E43B7D-1D6C-4956-AE84-0D8821D296F1}"/>
    <cellStyle name="Normal 14 6" xfId="653" xr:uid="{807338B3-2D50-4F7E-B233-B8B3699B5F64}"/>
    <cellStyle name="Normal 14 7" xfId="536" xr:uid="{103CBEFF-6173-4565-B7F7-40FA7ED062C2}"/>
    <cellStyle name="Normal 142" xfId="339" xr:uid="{00000000-0005-0000-0000-0000FC000000}"/>
    <cellStyle name="Normal 15" xfId="56" xr:uid="{00000000-0005-0000-0000-0000FD000000}"/>
    <cellStyle name="Normal 15 2" xfId="539" xr:uid="{286540F7-57F6-4138-B140-0C7A788DDB17}"/>
    <cellStyle name="Normal 15 3" xfId="780" xr:uid="{AFA9FF93-413E-4412-BC1F-4985F597107C}"/>
    <cellStyle name="Normal 15 3 2" xfId="885" xr:uid="{5B0AA61B-4E9C-4275-AB40-A11D61093603}"/>
    <cellStyle name="Normal 15 3 2 2" xfId="1044" xr:uid="{DEF972CE-79A3-4A5C-9817-CFA70E60902D}"/>
    <cellStyle name="Normal 15 3 3" xfId="964" xr:uid="{15A5DEFA-2AE7-4E47-AA4E-15CAC3B15036}"/>
    <cellStyle name="Normal 15 4" xfId="845" xr:uid="{0D18929D-68D6-4976-9773-CC35F9B82236}"/>
    <cellStyle name="Normal 15 4 2" xfId="1003" xr:uid="{5BA9C404-5573-4BF8-9293-796154AA9F15}"/>
    <cellStyle name="Normal 15 5" xfId="924" xr:uid="{3137DE93-A9E9-4FAA-8A6F-8E872347C04C}"/>
    <cellStyle name="Normal 15 6" xfId="654" xr:uid="{396CF083-B253-45A5-874D-DC76F282FE8D}"/>
    <cellStyle name="Normal 15 7" xfId="538" xr:uid="{30C4D834-4220-4A90-8DA8-27A3554CF137}"/>
    <cellStyle name="Normal 16" xfId="60" xr:uid="{00000000-0005-0000-0000-0000FE000000}"/>
    <cellStyle name="Normal 16 2" xfId="483" xr:uid="{00000000-0005-0000-0000-0000FF000000}"/>
    <cellStyle name="Normal 16 2 2" xfId="541" xr:uid="{E1790E8D-503C-4AD0-B35C-059038AE9A22}"/>
    <cellStyle name="Normal 16 3" xfId="781" xr:uid="{BBE4F880-9BFA-4C47-A750-16A1A84E62A1}"/>
    <cellStyle name="Normal 16 3 2" xfId="886" xr:uid="{77CC6248-9156-41D5-9FE0-1F441A90EE4D}"/>
    <cellStyle name="Normal 16 3 2 2" xfId="1045" xr:uid="{DB3ADEB1-AD64-49C3-A0AC-1B4FCC65538B}"/>
    <cellStyle name="Normal 16 3 3" xfId="965" xr:uid="{26886664-9C82-4677-99D1-C592CA58FD00}"/>
    <cellStyle name="Normal 16 4" xfId="846" xr:uid="{052B52C8-DBEF-41A2-AE06-AAD6009FA130}"/>
    <cellStyle name="Normal 16 4 2" xfId="1004" xr:uid="{B37CD4EA-65D5-4973-865D-7A36B569CE37}"/>
    <cellStyle name="Normal 16 5" xfId="925" xr:uid="{AB53094A-D1C8-4465-AA8C-A63D144EB9AC}"/>
    <cellStyle name="Normal 16 6" xfId="655" xr:uid="{F41C15A6-4A3D-4A89-8A75-DF800C89713A}"/>
    <cellStyle name="Normal 16 7" xfId="540" xr:uid="{830AE999-1812-401A-A139-436401F35085}"/>
    <cellStyle name="Normal 17" xfId="542" xr:uid="{1A4C01F4-F86D-47AB-8395-7ACFD434C3F8}"/>
    <cellStyle name="Normal 17 2" xfId="543" xr:uid="{42007EF6-0329-4F2B-8A2B-82FF6C012640}"/>
    <cellStyle name="Normal 17 3" xfId="656" xr:uid="{51B1AFA4-DFFC-4A1F-852A-3868EF5B3668}"/>
    <cellStyle name="Normal 18" xfId="544" xr:uid="{F5B23CB8-D998-43A1-9864-015C503DAF7B}"/>
    <cellStyle name="Normal 18 2" xfId="545" xr:uid="{8B76A71B-83B5-4477-81BF-AEFCD908D899}"/>
    <cellStyle name="Normal 19" xfId="340" xr:uid="{00000000-0005-0000-0000-000000010000}"/>
    <cellStyle name="Normal 19 2" xfId="547" xr:uid="{AD49BF7F-F77B-4CB0-B8D9-F5E89CE5E96C}"/>
    <cellStyle name="Normal 19 3" xfId="546" xr:uid="{8749B0F6-117A-4014-AC88-DAA9D63F623D}"/>
    <cellStyle name="Normal 2" xfId="3" xr:uid="{00000000-0005-0000-0000-000001010000}"/>
    <cellStyle name="Normal 2 10" xfId="341" xr:uid="{00000000-0005-0000-0000-000002010000}"/>
    <cellStyle name="Normal 2 11" xfId="342" xr:uid="{00000000-0005-0000-0000-000003010000}"/>
    <cellStyle name="Normal 2 12" xfId="343" xr:uid="{00000000-0005-0000-0000-000004010000}"/>
    <cellStyle name="Normal 2 13" xfId="344" xr:uid="{00000000-0005-0000-0000-000005010000}"/>
    <cellStyle name="Normal 2 13 2" xfId="759" xr:uid="{668E40BA-5EE2-475A-86B2-4EF4CB746564}"/>
    <cellStyle name="Normal 2 14" xfId="345" xr:uid="{00000000-0005-0000-0000-000006010000}"/>
    <cellStyle name="Normal 2 14 2" xfId="54" xr:uid="{00000000-0005-0000-0000-000007010000}"/>
    <cellStyle name="Normal 2 14 2 2" xfId="346" xr:uid="{00000000-0005-0000-0000-000008010000}"/>
    <cellStyle name="Normal 2 14 3" xfId="879" xr:uid="{AA27ECE2-D46C-41F3-8C51-9AB8A5D6A3AB}"/>
    <cellStyle name="Normal 2 14 3 2" xfId="1038" xr:uid="{851793C1-D273-4494-BD1A-9C30EABD2168}"/>
    <cellStyle name="Normal 2 14 4" xfId="958" xr:uid="{49435819-817C-4701-986A-95A2AF388D7F}"/>
    <cellStyle name="Normal 2 14 5" xfId="773" xr:uid="{420B4B07-F6A6-4916-8A09-2C69574804C2}"/>
    <cellStyle name="Normal 2 15" xfId="347" xr:uid="{00000000-0005-0000-0000-000009010000}"/>
    <cellStyle name="Normal 2 15 2" xfId="997" xr:uid="{1101051D-7464-416D-9E27-83732475A6AD}"/>
    <cellStyle name="Normal 2 15 3" xfId="839" xr:uid="{652BBB61-3811-47E8-98C6-0448E8F15ADB}"/>
    <cellStyle name="Normal 2 16" xfId="348" xr:uid="{00000000-0005-0000-0000-00000A010000}"/>
    <cellStyle name="Normal 2 17" xfId="349" xr:uid="{00000000-0005-0000-0000-00000B010000}"/>
    <cellStyle name="Normal 2 18" xfId="350" xr:uid="{00000000-0005-0000-0000-00000C010000}"/>
    <cellStyle name="Normal 2 2" xfId="4" xr:uid="{00000000-0005-0000-0000-00000D010000}"/>
    <cellStyle name="Normal 2 2 10" xfId="548" xr:uid="{96B4AED8-69DF-4F2F-B6C3-66D439954765}"/>
    <cellStyle name="Normal 2 2 2" xfId="351" xr:uid="{00000000-0005-0000-0000-00000E010000}"/>
    <cellStyle name="Normal 2 2 2 2" xfId="549" xr:uid="{D38F157A-8255-4BF4-9ED8-38493A80F8FE}"/>
    <cellStyle name="Normal 2 2 2 2 2" xfId="672" xr:uid="{BD1D8582-346B-4B28-AF30-50D582625291}"/>
    <cellStyle name="Normal 2 2 2 2 2 2" xfId="789" xr:uid="{70B7F3A4-B301-4B70-80CE-B01465F2F685}"/>
    <cellStyle name="Normal 2 2 2 2 2 2 2" xfId="893" xr:uid="{C872AF4F-2822-49F0-B61A-749B52A70706}"/>
    <cellStyle name="Normal 2 2 2 2 2 2 2 2" xfId="1052" xr:uid="{A991E63D-B098-4020-8690-949FC204C815}"/>
    <cellStyle name="Normal 2 2 2 2 2 2 3" xfId="972" xr:uid="{334AD046-AA19-4019-8F29-7B10E5E4E65D}"/>
    <cellStyle name="Normal 2 2 2 2 2 3" xfId="854" xr:uid="{8F5F5382-E3EF-40AC-955B-432E6B19EDDF}"/>
    <cellStyle name="Normal 2 2 2 2 2 3 2" xfId="1011" xr:uid="{E7D6454F-24E5-4DC9-BF23-139013257707}"/>
    <cellStyle name="Normal 2 2 2 2 2 4" xfId="932" xr:uid="{CC064736-8965-4F6D-B135-6822C7EC314D}"/>
    <cellStyle name="Normal 2 2 2 2 3" xfId="52" xr:uid="{00000000-0005-0000-0000-00000F010000}"/>
    <cellStyle name="Normal 2 2 2 2 4" xfId="671" xr:uid="{CA4018F1-FAB0-4FC5-B467-D071B8DA3D33}"/>
    <cellStyle name="Normal 2 2 2 2_Matriz Final 2010 v09f" xfId="673" xr:uid="{97AAB36A-27E6-4BCA-B923-37A13963CF17}"/>
    <cellStyle name="Normal 2 2 2 3" xfId="674" xr:uid="{ACC597DF-C97D-4369-B7D8-4D263F6F42EF}"/>
    <cellStyle name="Normal 2 2 2 3 2" xfId="790" xr:uid="{8D0D4AB8-40D1-426D-9E78-81B24C576F34}"/>
    <cellStyle name="Normal 2 2 2 3 2 2" xfId="894" xr:uid="{8AACD0D2-B399-4C43-AD71-7F7888D06115}"/>
    <cellStyle name="Normal 2 2 2 3 2 2 2" xfId="1053" xr:uid="{53ED2F1A-33DC-4435-962F-233B25131BE0}"/>
    <cellStyle name="Normal 2 2 2 3 2 3" xfId="973" xr:uid="{8EDA98DB-5EC2-42BA-AC7A-275E7BD17B15}"/>
    <cellStyle name="Normal 2 2 2 3 3" xfId="855" xr:uid="{DF019298-1197-448A-96CF-76809AA2871F}"/>
    <cellStyle name="Normal 2 2 2 3 3 2" xfId="1012" xr:uid="{9BEB4692-A929-4171-9784-5B32A83348FA}"/>
    <cellStyle name="Normal 2 2 2 3 4" xfId="933" xr:uid="{4BCC6C01-A36A-44F9-ACE9-71BAF2F2DA8D}"/>
    <cellStyle name="Normal 2 2 2 4" xfId="675" xr:uid="{FE3B5D2B-0B4D-40CF-994B-98AF3AD82084}"/>
    <cellStyle name="Normal 2 2 2 4 2" xfId="791" xr:uid="{72612AD7-AE1E-4DA5-9260-FDB63D14C588}"/>
    <cellStyle name="Normal 2 2 2 4 2 2" xfId="895" xr:uid="{17DFB037-3D6E-4305-82B0-966E7E367F45}"/>
    <cellStyle name="Normal 2 2 2 4 2 2 2" xfId="1054" xr:uid="{D947961B-DF7F-409D-BC96-F7EDA611F866}"/>
    <cellStyle name="Normal 2 2 2 4 2 3" xfId="974" xr:uid="{12ADB26A-CF50-4680-BC45-F775ACADF9BE}"/>
    <cellStyle name="Normal 2 2 2 4 3" xfId="856" xr:uid="{A6F34D58-F6EC-425F-9B8C-ADBCB1E08F68}"/>
    <cellStyle name="Normal 2 2 2 4 3 2" xfId="1013" xr:uid="{86FCD882-9207-4DE4-B2BF-A56B942649E3}"/>
    <cellStyle name="Normal 2 2 2 4 4" xfId="934" xr:uid="{B0A0C4CF-B4A2-4951-A4F7-E4F96D47F1EB}"/>
    <cellStyle name="Normal 2 2 2 5" xfId="788" xr:uid="{512254E7-0ED9-4028-9F7B-A6AB8C24EEBF}"/>
    <cellStyle name="Normal 2 2 2 5 2" xfId="892" xr:uid="{8E3B6B72-69BE-45E4-BAC9-E94955712C4D}"/>
    <cellStyle name="Normal 2 2 2 5 2 2" xfId="1051" xr:uid="{4D972618-0DB5-4C70-95B6-EFDAA6FE3545}"/>
    <cellStyle name="Normal 2 2 2 5 3" xfId="971" xr:uid="{63C51C62-F7CB-490D-B6E0-92C627BDD265}"/>
    <cellStyle name="Normal 2 2 2 6" xfId="853" xr:uid="{C40562D3-E6DF-434E-8A52-D204A320A67A}"/>
    <cellStyle name="Normal 2 2 2 6 2" xfId="1010" xr:uid="{34A73378-2D36-4C78-803B-68F6AE648AC5}"/>
    <cellStyle name="Normal 2 2 2 7" xfId="931" xr:uid="{9391CEF8-1C2D-464A-9D2E-EC8BE137F0BE}"/>
    <cellStyle name="Normal 2 2 2 8" xfId="670" xr:uid="{975F9928-D6CF-46DF-9FF7-891D7BFF3F63}"/>
    <cellStyle name="Normal 2 2 2_Matriz Final 2010 v09f" xfId="676" xr:uid="{DBEB5517-44BB-4CC4-93BB-4ACBC15C7361}"/>
    <cellStyle name="Normal 2 2 3" xfId="677" xr:uid="{7467D1C6-1345-414E-B52E-C146064DD434}"/>
    <cellStyle name="Normal 2 2 3 2" xfId="678" xr:uid="{13A46877-2A03-483E-B24E-7198D229BE50}"/>
    <cellStyle name="Normal 2 2 3 2 2" xfId="793" xr:uid="{D36317BD-4F36-481F-9195-617238933AB7}"/>
    <cellStyle name="Normal 2 2 3 3" xfId="792" xr:uid="{3D22C04D-EBD6-495C-81F1-38B076917DA4}"/>
    <cellStyle name="Normal 2 2 3 3 2" xfId="896" xr:uid="{42512224-2BB1-4AF8-8461-E95E06C3C568}"/>
    <cellStyle name="Normal 2 2 3 3 2 2" xfId="1055" xr:uid="{5A7859B4-141E-47B1-B999-4D0AC0A77132}"/>
    <cellStyle name="Normal 2 2 3 3 3" xfId="975" xr:uid="{E36C89CE-21AE-4E2E-8064-1305A16F1273}"/>
    <cellStyle name="Normal 2 2 3 4" xfId="857" xr:uid="{F251F101-C3EA-4AAB-8E8D-61630BCFFCDD}"/>
    <cellStyle name="Normal 2 2 3 4 2" xfId="1014" xr:uid="{DD3BEA24-FDF1-4B36-8298-17C859528455}"/>
    <cellStyle name="Normal 2 2 3 5" xfId="935" xr:uid="{1FC79B3C-B183-46E2-928C-D81B30F507BA}"/>
    <cellStyle name="Normal 2 2 3_Matriz Final 2010 v09f" xfId="679" xr:uid="{4570397D-2644-414D-B097-D1ACCE6A513F}"/>
    <cellStyle name="Normal 2 2 4" xfId="680" xr:uid="{ABBD8BE1-6520-44F4-B0D1-0B3AC9A5A199}"/>
    <cellStyle name="Normal 2 2 4 2" xfId="794" xr:uid="{7D3A4722-7943-4885-AB0A-BA9ED11987FF}"/>
    <cellStyle name="Normal 2 2 5" xfId="681" xr:uid="{0FDD7F2E-0654-4642-A0CC-CF491061870C}"/>
    <cellStyle name="Normal 2 2 6" xfId="682" xr:uid="{4FCADA64-F2EE-45E8-BFB3-547626E94842}"/>
    <cellStyle name="Normal 2 2 7" xfId="683" xr:uid="{847E70FD-A340-475A-A570-8C4ACEED8A6D}"/>
    <cellStyle name="Normal 2 2 8" xfId="684" xr:uid="{0A02F4AB-B7E6-44F5-A13B-46B595BB7272}"/>
    <cellStyle name="Normal 2 2 9" xfId="669" xr:uid="{14E78594-73AD-4F25-ADBF-7F1B979E64B4}"/>
    <cellStyle name="Normal 2 2 9 2" xfId="787" xr:uid="{C9F3BE33-1386-45A0-8C21-AD9BE643E28A}"/>
    <cellStyle name="Normal 2 2_Matriz Final 2010 v09f" xfId="685" xr:uid="{E8D83FA5-0CA3-4416-B54F-5762FB1750FA}"/>
    <cellStyle name="Normal 2 3" xfId="23" xr:uid="{00000000-0005-0000-0000-000010010000}"/>
    <cellStyle name="Normal 2 3 2" xfId="32" xr:uid="{00000000-0005-0000-0000-000011010000}"/>
    <cellStyle name="Normal 2 3 2 2" xfId="551" xr:uid="{D178F381-B28E-420A-B73E-3B0BEE5F6C6A}"/>
    <cellStyle name="Normal 2 3 3" xfId="352" xr:uid="{00000000-0005-0000-0000-000012010000}"/>
    <cellStyle name="Normal 2 3 3 2" xfId="795" xr:uid="{825D2E86-26E6-4BD1-B06A-24B6FF2E6C26}"/>
    <cellStyle name="Normal 2 3 3 2 2" xfId="897" xr:uid="{7471E3AC-E730-4A1B-BF51-02E47B3DAB6E}"/>
    <cellStyle name="Normal 2 3 3 2 2 2" xfId="1056" xr:uid="{E9F7EDD3-BF03-4C7C-A43E-6A207B9929B5}"/>
    <cellStyle name="Normal 2 3 3 2 3" xfId="976" xr:uid="{352FDA35-13DC-4627-80E1-5E45B0680E67}"/>
    <cellStyle name="Normal 2 3 3 3" xfId="858" xr:uid="{4211979C-B457-4B7C-BE9C-BCC6490EEC8C}"/>
    <cellStyle name="Normal 2 3 3 3 2" xfId="1015" xr:uid="{2908D93E-444F-432A-8AC6-1870BA5ABE42}"/>
    <cellStyle name="Normal 2 3 3 4" xfId="936" xr:uid="{6D8786F7-CD99-44D9-8491-56BFE0F215A8}"/>
    <cellStyle name="Normal 2 3 3 5" xfId="686" xr:uid="{D8AE40F9-E8C7-417D-B11E-88DA5C657BF0}"/>
    <cellStyle name="Normal 2 3 4" xfId="657" xr:uid="{B0EDF138-8A1B-455B-9B8B-AA1FBB5B3149}"/>
    <cellStyle name="Normal 2 3 5" xfId="550" xr:uid="{93154881-E3DB-42E0-BED5-99D336B1ACB5}"/>
    <cellStyle name="Normal 2 4" xfId="42" xr:uid="{00000000-0005-0000-0000-000013010000}"/>
    <cellStyle name="Normal 2 4 2" xfId="353" xr:uid="{00000000-0005-0000-0000-000014010000}"/>
    <cellStyle name="Normal 2 4 2 2" xfId="553" xr:uid="{4B0A2D77-EC1B-4C1F-A534-D507F719345C}"/>
    <cellStyle name="Normal 2 4 3" xfId="687" xr:uid="{0DF7C9C9-7C0D-431A-B43C-2BCF71CE06D1}"/>
    <cellStyle name="Normal 2 4 3 2" xfId="796" xr:uid="{18AD7A39-0448-47B5-A4A5-62AEB4831EBD}"/>
    <cellStyle name="Normal 2 4 3 2 2" xfId="898" xr:uid="{AE61DE9D-198A-4648-AF14-FD6C96DBC4E0}"/>
    <cellStyle name="Normal 2 4 3 2 2 2" xfId="1057" xr:uid="{CA4519BC-DB64-435D-91AD-72CD2BCBE2BF}"/>
    <cellStyle name="Normal 2 4 3 2 3" xfId="977" xr:uid="{942BC4FB-5481-42CE-B92B-ECCA67109BDA}"/>
    <cellStyle name="Normal 2 4 3 3" xfId="859" xr:uid="{BFD80DD3-9BD8-4813-B063-75FE6A01F73F}"/>
    <cellStyle name="Normal 2 4 3 3 2" xfId="1016" xr:uid="{20B8A1FD-C90C-478C-B428-9AE34A4E3176}"/>
    <cellStyle name="Normal 2 4 3 4" xfId="937" xr:uid="{34312CB9-E7D2-4F47-99E0-71DE0D8F0913}"/>
    <cellStyle name="Normal 2 4 4" xfId="658" xr:uid="{D2A2743B-99AE-452D-80E9-06BC0F02773B}"/>
    <cellStyle name="Normal 2 4 5" xfId="552" xr:uid="{501DCC40-76FE-4C60-B864-D372EF81E7AD}"/>
    <cellStyle name="Normal 2 5" xfId="50" xr:uid="{00000000-0005-0000-0000-000015010000}"/>
    <cellStyle name="Normal 2 5 2" xfId="354" xr:uid="{00000000-0005-0000-0000-000016010000}"/>
    <cellStyle name="Normal 2 5 2 2" xfId="798" xr:uid="{09D5CF96-63EA-41EB-B829-D6738A143DD7}"/>
    <cellStyle name="Normal 2 5 2 2 2" xfId="899" xr:uid="{8C3B2E54-FB38-4677-AF6D-3F8A71045E8C}"/>
    <cellStyle name="Normal 2 5 2 2 2 2" xfId="1058" xr:uid="{9C1A4845-AE8B-45DE-8DA9-68BB33096C0C}"/>
    <cellStyle name="Normal 2 5 2 2 3" xfId="978" xr:uid="{9153DE09-2524-4C6A-A24B-B1F35ABE51E0}"/>
    <cellStyle name="Normal 2 5 2 3" xfId="860" xr:uid="{BBC31A46-6EAA-4A94-AACC-36E50C7F360D}"/>
    <cellStyle name="Normal 2 5 2 3 2" xfId="1017" xr:uid="{BEA28A27-60B3-4487-9C1E-83E91546E074}"/>
    <cellStyle name="Normal 2 5 2 4" xfId="938" xr:uid="{F1DA923F-309F-4381-8C78-A6A54C35BDDD}"/>
    <cellStyle name="Normal 2 5 2 5" xfId="689" xr:uid="{E71838CE-880C-40D1-A9FC-4E81A436C29F}"/>
    <cellStyle name="Normal 2 5 2 6" xfId="555" xr:uid="{FA484191-DF37-4366-BD0D-B06D5E6CEA22}"/>
    <cellStyle name="Normal 2 5 3" xfId="688" xr:uid="{EAB095D6-54B1-494E-943D-92CA532E4DA1}"/>
    <cellStyle name="Normal 2 5 3 2" xfId="797" xr:uid="{BB66C25B-D2CF-41C3-B614-E5764010B7FE}"/>
    <cellStyle name="Normal 2 5 4" xfId="659" xr:uid="{8E45F9B6-BA9C-47A1-B687-A366C62EEB8E}"/>
    <cellStyle name="Normal 2 5 5" xfId="554" xr:uid="{B00C45B4-D2A3-4811-9530-FBF61693FCD3}"/>
    <cellStyle name="Normal 2 5_Matriz Final 2010 v09f" xfId="690" xr:uid="{C1D94298-E416-4F30-BE95-834340B079BB}"/>
    <cellStyle name="Normal 2 6" xfId="355" xr:uid="{00000000-0005-0000-0000-000017010000}"/>
    <cellStyle name="Normal 2 6 2" xfId="691" xr:uid="{AA630FB8-DCCB-42BD-BDE8-CDCDD54DE731}"/>
    <cellStyle name="Normal 2 6 2 2" xfId="799" xr:uid="{617EEBED-2AD9-4845-A1B7-00735D7A3047}"/>
    <cellStyle name="Normal 2 6 2 2 2" xfId="900" xr:uid="{E1024B11-029A-4167-AE65-97AE72691268}"/>
    <cellStyle name="Normal 2 6 2 2 2 2" xfId="1059" xr:uid="{E964B393-E443-4C1A-8382-031907C443F6}"/>
    <cellStyle name="Normal 2 6 2 2 3" xfId="979" xr:uid="{BC4CC799-AE1F-47B9-B473-227C9B6A9412}"/>
    <cellStyle name="Normal 2 6 2 3" xfId="861" xr:uid="{FD85E8EC-AA69-4CAF-85AA-6BC13C4DC2C4}"/>
    <cellStyle name="Normal 2 6 2 3 2" xfId="1018" xr:uid="{5C3B9FB9-4EF6-4EC7-A0F7-31CC29289F68}"/>
    <cellStyle name="Normal 2 6 2 4" xfId="939" xr:uid="{75915A6E-9A55-4BD9-BCE6-6CA9AAD0A6BF}"/>
    <cellStyle name="Normal 2 6 3" xfId="660" xr:uid="{D5830A9D-B6BC-4CDA-9172-CBFFBCD8DBA7}"/>
    <cellStyle name="Normal 2 6 4" xfId="556" xr:uid="{FD2F1CA3-23AF-4B86-8A6C-516F69596E2E}"/>
    <cellStyle name="Normal 2 7" xfId="356" xr:uid="{00000000-0005-0000-0000-000018010000}"/>
    <cellStyle name="Normal 2 7 2" xfId="692" xr:uid="{97D58804-6806-4B54-812F-5F0B0C6F512D}"/>
    <cellStyle name="Normal 2 7 2 2" xfId="800" xr:uid="{24880E2E-9284-4982-8462-A77F7D51A4F0}"/>
    <cellStyle name="Normal 2 7 2 2 2" xfId="901" xr:uid="{7FCC9FA0-5730-47ED-B6D4-B24AFE05193D}"/>
    <cellStyle name="Normal 2 7 2 2 2 2" xfId="1060" xr:uid="{5114B826-57E0-4A5C-A4B9-46CC1D87167B}"/>
    <cellStyle name="Normal 2 7 2 2 3" xfId="980" xr:uid="{531F8EAC-1F5C-4E66-A238-63A5E86F3B17}"/>
    <cellStyle name="Normal 2 7 2 3" xfId="862" xr:uid="{F060660D-BD6D-4ED7-85E5-B99B6FE0FDDD}"/>
    <cellStyle name="Normal 2 7 2 3 2" xfId="1019" xr:uid="{41307081-3286-498C-A0CD-9509634B835F}"/>
    <cellStyle name="Normal 2 7 2 4" xfId="940" xr:uid="{448FF660-7EBC-4392-8C87-168A3BB13A59}"/>
    <cellStyle name="Normal 2 8" xfId="357" xr:uid="{00000000-0005-0000-0000-000019010000}"/>
    <cellStyle name="Normal 2 8 2" xfId="693" xr:uid="{60362812-A633-4FB9-AF82-F3FE1E09704A}"/>
    <cellStyle name="Normal 2 9" xfId="358" xr:uid="{00000000-0005-0000-0000-00001A010000}"/>
    <cellStyle name="Normal 2_Matriz Final 2010 v09f" xfId="694" xr:uid="{B1942476-3C19-46FC-8204-5C8CACF820E9}"/>
    <cellStyle name="Normal 20" xfId="359" xr:uid="{00000000-0005-0000-0000-00001B010000}"/>
    <cellStyle name="Normal 20 2" xfId="360" xr:uid="{00000000-0005-0000-0000-00001C010000}"/>
    <cellStyle name="Normal 20 2 2" xfId="558" xr:uid="{E91F55AA-44A2-4540-8EAF-ECB079236962}"/>
    <cellStyle name="Normal 20 3" xfId="557" xr:uid="{9CA98F01-5A92-4939-91B0-A680C994B0CA}"/>
    <cellStyle name="Normal 21" xfId="559" xr:uid="{61AC9226-79F4-440E-B987-D84F3ACCC144}"/>
    <cellStyle name="Normal 21 2" xfId="560" xr:uid="{F312E2B9-EE88-47BA-AFC1-07E5FB35CA1C}"/>
    <cellStyle name="Normal 22" xfId="561" xr:uid="{323384A2-EEE4-46A7-B416-99B432F16E2C}"/>
    <cellStyle name="Normal 22 2" xfId="562" xr:uid="{7217B77C-ACCF-4357-8B65-4C4C08324519}"/>
    <cellStyle name="Normal 23" xfId="563" xr:uid="{EB480D47-269D-4B8F-A125-760F795E3FDC}"/>
    <cellStyle name="Normal 23 2" xfId="564" xr:uid="{B87505CB-9974-4819-A5FC-788C6C3B020B}"/>
    <cellStyle name="Normal 24" xfId="565" xr:uid="{8FC9FB17-3771-4B4A-AD2A-A77CF2EB02ED}"/>
    <cellStyle name="Normal 24 2" xfId="566" xr:uid="{16FC9415-EE7E-480B-B372-C9B5E5DB6FDF}"/>
    <cellStyle name="Normal 25" xfId="567" xr:uid="{43859320-4FB5-4261-91E5-BD24207341AA}"/>
    <cellStyle name="Normal 25 2" xfId="568" xr:uid="{D18345F0-01D1-40CC-ADDF-784DE94F9A76}"/>
    <cellStyle name="Normal 26" xfId="569" xr:uid="{FF08B9DE-3788-4A18-810A-19C7F5DEF32B}"/>
    <cellStyle name="Normal 26 2" xfId="570" xr:uid="{7312299B-7798-47CC-B9F2-46B24E599874}"/>
    <cellStyle name="Normal 27" xfId="571" xr:uid="{E17B1A89-40C7-408C-A8BD-6E7CC7E73711}"/>
    <cellStyle name="Normal 27 2" xfId="572" xr:uid="{126298A1-42FC-4541-9C8C-0530328DAC89}"/>
    <cellStyle name="Normal 28" xfId="573" xr:uid="{15D9E614-404F-4BB7-A75D-0E1E67853C4B}"/>
    <cellStyle name="Normal 28 2" xfId="574" xr:uid="{E48B34A0-2734-429B-A662-F6CE24882D22}"/>
    <cellStyle name="Normal 29" xfId="575" xr:uid="{1016C354-81D9-46DC-8216-CCB4D4112C7E}"/>
    <cellStyle name="Normal 29 2" xfId="576" xr:uid="{42DD8624-5499-4DB7-9C5B-867E9B70633A}"/>
    <cellStyle name="Normal 3" xfId="7" xr:uid="{00000000-0005-0000-0000-00001D010000}"/>
    <cellStyle name="Normal 3 10" xfId="749" xr:uid="{DC200439-85B4-4A38-B604-E5D41EE08B0A}"/>
    <cellStyle name="Normal 3 10 2" xfId="824" xr:uid="{9AB9D1D2-7B64-4583-A455-D386320794D7}"/>
    <cellStyle name="Normal 3 11" xfId="782" xr:uid="{B33B63FF-FBD4-4A23-96BD-94938F1951D9}"/>
    <cellStyle name="Normal 3 11 2" xfId="887" xr:uid="{D867E6A1-AB05-4A9C-B246-0A984C1DCCA3}"/>
    <cellStyle name="Normal 3 11 2 2" xfId="1046" xr:uid="{FF82D536-F1A4-4EAC-A17F-E657933F83F5}"/>
    <cellStyle name="Normal 3 11 3" xfId="966" xr:uid="{055EA41D-1C43-427C-8263-6C75C27B6BF8}"/>
    <cellStyle name="Normal 3 12" xfId="848" xr:uid="{3796BD53-2B0D-4433-AB14-9595C1764A87}"/>
    <cellStyle name="Normal 3 12 2" xfId="1005" xr:uid="{A3CE7705-41BC-4ECA-B045-D5ABBD770585}"/>
    <cellStyle name="Normal 3 13" xfId="926" xr:uid="{54136C8E-B617-4859-8DF3-65BC4C2610C2}"/>
    <cellStyle name="Normal 3 14" xfId="661" xr:uid="{BA7797D5-80C2-45F3-BA56-F60D39358AB0}"/>
    <cellStyle name="Normal 3 2" xfId="20" xr:uid="{00000000-0005-0000-0000-00001E010000}"/>
    <cellStyle name="Normal 3 2 2" xfId="27" xr:uid="{00000000-0005-0000-0000-00001F010000}"/>
    <cellStyle name="Normal 3 2 2 2" xfId="362" xr:uid="{00000000-0005-0000-0000-000020010000}"/>
    <cellStyle name="Normal 3 2 2 3" xfId="578" xr:uid="{ECBE5CE2-2D9E-411C-87D1-52EF3BFC8633}"/>
    <cellStyle name="Normal 3 2 3" xfId="363" xr:uid="{00000000-0005-0000-0000-000021010000}"/>
    <cellStyle name="Normal 3 2 3 2" xfId="696" xr:uid="{9CBE6990-D5DB-4FAC-87B1-50B1CA3B45AD}"/>
    <cellStyle name="Normal 3 2 4" xfId="364" xr:uid="{00000000-0005-0000-0000-000022010000}"/>
    <cellStyle name="Normal 3 2 4 2" xfId="697" xr:uid="{DD5622E1-E790-41DA-927E-6038B04D7A76}"/>
    <cellStyle name="Normal 3 2 5" xfId="361" xr:uid="{00000000-0005-0000-0000-000023010000}"/>
    <cellStyle name="Normal 3 2 5 2" xfId="803" xr:uid="{3D545A10-E21E-4213-8CDE-DF25A68B5D5C}"/>
    <cellStyle name="Normal 3 2 5 2 2" xfId="902" xr:uid="{F20529D6-B28E-4F74-AA6D-62646167B43A}"/>
    <cellStyle name="Normal 3 2 5 2 2 2" xfId="1061" xr:uid="{58F2CC17-A236-4E29-972A-9F82D2BBE0D5}"/>
    <cellStyle name="Normal 3 2 5 2 3" xfId="981" xr:uid="{47604671-14F4-49B0-BD8C-766D23D5F331}"/>
    <cellStyle name="Normal 3 2 5 3" xfId="863" xr:uid="{B199C420-847D-4577-A514-55ACA8552163}"/>
    <cellStyle name="Normal 3 2 5 3 2" xfId="1020" xr:uid="{791B2513-03C2-44CD-BB4F-889DC268CB44}"/>
    <cellStyle name="Normal 3 2 5 4" xfId="941" xr:uid="{A58A9C1C-9E3B-4C6A-9516-A532FBE1AA34}"/>
    <cellStyle name="Normal 3 2 6" xfId="695" xr:uid="{E1B245C0-5E55-4BCC-BB6D-2FFAFAAC7ECA}"/>
    <cellStyle name="Normal 3 2 6 2" xfId="802" xr:uid="{0E4D64B2-CF03-4D4B-8C7A-9E0A3861784E}"/>
    <cellStyle name="Normal 3 2 7" xfId="577" xr:uid="{71A9A38A-6EA1-47E1-8D35-B5FC0DF4C364}"/>
    <cellStyle name="Normal 3 2_Matriz Final 2010 v09f" xfId="698" xr:uid="{F198B019-8B0D-45EC-BEF1-9A18181ED782}"/>
    <cellStyle name="Normal 3 3" xfId="36" xr:uid="{00000000-0005-0000-0000-000024010000}"/>
    <cellStyle name="Normal 3 3 2" xfId="366" xr:uid="{00000000-0005-0000-0000-000025010000}"/>
    <cellStyle name="Normal 3 3 2 2" xfId="804" xr:uid="{74E58569-160F-404C-8B75-351579317024}"/>
    <cellStyle name="Normal 3 3 3" xfId="367" xr:uid="{00000000-0005-0000-0000-000026010000}"/>
    <cellStyle name="Normal 3 3 4" xfId="368" xr:uid="{00000000-0005-0000-0000-000027010000}"/>
    <cellStyle name="Normal 3 3 5" xfId="365" xr:uid="{00000000-0005-0000-0000-000028010000}"/>
    <cellStyle name="Normal 3 3 6" xfId="699" xr:uid="{6C8A684B-8DDC-4C63-ABD9-88B6EA340704}"/>
    <cellStyle name="Normal 3 4" xfId="35" xr:uid="{00000000-0005-0000-0000-000029010000}"/>
    <cellStyle name="Normal 3 4 2" xfId="801" xr:uid="{75B9CD01-BEF4-4B82-AF4A-687BEC9F0479}"/>
    <cellStyle name="Normal 3 5" xfId="34" xr:uid="{00000000-0005-0000-0000-00002A010000}"/>
    <cellStyle name="Normal 3 5 2" xfId="821" xr:uid="{FA984F93-47D1-4D96-9BBA-DFD2F71FBFF8}"/>
    <cellStyle name="Normal 3 6" xfId="44" xr:uid="{00000000-0005-0000-0000-00002B010000}"/>
    <cellStyle name="Normal 3 6 2" xfId="822" xr:uid="{348CA0AB-D57F-4A3C-991A-27FE12669511}"/>
    <cellStyle name="Normal 3 6 3" xfId="747" xr:uid="{C441D101-941D-4698-A8B3-12D640BC6245}"/>
    <cellStyle name="Normal 3 7" xfId="746" xr:uid="{7E42EAEC-6B13-4F8A-804C-82D8DEA3E8C2}"/>
    <cellStyle name="Normal 3 7 2" xfId="820" xr:uid="{05A14486-B1A3-4DAD-B2A4-62C468AC4AAB}"/>
    <cellStyle name="Normal 3 8" xfId="748" xr:uid="{FF91EAA2-6F8E-4421-9158-8983265034DD}"/>
    <cellStyle name="Normal 3 8 2" xfId="823" xr:uid="{0DE6C083-810A-4B0C-A3B5-66A8EF59F9E8}"/>
    <cellStyle name="Normal 3 9" xfId="745" xr:uid="{0684ED6D-56B5-4B9F-9D7E-4ED7ED2526A2}"/>
    <cellStyle name="Normal 3 9 2" xfId="819" xr:uid="{89871AFB-D712-466D-9847-6C469C2D5D46}"/>
    <cellStyle name="Normal 30" xfId="579" xr:uid="{45217558-6668-41AC-AB9E-D839B4DF5898}"/>
    <cellStyle name="Normal 30 2" xfId="580" xr:uid="{B32BEB68-CF2B-40EF-AEA9-4DAC817210D0}"/>
    <cellStyle name="Normal 31" xfId="581" xr:uid="{6BE98702-9F2C-454F-971A-C953B3CB2B1D}"/>
    <cellStyle name="Normal 31 2" xfId="582" xr:uid="{F62B4058-2D0D-463E-A1A7-8F9D953E3064}"/>
    <cellStyle name="Normal 32" xfId="583" xr:uid="{D10BD1CE-A6C0-4A7C-8EE4-81A6AA67359A}"/>
    <cellStyle name="Normal 32 2" xfId="584" xr:uid="{02672207-9F28-417C-9CED-61ADBD7EF9D2}"/>
    <cellStyle name="Normal 33" xfId="585" xr:uid="{3F9A3B7C-45AC-4E35-9AE6-F7AD3EA92FA0}"/>
    <cellStyle name="Normal 33 2" xfId="586" xr:uid="{615E3F65-CCC0-4761-93FF-A6CC1F3E7A3F}"/>
    <cellStyle name="Normal 34" xfId="587" xr:uid="{20AD1A29-BB87-4353-9634-70EE6E0505CF}"/>
    <cellStyle name="Normal 34 2" xfId="588" xr:uid="{9FC3E2C9-6D6E-49BF-8F8D-F0383BE736D2}"/>
    <cellStyle name="Normal 35" xfId="589" xr:uid="{421BB228-93A5-44F5-B52B-86A92A55FFBD}"/>
    <cellStyle name="Normal 35 2" xfId="590" xr:uid="{1E7E8BF0-78A0-4A9B-83D5-AE2F00683563}"/>
    <cellStyle name="Normal 36" xfId="591" xr:uid="{7F1F115C-2657-49D3-AEE1-2A034A67F7C2}"/>
    <cellStyle name="Normal 36 2" xfId="592" xr:uid="{5E381BCF-0797-4617-8E3B-DAB83425F938}"/>
    <cellStyle name="Normal 37" xfId="593" xr:uid="{C0B18447-4D07-4807-99AA-DA3B117B6F60}"/>
    <cellStyle name="Normal 37 2" xfId="594" xr:uid="{901FD51F-151C-46BD-908C-AA21C23E1CAA}"/>
    <cellStyle name="Normal 38" xfId="595" xr:uid="{87AF47B9-3E58-4C41-BD1B-D8A8ECAB7B55}"/>
    <cellStyle name="Normal 38 2" xfId="596" xr:uid="{DF4A20EF-D067-4727-A2B7-D5D1954EE1BE}"/>
    <cellStyle name="Normal 39" xfId="597" xr:uid="{55AF3BF4-2427-48A5-95D9-7415FB70F4F5}"/>
    <cellStyle name="Normal 39 2" xfId="598" xr:uid="{F46865AF-97F6-483C-BFF9-A6385689ED95}"/>
    <cellStyle name="Normal 4" xfId="19" xr:uid="{00000000-0005-0000-0000-00002C010000}"/>
    <cellStyle name="Normal 4 10" xfId="753" xr:uid="{35DB64BC-2668-4F1F-B7C8-15E8FC067DF8}"/>
    <cellStyle name="Normal 4 11" xfId="783" xr:uid="{B78B9A6D-CEB9-43FF-A30C-9D5D7BB44ED8}"/>
    <cellStyle name="Normal 4 11 2" xfId="888" xr:uid="{3ADE3A73-D28C-4163-8FD5-779BB2AB84A2}"/>
    <cellStyle name="Normal 4 11 2 2" xfId="1047" xr:uid="{01920FAA-87C6-49FD-809D-AA4C07687F0C}"/>
    <cellStyle name="Normal 4 11 3" xfId="967" xr:uid="{F3679F7E-2690-4362-8622-C9DE15FDA342}"/>
    <cellStyle name="Normal 4 12" xfId="849" xr:uid="{ABC278D0-7224-41FF-AB5C-B51CEDADD051}"/>
    <cellStyle name="Normal 4 12 2" xfId="1006" xr:uid="{D713FF3E-EFBD-4740-BEBB-DE8B90AD024C}"/>
    <cellStyle name="Normal 4 13" xfId="927" xr:uid="{DBD2AB5D-4671-4AC2-AB9D-7E8647A15C8E}"/>
    <cellStyle name="Normal 4 14" xfId="662" xr:uid="{7B84916C-2EEB-4371-988D-FDE8F54C7487}"/>
    <cellStyle name="Normal 4 15" xfId="599" xr:uid="{C1AEFF2D-5AA6-412F-9682-D8BF02A2DEC4}"/>
    <cellStyle name="Normal 4 2" xfId="28" xr:uid="{00000000-0005-0000-0000-00002D010000}"/>
    <cellStyle name="Normal 4 2 2" xfId="370" xr:uid="{00000000-0005-0000-0000-00002E010000}"/>
    <cellStyle name="Normal 4 2 2 2" xfId="806" xr:uid="{4A556649-87BE-4C8C-9DEA-979BD57247C7}"/>
    <cellStyle name="Normal 4 2 3" xfId="369" xr:uid="{00000000-0005-0000-0000-00002F010000}"/>
    <cellStyle name="Normal 4 2 3 2" xfId="701" xr:uid="{16B621A5-8119-4511-AE05-A031FDE0FE3E}"/>
    <cellStyle name="Normal 4 3" xfId="371" xr:uid="{00000000-0005-0000-0000-000030010000}"/>
    <cellStyle name="Normal 4 3 2" xfId="807" xr:uid="{52095EF8-8B59-4279-8E50-41A17ABF8284}"/>
    <cellStyle name="Normal 4 3 3" xfId="702" xr:uid="{71724588-4554-435E-B8B7-C1644C413B3F}"/>
    <cellStyle name="Normal 4 3 4" xfId="600" xr:uid="{3159ADA7-D9F3-4056-AA04-A0F9AF748534}"/>
    <cellStyle name="Normal 4 4" xfId="372" xr:uid="{00000000-0005-0000-0000-000031010000}"/>
    <cellStyle name="Normal 4 4 2" xfId="808" xr:uid="{D4AC8D2F-7C83-4C0A-B992-FF3A9EAC57C2}"/>
    <cellStyle name="Normal 4 4 3" xfId="703" xr:uid="{A10AB9DC-99DF-483C-A008-4FF4A893A64F}"/>
    <cellStyle name="Normal 4 5" xfId="704" xr:uid="{2DD0C64C-AF30-4FF4-85AE-457F160CCC2B}"/>
    <cellStyle name="Normal 4 5 2" xfId="809" xr:uid="{DB02DA5A-A70B-4B2F-AC50-45F06FFBF3BB}"/>
    <cellStyle name="Normal 4 6" xfId="705" xr:uid="{38916EEC-DEAB-47AB-BBE0-7B9F1E96BA65}"/>
    <cellStyle name="Normal 4 6 2" xfId="810" xr:uid="{5BB2A145-7240-4830-BE75-732ED9B48D5D}"/>
    <cellStyle name="Normal 4 7" xfId="706" xr:uid="{B3D489DC-CEB3-402D-9547-4B24A199FF14}"/>
    <cellStyle name="Normal 4 7 2" xfId="811" xr:uid="{67C98493-49A7-497E-803B-AEA3FAB3CB62}"/>
    <cellStyle name="Normal 4 8" xfId="707" xr:uid="{F99DD4DC-7A7C-4A24-B2F8-11B1FF02CB54}"/>
    <cellStyle name="Normal 4 9" xfId="700" xr:uid="{D35C26F6-D3B6-4225-8C49-6A27EFF6156F}"/>
    <cellStyle name="Normal 4 9 2" xfId="805" xr:uid="{1816CDC0-5BBD-46B2-A3C8-E3EE1F68B0F2}"/>
    <cellStyle name="Normal 4_Matriz Final 2010 v09f" xfId="708" xr:uid="{940345CA-A665-4132-9FF2-DB91C224E68A}"/>
    <cellStyle name="Normal 40" xfId="601" xr:uid="{30830740-BD1C-4030-8548-AB9E12A92E5C}"/>
    <cellStyle name="Normal 40 2" xfId="602" xr:uid="{C09A4C08-F556-4892-B009-F8C3501DDABA}"/>
    <cellStyle name="Normal 41" xfId="603" xr:uid="{B0B8D65E-AE72-4281-9868-AF06ACA4B5DC}"/>
    <cellStyle name="Normal 42" xfId="604" xr:uid="{1954BB1D-E19E-439B-A515-8B413D98E710}"/>
    <cellStyle name="Normal 43" xfId="605" xr:uid="{51903804-8AB8-420E-9100-D55E6EF50A45}"/>
    <cellStyle name="Normal 43 2" xfId="606" xr:uid="{BDCC320A-A87E-4552-878B-BF422292C6E8}"/>
    <cellStyle name="Normal 43 3" xfId="709" xr:uid="{DEA31AD0-B323-4954-B59F-D997C277DAFC}"/>
    <cellStyle name="Normal 44" xfId="607" xr:uid="{AFFB17F0-B58C-4224-943A-118AC6C7DF1B}"/>
    <cellStyle name="Normal 44 2" xfId="608" xr:uid="{BF313358-33F1-4238-9970-8CF0871BAA33}"/>
    <cellStyle name="Normal 45" xfId="609" xr:uid="{C1668AD3-D97C-45DB-84CC-3E92DABBAC62}"/>
    <cellStyle name="Normal 46" xfId="610" xr:uid="{ED9FBD06-F89B-4898-B857-ACB378533E03}"/>
    <cellStyle name="Normal 46 2" xfId="647" xr:uid="{B7977F5B-C118-4A34-A34D-8B130E2FBC2E}"/>
    <cellStyle name="Normal 47" xfId="611" xr:uid="{0CA61C09-03B7-4CA3-B93C-386BBDBEECFB}"/>
    <cellStyle name="Normal 47 2" xfId="750" xr:uid="{800B6838-90AC-42F0-9226-58844A7C496E}"/>
    <cellStyle name="Normal 48" xfId="612" xr:uid="{F61CCB02-EF70-471E-9035-772DBE478A99}"/>
    <cellStyle name="Normal 48 2" xfId="53" xr:uid="{00000000-0005-0000-0000-000032010000}"/>
    <cellStyle name="Normal 48 3" xfId="751" xr:uid="{089EB00C-62FD-441C-8334-D4EDBDF81CD3}"/>
    <cellStyle name="Normal 49" xfId="490" xr:uid="{1EC540DD-70F7-47A4-AB94-81F349248586}"/>
    <cellStyle name="Normal 49 2" xfId="754" xr:uid="{A914CF60-F6E2-4D90-98F8-9C87FB42682F}"/>
    <cellStyle name="Normal 5" xfId="18" xr:uid="{00000000-0005-0000-0000-000033010000}"/>
    <cellStyle name="Normal 5 10" xfId="374" xr:uid="{00000000-0005-0000-0000-000034010000}"/>
    <cellStyle name="Normal 5 11" xfId="375" xr:uid="{00000000-0005-0000-0000-000035010000}"/>
    <cellStyle name="Normal 5 12" xfId="376" xr:uid="{00000000-0005-0000-0000-000036010000}"/>
    <cellStyle name="Normal 5 13" xfId="377" xr:uid="{00000000-0005-0000-0000-000037010000}"/>
    <cellStyle name="Normal 5 14" xfId="373" xr:uid="{00000000-0005-0000-0000-000038010000}"/>
    <cellStyle name="Normal 5 2" xfId="29" xr:uid="{00000000-0005-0000-0000-000039010000}"/>
    <cellStyle name="Normal 5 2 2" xfId="812" xr:uid="{556A5862-CDB8-45B1-8D87-AA5256B04B41}"/>
    <cellStyle name="Normal 5 2 3" xfId="710" xr:uid="{1E8F9E2B-81BC-4E98-B16E-ADC391C63F11}"/>
    <cellStyle name="Normal 5 2 4" xfId="613" xr:uid="{6848170A-B54C-435B-9D61-3019D253C146}"/>
    <cellStyle name="Normal 5 3" xfId="378" xr:uid="{00000000-0005-0000-0000-00003A010000}"/>
    <cellStyle name="Normal 5 3 2" xfId="711" xr:uid="{A22E74DF-FA75-49D7-ADD5-15C2DD847AEE}"/>
    <cellStyle name="Normal 5 4" xfId="379" xr:uid="{00000000-0005-0000-0000-00003B010000}"/>
    <cellStyle name="Normal 5 4 2" xfId="712" xr:uid="{BCCE3230-8698-4030-90A1-279C449D12E1}"/>
    <cellStyle name="Normal 5 5" xfId="380" xr:uid="{00000000-0005-0000-0000-00003C010000}"/>
    <cellStyle name="Normal 5 5 2" xfId="713" xr:uid="{C05B5EF5-90A9-427A-81AF-4B35DFC73A21}"/>
    <cellStyle name="Normal 5 6" xfId="381" xr:uid="{00000000-0005-0000-0000-00003D010000}"/>
    <cellStyle name="Normal 5 6 2" xfId="813" xr:uid="{22BF0D5D-2570-4303-89EA-A2242784E1D0}"/>
    <cellStyle name="Normal 5 6 2 2" xfId="903" xr:uid="{D26952E9-EF8E-44C6-AD70-A4F86CA165A4}"/>
    <cellStyle name="Normal 5 6 2 2 2" xfId="1062" xr:uid="{1701A780-C752-444D-8139-9B78CE9DAD42}"/>
    <cellStyle name="Normal 5 6 2 3" xfId="982" xr:uid="{DE5FA37A-4247-442F-B7DF-3E59A72B1799}"/>
    <cellStyle name="Normal 5 6 3" xfId="864" xr:uid="{20EA4ACA-F1F1-4FCD-8A56-9BFA5D18C894}"/>
    <cellStyle name="Normal 5 6 3 2" xfId="1022" xr:uid="{7CE712B0-6BA3-428C-B9D8-C02E17DC3A16}"/>
    <cellStyle name="Normal 5 6 4" xfId="942" xr:uid="{5F5012B5-2C3A-445A-B64E-920C3E6B045D}"/>
    <cellStyle name="Normal 5 6 5" xfId="714" xr:uid="{62A0A1EC-22EE-4540-9BD2-D4651FD1F293}"/>
    <cellStyle name="Normal 5 7" xfId="382" xr:uid="{00000000-0005-0000-0000-00003E010000}"/>
    <cellStyle name="Normal 5 7 2" xfId="663" xr:uid="{7BDE21AB-6AA7-4B65-A204-1C68B4FD5989}"/>
    <cellStyle name="Normal 5 8" xfId="383" xr:uid="{00000000-0005-0000-0000-00003F010000}"/>
    <cellStyle name="Normal 5 9" xfId="384" xr:uid="{00000000-0005-0000-0000-000040010000}"/>
    <cellStyle name="Normal 50" xfId="8" xr:uid="{00000000-0005-0000-0000-000041010000}"/>
    <cellStyle name="Normal 50 2" xfId="51" xr:uid="{00000000-0005-0000-0000-000042010000}"/>
    <cellStyle name="Normal 51" xfId="756" xr:uid="{34FD13B9-55C9-44D4-A13D-C0F921E36D68}"/>
    <cellStyle name="Normal 51 2" xfId="826" xr:uid="{F75B5662-813E-4A2A-817E-94B6A941989E}"/>
    <cellStyle name="Normal 52" xfId="761" xr:uid="{9D3B2D1D-D7FA-41D2-8C71-B895005A3F4C}"/>
    <cellStyle name="Normal 52 2" xfId="828" xr:uid="{89CED3BB-23A9-42FB-B880-D32FBDB61A89}"/>
    <cellStyle name="Normal 52 2 2" xfId="838" xr:uid="{F72F00FF-D20A-4C01-808F-6FED49682999}"/>
    <cellStyle name="Normal 52 2 3" xfId="910" xr:uid="{16299B43-E483-49B1-A42C-FF2A805FB012}"/>
    <cellStyle name="Normal 52 2 3 2" xfId="1069" xr:uid="{3FB50CAA-BA9F-4896-B8BF-65E0912632E0}"/>
    <cellStyle name="Normal 52 2 4" xfId="988" xr:uid="{3DE6949B-9EC9-43E0-8B8C-548962FD43A5}"/>
    <cellStyle name="Normal 52 3" xfId="869" xr:uid="{ADE29A95-1C0C-4306-B668-B0409A0AF5D0}"/>
    <cellStyle name="Normal 52 3 2" xfId="1028" xr:uid="{24502B5E-FE97-4735-8F54-449550FFB4D8}"/>
    <cellStyle name="Normal 52 4" xfId="948" xr:uid="{200D88B3-C5A0-425B-B69A-750431BD53C3}"/>
    <cellStyle name="Normal 53" xfId="762" xr:uid="{C92A70C1-8EEE-498D-9538-B6465BCDC515}"/>
    <cellStyle name="Normal 53 2" xfId="829" xr:uid="{83992CDC-F0C9-4B40-8039-19E8BC1899C2}"/>
    <cellStyle name="Normal 53 2 2" xfId="911" xr:uid="{9C5A4D79-947B-4678-9B1C-E3D0315AEBC4}"/>
    <cellStyle name="Normal 53 2 2 2" xfId="1070" xr:uid="{8C53C8AF-2E1D-4C67-9E2E-AA8E0B8C558E}"/>
    <cellStyle name="Normal 53 2 3" xfId="989" xr:uid="{28EA3497-5E2B-4CB0-9DA3-3D6A5C398B25}"/>
    <cellStyle name="Normal 53 3" xfId="870" xr:uid="{4B7F5576-7170-4CC8-B926-55DDF212B910}"/>
    <cellStyle name="Normal 53 3 2" xfId="1029" xr:uid="{0A9E2692-1F51-4579-886B-B918FD7FFB27}"/>
    <cellStyle name="Normal 53 4" xfId="949" xr:uid="{084A030A-5084-4CC4-87F6-144F7FA21632}"/>
    <cellStyle name="Normal 54" xfId="763" xr:uid="{297D2887-CF2A-4762-97CF-11BA1F902657}"/>
    <cellStyle name="Normal 54 2" xfId="830" xr:uid="{182B181B-414C-44F2-BBC5-78FEA556782A}"/>
    <cellStyle name="Normal 54 2 2" xfId="912" xr:uid="{E6D493E5-459C-44C3-AB36-2FD22BCDDD05}"/>
    <cellStyle name="Normal 54 2 2 2" xfId="1071" xr:uid="{3B43CBB3-FF39-4A2B-A280-FE70B7B18F0A}"/>
    <cellStyle name="Normal 54 2 3" xfId="990" xr:uid="{6B6955DF-9E56-4172-B30B-F47FB4629716}"/>
    <cellStyle name="Normal 54 3" xfId="871" xr:uid="{C2F8137F-156E-4CC9-93E0-E91F39A57935}"/>
    <cellStyle name="Normal 54 3 2" xfId="1030" xr:uid="{FA6588F7-D5CC-4C36-84A4-2C283348912F}"/>
    <cellStyle name="Normal 54 4" xfId="950" xr:uid="{D974979C-F51B-4EE6-AD4B-F714E3D9081B}"/>
    <cellStyle name="Normal 55" xfId="764" xr:uid="{02A0E50E-E1DE-494F-B92B-A9080DB2D229}"/>
    <cellStyle name="Normal 55 2" xfId="831" xr:uid="{35806D87-9370-47D3-BAE5-FC416D06B6A7}"/>
    <cellStyle name="Normal 55 2 2" xfId="913" xr:uid="{A9862105-00D8-4F16-B8AF-B99D7C7E9DE7}"/>
    <cellStyle name="Normal 55 2 2 2" xfId="1072" xr:uid="{DD80563F-915D-412B-BAA8-EA320A7C259D}"/>
    <cellStyle name="Normal 55 2 3" xfId="991" xr:uid="{3E29321F-216F-463F-9680-AE145990FEE9}"/>
    <cellStyle name="Normal 55 3" xfId="872" xr:uid="{2C66B287-A971-44BF-95DA-C66995409E18}"/>
    <cellStyle name="Normal 55 3 2" xfId="1031" xr:uid="{30C93B86-9F30-4FA1-BBDF-7E2567470659}"/>
    <cellStyle name="Normal 55 4" xfId="951" xr:uid="{6A64F5D4-C0A5-40F9-8475-D49A8AAED7AE}"/>
    <cellStyle name="Normal 56" xfId="765" xr:uid="{4FCC1471-3724-48B2-A3E8-63778935AEA6}"/>
    <cellStyle name="Normal 56 2" xfId="832" xr:uid="{03B7D27D-35DD-4D96-AF5C-012527AB4F7E}"/>
    <cellStyle name="Normal 56 2 2" xfId="914" xr:uid="{B472A6BE-EF4D-4AD3-82D9-F4E97B9CCEE3}"/>
    <cellStyle name="Normal 56 2 2 2" xfId="1073" xr:uid="{76C59AF9-2630-4AFE-B85B-21C806E1A62A}"/>
    <cellStyle name="Normal 56 2 3" xfId="992" xr:uid="{4B02882D-F811-4D3F-9FB0-BC54A1D20A86}"/>
    <cellStyle name="Normal 56 3" xfId="873" xr:uid="{B571D03F-37A2-4B4C-8A86-FF913AF5851C}"/>
    <cellStyle name="Normal 56 3 2" xfId="1032" xr:uid="{BC11343D-58E8-42BD-BB6F-99DA713DAC40}"/>
    <cellStyle name="Normal 56 4" xfId="952" xr:uid="{46A8E826-A1D0-4BDC-BD75-F71BC3E38D1B}"/>
    <cellStyle name="Normal 57" xfId="766" xr:uid="{895FECC2-6E34-4F84-A75E-26A96275FEFA}"/>
    <cellStyle name="Normal 57 2" xfId="833" xr:uid="{74272A4D-D8C1-4333-844D-5719A6CF0172}"/>
    <cellStyle name="Normal 57 2 2" xfId="915" xr:uid="{6ADFF1D7-3278-4AEF-BD26-075D29A0F5DA}"/>
    <cellStyle name="Normal 57 2 2 2" xfId="1074" xr:uid="{3C8B9EF3-A0E3-4B65-AC03-6613FDC7E522}"/>
    <cellStyle name="Normal 57 2 3" xfId="993" xr:uid="{21A416FC-BD9D-420F-A590-B6ECC1C05A8A}"/>
    <cellStyle name="Normal 57 3" xfId="874" xr:uid="{78DDD952-9BA2-4C88-8B5D-D2D8F87F8630}"/>
    <cellStyle name="Normal 57 3 2" xfId="1033" xr:uid="{677EEB83-4981-4B40-B18D-7E9843D63071}"/>
    <cellStyle name="Normal 57 4" xfId="953" xr:uid="{39A88E7E-AC82-4C87-9825-CFB9B3E62306}"/>
    <cellStyle name="Normal 58" xfId="768" xr:uid="{FECA9A5B-A9D8-4517-A687-610B13587374}"/>
    <cellStyle name="Normal 58 2" xfId="835" xr:uid="{6B3F085D-EBF4-4B73-B12C-DC0B5A3B9821}"/>
    <cellStyle name="Normal 58 2 2" xfId="917" xr:uid="{16824B1B-8C4C-4762-8037-5778DEB5F976}"/>
    <cellStyle name="Normal 58 2 2 2" xfId="1076" xr:uid="{C7E4E74E-36A5-4A96-A4C4-3AFA6C38ACC0}"/>
    <cellStyle name="Normal 58 2 3" xfId="995" xr:uid="{C22C0E0D-5707-4B0E-9ADE-C17AF7B09E6C}"/>
    <cellStyle name="Normal 58 3" xfId="876" xr:uid="{CEA962D5-CE4F-4AAB-88B6-BC6743151398}"/>
    <cellStyle name="Normal 58 3 2" xfId="1035" xr:uid="{78BA5213-A6B7-41FE-8BB8-4944879134DF}"/>
    <cellStyle name="Normal 58 4" xfId="955" xr:uid="{9EA92808-42D6-4FF3-A1CC-230740FAEEDF}"/>
    <cellStyle name="Normal 59" xfId="767" xr:uid="{191D43DB-B771-46E2-A71B-ECCF5C13831E}"/>
    <cellStyle name="Normal 59 2" xfId="834" xr:uid="{4B49AC71-8AEA-406D-A11A-3FA3BBCFABB6}"/>
    <cellStyle name="Normal 59 2 2" xfId="916" xr:uid="{847167F6-5303-4915-A018-724795A30792}"/>
    <cellStyle name="Normal 59 2 2 2" xfId="1075" xr:uid="{53AFB33D-A0F0-4147-A6AD-D5351769F383}"/>
    <cellStyle name="Normal 59 2 3" xfId="994" xr:uid="{5C411BE1-0B95-4D72-B9C6-D9D32707F19F}"/>
    <cellStyle name="Normal 59 3" xfId="875" xr:uid="{34FC778E-DF6A-4F87-9BCD-3636F1CA7F7A}"/>
    <cellStyle name="Normal 59 3 2" xfId="1034" xr:uid="{1CEDB130-5756-4DF5-BD39-50DAB921CD44}"/>
    <cellStyle name="Normal 59 4" xfId="954" xr:uid="{C7FC6DA3-C39D-4791-91EB-5E5792E35CC1}"/>
    <cellStyle name="Normal 6" xfId="39" xr:uid="{00000000-0005-0000-0000-000043010000}"/>
    <cellStyle name="Normal 6 10" xfId="386" xr:uid="{00000000-0005-0000-0000-000044010000}"/>
    <cellStyle name="Normal 6 11" xfId="387" xr:uid="{00000000-0005-0000-0000-000045010000}"/>
    <cellStyle name="Normal 6 12" xfId="388" xr:uid="{00000000-0005-0000-0000-000046010000}"/>
    <cellStyle name="Normal 6 12 2" xfId="814" xr:uid="{564BFBD9-01FD-4A30-BC61-03D992E67B6E}"/>
    <cellStyle name="Normal 6 12 3" xfId="715" xr:uid="{F65F74C9-3CCB-4335-8D96-B121362C0497}"/>
    <cellStyle name="Normal 6 13" xfId="389" xr:uid="{00000000-0005-0000-0000-000047010000}"/>
    <cellStyle name="Normal 6 14" xfId="390" xr:uid="{00000000-0005-0000-0000-000048010000}"/>
    <cellStyle name="Normal 6 15" xfId="391" xr:uid="{00000000-0005-0000-0000-000049010000}"/>
    <cellStyle name="Normal 6 16" xfId="392" xr:uid="{00000000-0005-0000-0000-00004A010000}"/>
    <cellStyle name="Normal 6 17" xfId="385" xr:uid="{00000000-0005-0000-0000-00004B010000}"/>
    <cellStyle name="Normal 6 2" xfId="393" xr:uid="{00000000-0005-0000-0000-00004C010000}"/>
    <cellStyle name="Normal 6 2 2" xfId="716" xr:uid="{E6A20891-ADA9-43D9-B0C7-1138C5E5D376}"/>
    <cellStyle name="Normal 6 3" xfId="394" xr:uid="{00000000-0005-0000-0000-00004D010000}"/>
    <cellStyle name="Normal 6 4" xfId="395" xr:uid="{00000000-0005-0000-0000-00004E010000}"/>
    <cellStyle name="Normal 6 5" xfId="396" xr:uid="{00000000-0005-0000-0000-00004F010000}"/>
    <cellStyle name="Normal 6 6" xfId="397" xr:uid="{00000000-0005-0000-0000-000050010000}"/>
    <cellStyle name="Normal 6 7" xfId="398" xr:uid="{00000000-0005-0000-0000-000051010000}"/>
    <cellStyle name="Normal 6 8" xfId="399" xr:uid="{00000000-0005-0000-0000-000052010000}"/>
    <cellStyle name="Normal 6 9" xfId="400" xr:uid="{00000000-0005-0000-0000-000053010000}"/>
    <cellStyle name="Normal 60" xfId="769" xr:uid="{A04C8580-586E-4A25-BA54-8E38BD4107EC}"/>
    <cellStyle name="Normal 60 2" xfId="836" xr:uid="{A6AF92AC-06F8-4321-B3EC-AD56F5767E2F}"/>
    <cellStyle name="Normal 60 2 2" xfId="918" xr:uid="{6B17B9B3-03B3-47C6-8B4B-C2DD83240A51}"/>
    <cellStyle name="Normal 60 2 2 2" xfId="1077" xr:uid="{DDD7E789-4CB3-4DF7-AFFC-5F75FE886006}"/>
    <cellStyle name="Normal 60 2 3" xfId="996" xr:uid="{254A0316-0CA2-4161-97DB-8B708EA822F1}"/>
    <cellStyle name="Normal 60 3" xfId="877" xr:uid="{73254158-ADE8-48DB-AA3C-57DB969AE6DB}"/>
    <cellStyle name="Normal 60 3 2" xfId="1036" xr:uid="{C94684F1-3EBB-43F5-956C-903F3A34D6D0}"/>
    <cellStyle name="Normal 60 4" xfId="956" xr:uid="{942ACB52-E612-4AD4-B534-3A3838FD54E9}"/>
    <cellStyle name="Normal 61" xfId="771" xr:uid="{C2A96E88-FAF7-44C2-B6C0-ECCDEF8E7E1A}"/>
    <cellStyle name="Normal 62" xfId="770" xr:uid="{45FAB4CF-EAD2-4044-B403-605A285235FD}"/>
    <cellStyle name="Normal 62 2" xfId="878" xr:uid="{8243F073-FC09-4041-B973-44C5E0B634A7}"/>
    <cellStyle name="Normal 62 2 2" xfId="1037" xr:uid="{465498DA-D63B-4AA1-8C6E-F5EF1073D331}"/>
    <cellStyle name="Normal 62 3" xfId="957" xr:uid="{3AB65032-D819-462D-A960-8E97FC6538FB}"/>
    <cellStyle name="Normal 63" xfId="646" xr:uid="{68D7F027-AAC0-431C-A65E-4255A4C81C62}"/>
    <cellStyle name="Normal 64" xfId="744" xr:uid="{97591ABE-FE92-43CD-932F-BB2D811ED963}"/>
    <cellStyle name="Normal 65" xfId="1093" xr:uid="{018B3B60-DB24-414F-80B7-BEFF97105AF3}"/>
    <cellStyle name="Normal 66" xfId="1094" xr:uid="{E3987F91-D9E2-4330-BFC2-937A105BFA2C}"/>
    <cellStyle name="Normal 67" xfId="1095" xr:uid="{9C369C3C-7A5A-4778-B07E-7EAE7B5CFB7F}"/>
    <cellStyle name="Normal 68" xfId="1096" xr:uid="{542CB20A-DC4B-4845-BD10-E8C2C04458BF}"/>
    <cellStyle name="Normal 69" xfId="1097" xr:uid="{0E2F4C6A-9A6F-4144-B89E-1870DBC35F26}"/>
    <cellStyle name="Normal 7" xfId="75" xr:uid="{00000000-0005-0000-0000-000054010000}"/>
    <cellStyle name="Normal 7 2" xfId="402" xr:uid="{00000000-0005-0000-0000-000055010000}"/>
    <cellStyle name="Normal 7 3" xfId="403" xr:uid="{00000000-0005-0000-0000-000056010000}"/>
    <cellStyle name="Normal 7 3 2" xfId="815" xr:uid="{EF435BA9-5612-4414-B85D-EAEFDEE714C0}"/>
    <cellStyle name="Normal 7 3 3" xfId="717" xr:uid="{7637177B-F1D8-44E7-A75A-4262BFCC0DA6}"/>
    <cellStyle name="Normal 7 4" xfId="401" xr:uid="{00000000-0005-0000-0000-000057010000}"/>
    <cellStyle name="Normal 7 4 2" xfId="889" xr:uid="{D1FB5ED1-3A0B-4124-99FF-352D0FFA32A7}"/>
    <cellStyle name="Normal 7 4 2 2" xfId="1048" xr:uid="{F9D962A6-E501-49A3-89CE-3495433862C3}"/>
    <cellStyle name="Normal 7 4 3" xfId="968" xr:uid="{A1F61332-7DD9-46ED-AAC9-8E5DE4A548EB}"/>
    <cellStyle name="Normal 7 4 4" xfId="784" xr:uid="{C2C519F4-9768-47E2-AC11-006BC0B02184}"/>
    <cellStyle name="Normal 7 5" xfId="850" xr:uid="{4FDD2756-AA95-46F3-83AA-FEBB473A38CD}"/>
    <cellStyle name="Normal 7 5 2" xfId="1007" xr:uid="{9679791F-8260-487F-9C06-3E18129C89B4}"/>
    <cellStyle name="Normal 7 6" xfId="928" xr:uid="{3A475081-F628-41BB-ACD1-2C3023AF3C0B}"/>
    <cellStyle name="Normal 7 7" xfId="664" xr:uid="{FF63F007-0935-41AE-9F2D-C338DE9AE5DE}"/>
    <cellStyle name="Normal 70" xfId="1098" xr:uid="{CB6B699B-CDD8-4512-A259-E6E0C464635F}"/>
    <cellStyle name="Normal 71" xfId="1099" xr:uid="{7368B1A7-DDFF-4F7C-BEDC-38E426CE93E2}"/>
    <cellStyle name="Normal 72" xfId="1100" xr:uid="{FD6B3B0F-6010-4D74-8DAA-D5833056E656}"/>
    <cellStyle name="Normal 73" xfId="1101" xr:uid="{C80CBC8F-E034-4E11-BA7E-DB5CC265D48D}"/>
    <cellStyle name="Normal 74" xfId="1102" xr:uid="{6BE521D2-BFF7-4E91-B78A-5C7350B85359}"/>
    <cellStyle name="Normal 75" xfId="1103" xr:uid="{B3F72306-8C5A-4389-8495-D2760EF273AB}"/>
    <cellStyle name="Normal 76" xfId="1104" xr:uid="{3AA11C65-389C-41B5-B620-67E3D59A9CB3}"/>
    <cellStyle name="Normal 77" xfId="1105" xr:uid="{27E06CCD-8562-4AF4-9D1D-6ACDC50A7856}"/>
    <cellStyle name="Normal 78" xfId="1106" xr:uid="{E3715E23-F44E-4109-8745-774FF0E746F2}"/>
    <cellStyle name="Normal 79" xfId="1107" xr:uid="{EA70357E-7BC3-4A19-B5BD-C1FD336FE480}"/>
    <cellStyle name="Normal 8" xfId="77" xr:uid="{00000000-0005-0000-0000-000058010000}"/>
    <cellStyle name="Normal 8 2" xfId="405" xr:uid="{00000000-0005-0000-0000-000059010000}"/>
    <cellStyle name="Normal 8 2 2" xfId="614" xr:uid="{8568A465-D92E-49E8-96BC-0A45BEBCDBDD}"/>
    <cellStyle name="Normal 8 3" xfId="406" xr:uid="{00000000-0005-0000-0000-00005A010000}"/>
    <cellStyle name="Normal 8 3 2" xfId="890" xr:uid="{7AEB81FE-CFEF-44DB-A0B5-4CE71F79F402}"/>
    <cellStyle name="Normal 8 3 2 2" xfId="1049" xr:uid="{FB5F860B-CBFB-42F8-B751-A13ED4CC79C1}"/>
    <cellStyle name="Normal 8 3 3" xfId="969" xr:uid="{F200215E-0723-4B9E-A5AB-B32BEB4698C2}"/>
    <cellStyle name="Normal 8 3 4" xfId="785" xr:uid="{C6BCFA26-70DE-4D23-87C6-42C8A03BA035}"/>
    <cellStyle name="Normal 8 4" xfId="407" xr:uid="{00000000-0005-0000-0000-00005B010000}"/>
    <cellStyle name="Normal 8 4 2" xfId="1008" xr:uid="{4660B8A3-2340-4662-8127-C2DD5546F163}"/>
    <cellStyle name="Normal 8 4 3" xfId="851" xr:uid="{6BC8B459-0183-44D2-AF3C-637BDA67D79B}"/>
    <cellStyle name="Normal 8 5" xfId="404" xr:uid="{00000000-0005-0000-0000-00005C010000}"/>
    <cellStyle name="Normal 8 5 2" xfId="929" xr:uid="{9B79C7EF-734D-4188-9C36-D7AD4C0CE9C5}"/>
    <cellStyle name="Normal 8 6" xfId="665" xr:uid="{64588C4F-AA16-46A9-82AF-CE49A1464699}"/>
    <cellStyle name="Normal 80" xfId="1108" xr:uid="{5524A9BC-3D42-4434-B9EE-C2062B8B8953}"/>
    <cellStyle name="Normal 81" xfId="1109" xr:uid="{21110747-5A19-4F23-91CD-621FE21A7B70}"/>
    <cellStyle name="Normal 82" xfId="1110" xr:uid="{1C34297B-CC24-4DEC-A658-012E70BCD779}"/>
    <cellStyle name="Normal 83" xfId="1111" xr:uid="{878A1BA8-A29A-4045-84E0-47605C34B35B}"/>
    <cellStyle name="Normal 84" xfId="1112" xr:uid="{8A5D662B-0797-441F-A117-B9FC60CE4313}"/>
    <cellStyle name="Normal 85" xfId="1113" xr:uid="{C98AB38B-D37A-4DE8-BA75-D83F6CA249A8}"/>
    <cellStyle name="Normal 86" xfId="1114" xr:uid="{6083C3C4-0050-42C6-B4B1-2B2AE25707BA}"/>
    <cellStyle name="Normal 87" xfId="1116" xr:uid="{19A32D16-D488-4253-9B06-76F7B270710B}"/>
    <cellStyle name="Normal 9" xfId="99" xr:uid="{00000000-0005-0000-0000-00005D010000}"/>
    <cellStyle name="Normal 9 2" xfId="12" xr:uid="{00000000-0005-0000-0000-00005E010000}"/>
    <cellStyle name="Normal 9 2 2" xfId="615" xr:uid="{C75A3FD2-1437-45F3-8479-302D2A408F58}"/>
    <cellStyle name="Normal 9 3" xfId="408" xr:uid="{00000000-0005-0000-0000-00005F010000}"/>
    <cellStyle name="Normal 9 3 2" xfId="891" xr:uid="{74A10DD0-3E76-4467-A30F-6643A0F988DF}"/>
    <cellStyle name="Normal 9 3 2 2" xfId="1050" xr:uid="{80069152-EB94-40F7-8917-3AFE090BEE13}"/>
    <cellStyle name="Normal 9 3 3" xfId="970" xr:uid="{714698AF-5D25-4E83-A046-2184276A3F7D}"/>
    <cellStyle name="Normal 9 3 4" xfId="786" xr:uid="{813757AA-7E1C-4E46-BFD2-5B43281A5904}"/>
    <cellStyle name="Normal 9 4" xfId="852" xr:uid="{C43330D6-AF54-4BEB-A86D-E530E4988014}"/>
    <cellStyle name="Normal 9 4 2" xfId="1009" xr:uid="{68116D48-B06E-49BE-979F-112006302D8A}"/>
    <cellStyle name="Normal 9 5" xfId="930" xr:uid="{D06F38F0-68AC-44ED-83E4-E0C67E1E58B4}"/>
    <cellStyle name="Normal 9 6" xfId="666" xr:uid="{149B1859-74A3-4453-A803-03D536899D19}"/>
    <cellStyle name="Normal 92" xfId="409" xr:uid="{00000000-0005-0000-0000-000060010000}"/>
    <cellStyle name="Normal GHG Numbers (0.00)" xfId="410" xr:uid="{00000000-0005-0000-0000-000061010000}"/>
    <cellStyle name="Normal GHG Numbers (0.00) 2" xfId="411" xr:uid="{00000000-0005-0000-0000-000062010000}"/>
    <cellStyle name="Normal GHG Textfiels Bold" xfId="412" xr:uid="{00000000-0005-0000-0000-000063010000}"/>
    <cellStyle name="Normal GHG Textfiels Bold 2" xfId="413" xr:uid="{00000000-0005-0000-0000-000064010000}"/>
    <cellStyle name="Normal GHG-Shade" xfId="414" xr:uid="{00000000-0005-0000-0000-000065010000}"/>
    <cellStyle name="Nota 2" xfId="415" xr:uid="{00000000-0005-0000-0000-000066010000}"/>
    <cellStyle name="Notas 2" xfId="416" xr:uid="{00000000-0005-0000-0000-000067010000}"/>
    <cellStyle name="Notas 2 2" xfId="417" xr:uid="{00000000-0005-0000-0000-000068010000}"/>
    <cellStyle name="Note" xfId="616" xr:uid="{49169EB8-0804-4195-BE46-79B971C4A79A}"/>
    <cellStyle name="Note 2" xfId="418" xr:uid="{00000000-0005-0000-0000-000069010000}"/>
    <cellStyle name="Note 2 2" xfId="617" xr:uid="{4799B37A-CD90-4C99-BA07-460DD6086953}"/>
    <cellStyle name="Note 3" xfId="419" xr:uid="{00000000-0005-0000-0000-00006A010000}"/>
    <cellStyle name="Notiz 2" xfId="420" xr:uid="{00000000-0005-0000-0000-00006B010000}"/>
    <cellStyle name="NumberCellStyle" xfId="421" xr:uid="{00000000-0005-0000-0000-00006C010000}"/>
    <cellStyle name="ohneP" xfId="422" xr:uid="{00000000-0005-0000-0000-00006D010000}"/>
    <cellStyle name="Output" xfId="618" xr:uid="{10186BF1-AF64-4196-BFF5-39EB5BBFF897}"/>
    <cellStyle name="Output 2" xfId="423" xr:uid="{00000000-0005-0000-0000-00006E010000}"/>
    <cellStyle name="Percent 2" xfId="424" xr:uid="{00000000-0005-0000-0000-00006F010000}"/>
    <cellStyle name="Porcentagem" xfId="2" builtinId="5"/>
    <cellStyle name="Porcentagem 10" xfId="827" xr:uid="{8977991D-A9F8-4649-9C89-8EFF6BBCD6AA}"/>
    <cellStyle name="Porcentagem 11" xfId="757" xr:uid="{99E7D116-A3C0-4E03-A927-669C4AF882D9}"/>
    <cellStyle name="Porcentagem 2" xfId="9" xr:uid="{00000000-0005-0000-0000-000071010000}"/>
    <cellStyle name="Porcentagem 2 10" xfId="718" xr:uid="{F49CE047-FD37-41AB-B490-A6CD64BA7500}"/>
    <cellStyle name="Porcentagem 2 2" xfId="30" xr:uid="{00000000-0005-0000-0000-000072010000}"/>
    <cellStyle name="Porcentagem 2 2 2" xfId="427" xr:uid="{00000000-0005-0000-0000-000073010000}"/>
    <cellStyle name="Porcentagem 2 2 2 2" xfId="816" xr:uid="{C3622A14-6A65-4F5B-9EE8-F286C6E716DF}"/>
    <cellStyle name="Porcentagem 2 2 2 2 2" xfId="905" xr:uid="{B60CA77C-1766-4DE2-8526-0C40E6375341}"/>
    <cellStyle name="Porcentagem 2 2 2 2 2 2" xfId="1064" xr:uid="{482459DC-0843-46CA-BDC6-59B4D19B8860}"/>
    <cellStyle name="Porcentagem 2 2 2 2 3" xfId="983" xr:uid="{60E05071-6393-4079-92B4-B4D90656997C}"/>
    <cellStyle name="Porcentagem 2 2 2 3" xfId="865" xr:uid="{5102BFA1-0F3F-45A8-9A39-271E89560302}"/>
    <cellStyle name="Porcentagem 2 2 2 3 2" xfId="1023" xr:uid="{92E5DA2D-836F-493E-A021-628D41E6D18C}"/>
    <cellStyle name="Porcentagem 2 2 2 4" xfId="943" xr:uid="{E1442064-4C7A-41DB-A8A3-9F92CAEB5ED3}"/>
    <cellStyle name="Porcentagem 2 2 2 5" xfId="719" xr:uid="{AEA83DF3-BACE-4EB6-8045-231DD5532076}"/>
    <cellStyle name="Porcentagem 2 2 3" xfId="620" xr:uid="{E9F1B4A0-1213-4A9B-97BA-23057D2D5D89}"/>
    <cellStyle name="Porcentagem 2 3" xfId="43" xr:uid="{00000000-0005-0000-0000-000074010000}"/>
    <cellStyle name="Porcentagem 2 3 2" xfId="720" xr:uid="{5FE33552-E877-406C-93F1-0EE41C2FEDCD}"/>
    <cellStyle name="Porcentagem 2 3 3" xfId="621" xr:uid="{34ED10C4-3EDD-4899-9D60-C347ADD013B2}"/>
    <cellStyle name="Porcentagem 2 4" xfId="47" xr:uid="{00000000-0005-0000-0000-000075010000}"/>
    <cellStyle name="Porcentagem 2 4 2" xfId="721" xr:uid="{4126DE89-D55D-4F52-A56A-F37BA543934E}"/>
    <cellStyle name="Porcentagem 2 5" xfId="426" xr:uid="{00000000-0005-0000-0000-000076010000}"/>
    <cellStyle name="Porcentagem 2 5 2" xfId="722" xr:uid="{0E10032B-60CD-4449-8131-536E4B07A79C}"/>
    <cellStyle name="Porcentagem 2 6" xfId="723" xr:uid="{CF348C8C-7042-4E40-8539-3007420A637A}"/>
    <cellStyle name="Porcentagem 2 7" xfId="724" xr:uid="{C04B0D07-6CD4-4309-ABAA-3D2D5BD2FF02}"/>
    <cellStyle name="Porcentagem 2 8" xfId="725" xr:uid="{98380703-6076-4DDC-B0DD-44C54C72B4E6}"/>
    <cellStyle name="Porcentagem 2 9" xfId="726" xr:uid="{50E029A2-9A76-42D9-9935-5E11C75F7EAC}"/>
    <cellStyle name="Porcentagem 3" xfId="15" xr:uid="{00000000-0005-0000-0000-000077010000}"/>
    <cellStyle name="Porcentagem 3 2" xfId="31" xr:uid="{00000000-0005-0000-0000-000078010000}"/>
    <cellStyle name="Porcentagem 3 2 2" xfId="622" xr:uid="{B96E38C6-8363-450C-82C2-D065333B9323}"/>
    <cellStyle name="Porcentagem 3 3" xfId="45" xr:uid="{00000000-0005-0000-0000-000079010000}"/>
    <cellStyle name="Porcentagem 3 3 2" xfId="623" xr:uid="{E34DA9E8-2B41-4176-90D7-3EB3CC3625D4}"/>
    <cellStyle name="Porcentagem 3 4" xfId="428" xr:uid="{00000000-0005-0000-0000-00007A010000}"/>
    <cellStyle name="Porcentagem 3 4 2" xfId="727" xr:uid="{D893FA76-264F-4998-9F78-EB3556CA5294}"/>
    <cellStyle name="Porcentagem 3 5" xfId="728" xr:uid="{95372028-B05D-497D-A7DD-591B1A44F045}"/>
    <cellStyle name="Porcentagem 3 6" xfId="729" xr:uid="{EF3C0B53-4ECB-46EA-9918-E6DE3BFF226B}"/>
    <cellStyle name="Porcentagem 4" xfId="40" xr:uid="{00000000-0005-0000-0000-00007B010000}"/>
    <cellStyle name="Porcentagem 4 2" xfId="58" xr:uid="{00000000-0005-0000-0000-00007C010000}"/>
    <cellStyle name="Porcentagem 4 2 2" xfId="626" xr:uid="{EA0B874A-91EF-4DB2-8F03-755744960017}"/>
    <cellStyle name="Porcentagem 4 2 3" xfId="625" xr:uid="{AF0A2E06-EBA0-42B5-9D99-B9F53AA3C385}"/>
    <cellStyle name="Porcentagem 4 3" xfId="624" xr:uid="{997094F0-04A4-43D7-A53F-7F42A234D181}"/>
    <cellStyle name="Porcentagem 5" xfId="79" xr:uid="{00000000-0005-0000-0000-00007D010000}"/>
    <cellStyle name="Porcentagem 5 2" xfId="486" xr:uid="{00000000-0005-0000-0000-00007E010000}"/>
    <cellStyle name="Porcentagem 5 2 2" xfId="628" xr:uid="{8E5D49D9-BE14-43BD-A227-BE3D2002DD34}"/>
    <cellStyle name="Porcentagem 5 3" xfId="772" xr:uid="{9416E7F1-0552-4607-A86B-29F26DBD6AB3}"/>
    <cellStyle name="Porcentagem 5 4" xfId="648" xr:uid="{93F6F1AA-0C58-4F7A-BF6A-D6EB6C14F606}"/>
    <cellStyle name="Porcentagem 5 5" xfId="627" xr:uid="{8EBD13C8-E05D-42FF-BC0D-0C00F3D55090}"/>
    <cellStyle name="Porcentagem 6" xfId="425" xr:uid="{00000000-0005-0000-0000-00007F010000}"/>
    <cellStyle name="Porcentagem 6 2" xfId="630" xr:uid="{3CADCE20-C800-49AF-9188-22644D8DA501}"/>
    <cellStyle name="Porcentagem 6 3" xfId="730" xr:uid="{D1C3F477-8972-48E5-BD07-F51509EB7AFF}"/>
    <cellStyle name="Porcentagem 6 4" xfId="629" xr:uid="{DE3F0DE2-F728-4BDE-880C-0D2FDC69E20C}"/>
    <cellStyle name="Porcentagem 7" xfId="619" xr:uid="{2B207021-7160-4C99-8DA4-57080A47C724}"/>
    <cellStyle name="Porcentagem 7 2" xfId="731" xr:uid="{22D459CF-9DDA-49CD-A6DA-60B557BC1C1B}"/>
    <cellStyle name="Porcentagem 8" xfId="732" xr:uid="{B26403BB-14E4-4FC3-9DCD-FDFC209682DA}"/>
    <cellStyle name="Porcentagem 8 2" xfId="13" xr:uid="{00000000-0005-0000-0000-000080010000}"/>
    <cellStyle name="Porcentagem 8 2 2" xfId="906" xr:uid="{167A2657-164A-420B-B8FB-CD9A8B68535F}"/>
    <cellStyle name="Porcentagem 8 2 2 2" xfId="1065" xr:uid="{CF54E6B3-A482-41B7-9145-5795B019F989}"/>
    <cellStyle name="Porcentagem 8 2 3" xfId="984" xr:uid="{690B76B0-15A2-4F48-A84B-CB6F2DD41002}"/>
    <cellStyle name="Porcentagem 8 3" xfId="866" xr:uid="{F102B898-0584-4DC3-BAF6-FE527E91108E}"/>
    <cellStyle name="Porcentagem 8 3 2" xfId="1024" xr:uid="{7C52AD4F-F005-41C2-B312-013EAF5B885F}"/>
    <cellStyle name="Porcentagem 8 4" xfId="944" xr:uid="{5133B26E-0B16-4BFF-96AC-7CDA119DE376}"/>
    <cellStyle name="Porcentagem 9" xfId="48" xr:uid="{00000000-0005-0000-0000-000081010000}"/>
    <cellStyle name="Porcentaje 2" xfId="429" xr:uid="{00000000-0005-0000-0000-000082010000}"/>
    <cellStyle name="Porcentaje 2 2" xfId="430" xr:uid="{00000000-0005-0000-0000-000083010000}"/>
    <cellStyle name="Porcentaje 2 2 2" xfId="431" xr:uid="{00000000-0005-0000-0000-000084010000}"/>
    <cellStyle name="Porcentaje 2 3" xfId="432" xr:uid="{00000000-0005-0000-0000-000085010000}"/>
    <cellStyle name="Porcentaje 2 4" xfId="433" xr:uid="{00000000-0005-0000-0000-000086010000}"/>
    <cellStyle name="Porcentaje 2 5" xfId="434" xr:uid="{00000000-0005-0000-0000-000087010000}"/>
    <cellStyle name="Porcentaje 3" xfId="435" xr:uid="{00000000-0005-0000-0000-000088010000}"/>
    <cellStyle name="Porcentual 2" xfId="436" xr:uid="{00000000-0005-0000-0000-000089010000}"/>
    <cellStyle name="Porcentual 2 2" xfId="437" xr:uid="{00000000-0005-0000-0000-00008A010000}"/>
    <cellStyle name="Pourcentage 2" xfId="438" xr:uid="{00000000-0005-0000-0000-00008B010000}"/>
    <cellStyle name="Prozent 2" xfId="439" xr:uid="{00000000-0005-0000-0000-00008C010000}"/>
    <cellStyle name="Refdb standard" xfId="440" xr:uid="{00000000-0005-0000-0000-00008D010000}"/>
    <cellStyle name="Saída 2" xfId="441" xr:uid="{00000000-0005-0000-0000-00008E010000}"/>
    <cellStyle name="Schlecht 2" xfId="442" xr:uid="{00000000-0005-0000-0000-00008F010000}"/>
    <cellStyle name="Separador de milhares 10" xfId="825" xr:uid="{3A862C98-5018-4216-A496-57082D71082D}"/>
    <cellStyle name="Separador de milhares 2" xfId="21" xr:uid="{00000000-0005-0000-0000-000090010000}"/>
    <cellStyle name="Separador de milhares 2 2" xfId="22" xr:uid="{00000000-0005-0000-0000-000091010000}"/>
    <cellStyle name="Separador de milhares 2 2 2" xfId="64" xr:uid="{00000000-0005-0000-0000-000092010000}"/>
    <cellStyle name="Separador de milhares 2 2 2 2" xfId="735" xr:uid="{347C1BA1-3476-4877-8021-59A150AE80EA}"/>
    <cellStyle name="Separador de milhares 2 2 3" xfId="90" xr:uid="{00000000-0005-0000-0000-000093010000}"/>
    <cellStyle name="Separador de milhares 2 2 3 2" xfId="736" xr:uid="{F6322CD9-FC0F-4339-A698-B0FE0308273F}"/>
    <cellStyle name="Separador de milhares 2 2 4" xfId="737" xr:uid="{5707E36C-DEE6-47BD-96D4-6F5D776272A8}"/>
    <cellStyle name="Separador de milhares 2 2 5" xfId="734" xr:uid="{F536A10C-0A1A-4AB6-B88A-6AE23F975087}"/>
    <cellStyle name="Separador de milhares 2 2 6" xfId="667" xr:uid="{F0CF8E11-E3C5-4181-A8D4-136A7E9DBEA5}"/>
    <cellStyle name="Separador de milhares 2 2 7" xfId="631" xr:uid="{6DEE14AD-40E2-4EAB-94EE-87B743284A52}"/>
    <cellStyle name="Separador de milhares 2 3" xfId="24" xr:uid="{00000000-0005-0000-0000-000094010000}"/>
    <cellStyle name="Separador de milhares 2 3 2" xfId="33" xr:uid="{00000000-0005-0000-0000-000095010000}"/>
    <cellStyle name="Separador de milhares 2 3 2 2" xfId="68" xr:uid="{00000000-0005-0000-0000-000096010000}"/>
    <cellStyle name="Separador de milhares 2 3 2 2 2" xfId="907" xr:uid="{B8B890D7-3F7E-4E1A-9F3D-5E803413D01F}"/>
    <cellStyle name="Separador de milhares 2 3 2 2 2 2" xfId="1066" xr:uid="{6B78F717-0BC9-47AD-A23D-77C582FBA715}"/>
    <cellStyle name="Separador de milhares 2 3 2 2 3" xfId="985" xr:uid="{315FFB9E-B5A1-48FB-BBA3-2284BD783A8A}"/>
    <cellStyle name="Separador de milhares 2 3 2 2 4" xfId="817" xr:uid="{EB1EAB58-097B-4EA8-A992-F023E056353A}"/>
    <cellStyle name="Separador de milhares 2 3 2 3" xfId="92" xr:uid="{00000000-0005-0000-0000-000097010000}"/>
    <cellStyle name="Separador de milhares 2 3 2 3 2" xfId="1025" xr:uid="{28D51B97-7933-4497-83AC-386C6B1769C3}"/>
    <cellStyle name="Separador de milhares 2 3 2 3 3" xfId="867" xr:uid="{7AAAA167-058D-4F05-89F6-B51393C449C5}"/>
    <cellStyle name="Separador de milhares 2 3 2 4" xfId="945" xr:uid="{E8995C70-FEC1-447A-A073-7EA405072DCD}"/>
    <cellStyle name="Separador de milhares 2 3 2 5" xfId="739" xr:uid="{80CFBC3B-E247-411A-9003-89EAD9D76DA0}"/>
    <cellStyle name="Separador de milhares 2 3 3" xfId="66" xr:uid="{00000000-0005-0000-0000-000098010000}"/>
    <cellStyle name="Separador de milhares 2 3 3 2" xfId="738" xr:uid="{3B4F6D7A-ABB5-4D43-ACF2-0DEFB920D556}"/>
    <cellStyle name="Separador de milhares 2 3 4" xfId="91" xr:uid="{00000000-0005-0000-0000-000099010000}"/>
    <cellStyle name="Separador de milhares 2 4" xfId="38" xr:uid="{00000000-0005-0000-0000-00009A010000}"/>
    <cellStyle name="Separador de milhares 2 4 2" xfId="70" xr:uid="{00000000-0005-0000-0000-00009B010000}"/>
    <cellStyle name="Separador de milhares 2 4 3" xfId="94" xr:uid="{00000000-0005-0000-0000-00009C010000}"/>
    <cellStyle name="Separador de milhares 2 4 4" xfId="740" xr:uid="{37049864-FA1E-4A46-B41F-BE5AE1898870}"/>
    <cellStyle name="Separador de milhares 2 5" xfId="62" xr:uid="{00000000-0005-0000-0000-00009D010000}"/>
    <cellStyle name="Separador de milhares 2 5 2" xfId="741" xr:uid="{57D1AF47-E314-4DFC-BAD7-C10A8D6E75A9}"/>
    <cellStyle name="Separador de milhares 2 6" xfId="89" xr:uid="{00000000-0005-0000-0000-00009E010000}"/>
    <cellStyle name="Separador de milhares 2 6 2" xfId="733" xr:uid="{DB6304CB-7823-4BB0-8375-91FD74468115}"/>
    <cellStyle name="Separador de milhares 2 7" xfId="443" xr:uid="{00000000-0005-0000-0000-00009F010000}"/>
    <cellStyle name="Separador de milhares 3" xfId="11" xr:uid="{00000000-0005-0000-0000-0000A0010000}"/>
    <cellStyle name="Separador de milhares 3 2" xfId="16" xr:uid="{00000000-0005-0000-0000-0000A1010000}"/>
    <cellStyle name="Separador de milhares 3 2 2" xfId="81" xr:uid="{00000000-0005-0000-0000-0000A2010000}"/>
    <cellStyle name="Separador de milhares 3 2 3" xfId="65" xr:uid="{00000000-0005-0000-0000-0000A3010000}"/>
    <cellStyle name="Separador de milhares 3 2 4" xfId="88" xr:uid="{00000000-0005-0000-0000-0000A4010000}"/>
    <cellStyle name="Separador de milhares 3 3" xfId="80" xr:uid="{00000000-0005-0000-0000-0000A5010000}"/>
    <cellStyle name="Separador de milhares 3 4" xfId="63" xr:uid="{00000000-0005-0000-0000-0000A6010000}"/>
    <cellStyle name="Separador de milhares 3 5" xfId="86" xr:uid="{00000000-0005-0000-0000-0000A7010000}"/>
    <cellStyle name="Separador de milhares 4" xfId="632" xr:uid="{1A582478-42AC-45D5-8940-0C7A90DE6A24}"/>
    <cellStyle name="Separador de milhares 4 2" xfId="633" xr:uid="{6FBD5C8C-A792-4D24-B4FB-B08D5F1963E7}"/>
    <cellStyle name="Separador de milhares 4 2 2" xfId="634" xr:uid="{BC5C0D1C-C5EB-4B46-8A42-27CAFFDCF85C}"/>
    <cellStyle name="Separador de milhares 4 3" xfId="635" xr:uid="{DF887544-A294-4E71-AB29-7084B1A8D2EE}"/>
    <cellStyle name="Separador de milhares 4 3 2" xfId="636" xr:uid="{94A2CBCA-8CCC-4C02-ADE6-AFFD4C8FB3A1}"/>
    <cellStyle name="Separador de milhares 5" xfId="637" xr:uid="{6C3AFB0C-BD7D-40EA-A759-F83FA99B2970}"/>
    <cellStyle name="Separador de milhares 6" xfId="638" xr:uid="{FC7105FF-B161-4D7C-9BE8-3487E8479739}"/>
    <cellStyle name="Separador de milhares 7" xfId="639" xr:uid="{1DA25CBE-7C9D-46EC-ABD3-15B48F0C740D}"/>
    <cellStyle name="Separador de milhares 7 2" xfId="742" xr:uid="{7D98A1C6-23FA-469D-B004-44CC9C582EBF}"/>
    <cellStyle name="Separador de milhares 8" xfId="640" xr:uid="{85979680-A654-4EE3-9F19-1D9245136D52}"/>
    <cellStyle name="Separador de milhares 8 2" xfId="641" xr:uid="{7DB61F29-6A95-4D87-8BE0-92D2AF604B3B}"/>
    <cellStyle name="Separador de milhares 9" xfId="642" xr:uid="{E8AE318C-C14C-4BD3-AE8A-C81A9972E9BD}"/>
    <cellStyle name="Separador de milhares 9 2" xfId="643" xr:uid="{CCA13AF2-4E60-44C5-B83D-966E376F56B8}"/>
    <cellStyle name="Separador de milhares 9 2 2" xfId="908" xr:uid="{5B62D3F5-DA4A-40E9-9D8B-A8DE863834A1}"/>
    <cellStyle name="Separador de milhares 9 2 2 2" xfId="1067" xr:uid="{F7CC7A8D-E69A-407F-ACC6-6FF192D63455}"/>
    <cellStyle name="Separador de milhares 9 2 3" xfId="986" xr:uid="{219492F4-EFC5-4D70-AAD5-CD4CB50E7945}"/>
    <cellStyle name="Separador de milhares 9 2 4" xfId="818" xr:uid="{DFAD4D21-1616-4FFB-8C7F-51538AF532DE}"/>
    <cellStyle name="Separador de milhares 9 3" xfId="868" xr:uid="{5D35A7D3-91C9-4D90-BAEC-86C8313BEC19}"/>
    <cellStyle name="Separador de milhares 9 3 2" xfId="1026" xr:uid="{BC277BF1-6555-4212-B933-DA1AE5485CB9}"/>
    <cellStyle name="Separador de milhares 9 4" xfId="946" xr:uid="{463EC8C0-737A-40F4-A84B-9E76D248C42F}"/>
    <cellStyle name="Separador de milhares 9 5" xfId="743" xr:uid="{5DD64B77-D7EC-4CC5-89A2-D55E9BBD1C12}"/>
    <cellStyle name="Shade" xfId="444" xr:uid="{00000000-0005-0000-0000-0000A8010000}"/>
    <cellStyle name="Shade 2" xfId="445" xr:uid="{00000000-0005-0000-0000-0000A9010000}"/>
    <cellStyle name="Standaard_Blad1" xfId="446" xr:uid="{00000000-0005-0000-0000-0000AA010000}"/>
    <cellStyle name="Standaard2" xfId="447" xr:uid="{00000000-0005-0000-0000-0000AB010000}"/>
    <cellStyle name="Standard 2" xfId="448" xr:uid="{00000000-0005-0000-0000-0000AC010000}"/>
    <cellStyle name="Standard 2 2" xfId="449" xr:uid="{00000000-0005-0000-0000-0000AD010000}"/>
    <cellStyle name="Standard 2 3" xfId="450" xr:uid="{00000000-0005-0000-0000-0000AE010000}"/>
    <cellStyle name="Standard 3" xfId="451" xr:uid="{00000000-0005-0000-0000-0000AF010000}"/>
    <cellStyle name="Standard 4" xfId="452" xr:uid="{00000000-0005-0000-0000-0000B0010000}"/>
    <cellStyle name="Standard 5" xfId="453" xr:uid="{00000000-0005-0000-0000-0000B1010000}"/>
    <cellStyle name="Standard 6" xfId="454" xr:uid="{00000000-0005-0000-0000-0000B2010000}"/>
    <cellStyle name="Standard 7" xfId="455" xr:uid="{00000000-0005-0000-0000-0000B3010000}"/>
    <cellStyle name="Standard_ENR_REF" xfId="456" xr:uid="{00000000-0005-0000-0000-0000B4010000}"/>
    <cellStyle name="Style 1" xfId="457" xr:uid="{00000000-0005-0000-0000-0000B5010000}"/>
    <cellStyle name="Texto de Aviso 2" xfId="458" xr:uid="{00000000-0005-0000-0000-0000B6010000}"/>
    <cellStyle name="Title" xfId="644" xr:uid="{67077074-592F-4433-B353-C69F56196347}"/>
    <cellStyle name="Title 2" xfId="459" xr:uid="{00000000-0005-0000-0000-0000B7010000}"/>
    <cellStyle name="Titre 2" xfId="460" xr:uid="{00000000-0005-0000-0000-0000B8010000}"/>
    <cellStyle name="Titre 3" xfId="461" xr:uid="{00000000-0005-0000-0000-0000B9010000}"/>
    <cellStyle name="Total 2" xfId="462" xr:uid="{00000000-0005-0000-0000-0000BA010000}"/>
    <cellStyle name="Überschrift 1 2" xfId="463" xr:uid="{00000000-0005-0000-0000-0000BB010000}"/>
    <cellStyle name="Überschrift 2 2" xfId="464" xr:uid="{00000000-0005-0000-0000-0000BC010000}"/>
    <cellStyle name="Überschrift 3 2" xfId="465" xr:uid="{00000000-0005-0000-0000-0000BD010000}"/>
    <cellStyle name="Überschrift 4 2" xfId="466" xr:uid="{00000000-0005-0000-0000-0000BE010000}"/>
    <cellStyle name="Überschrift 5" xfId="467" xr:uid="{00000000-0005-0000-0000-0000BF010000}"/>
    <cellStyle name="Valuta [0]_Blad1" xfId="468" xr:uid="{00000000-0005-0000-0000-0000C0010000}"/>
    <cellStyle name="Valuta_Blad1" xfId="469" xr:uid="{00000000-0005-0000-0000-0000C1010000}"/>
    <cellStyle name="Verknüpfte Zelle 2" xfId="470" xr:uid="{00000000-0005-0000-0000-0000C2010000}"/>
    <cellStyle name="Vírgula" xfId="1" builtinId="3"/>
    <cellStyle name="Vírgula 10" xfId="1117" xr:uid="{6C00C22C-5796-4B39-BABA-42D23B0EF0C8}"/>
    <cellStyle name="Vírgula 11" xfId="1118" xr:uid="{5489C4A1-A18B-4CF5-9899-0C61BB6C4DD7}"/>
    <cellStyle name="Vírgula 2" xfId="10" xr:uid="{00000000-0005-0000-0000-0000C4010000}"/>
    <cellStyle name="Vírgula 2 2" xfId="14" xr:uid="{00000000-0005-0000-0000-0000C5010000}"/>
    <cellStyle name="Vírgula 2 2 2" xfId="71" xr:uid="{00000000-0005-0000-0000-0000C6010000}"/>
    <cellStyle name="Vírgula 2 2 2 2" xfId="909" xr:uid="{7C359F88-B1D9-4358-8A3D-B25FCF751D16}"/>
    <cellStyle name="Vírgula 2 2 2 2 2" xfId="1068" xr:uid="{15747B8C-F8F2-43D5-8623-E490C38A86BD}"/>
    <cellStyle name="Vírgula 2 2 2 3" xfId="987" xr:uid="{CFCCDA07-A62D-49CA-9D06-A40FACA90AC6}"/>
    <cellStyle name="Vírgula 2 2 3" xfId="87" xr:uid="{00000000-0005-0000-0000-0000C7010000}"/>
    <cellStyle name="Vírgula 2 2 3 2" xfId="1027" xr:uid="{B5D1242E-AEE6-4266-9B6D-89559956B7FE}"/>
    <cellStyle name="Vírgula 2 2 4" xfId="472" xr:uid="{00000000-0005-0000-0000-0000C8010000}"/>
    <cellStyle name="Vírgula 2 2 4 2" xfId="947" xr:uid="{CA211822-C583-48BC-B764-363F323FC3AC}"/>
    <cellStyle name="Vírgula 2 3" xfId="49" xr:uid="{00000000-0005-0000-0000-0000C9010000}"/>
    <cellStyle name="Vírgula 2 3 2" xfId="74" xr:uid="{00000000-0005-0000-0000-0000CA010000}"/>
    <cellStyle name="Vírgula 2 3 3" xfId="97" xr:uid="{00000000-0005-0000-0000-0000CB010000}"/>
    <cellStyle name="Vírgula 2 3 4" xfId="484" xr:uid="{00000000-0005-0000-0000-0000CC010000}"/>
    <cellStyle name="Vírgula 2 3 5" xfId="837" xr:uid="{D5F66A4C-E8B2-49E6-884F-54DB03C522C6}"/>
    <cellStyle name="Vírgula 2 4" xfId="67" xr:uid="{00000000-0005-0000-0000-0000CD010000}"/>
    <cellStyle name="Vírgula 2 4 2" xfId="668" xr:uid="{44AAFF46-85A6-4926-8E91-6C287FBA3E30}"/>
    <cellStyle name="Vírgula 2 5" xfId="85" xr:uid="{00000000-0005-0000-0000-0000CE010000}"/>
    <cellStyle name="Vírgula 2 6" xfId="101" xr:uid="{00000000-0005-0000-0000-0000CF010000}"/>
    <cellStyle name="Vírgula 2 7" xfId="471" xr:uid="{00000000-0005-0000-0000-0000D0010000}"/>
    <cellStyle name="Vírgula 3" xfId="37" xr:uid="{00000000-0005-0000-0000-0000D1010000}"/>
    <cellStyle name="Vírgula 3 2" xfId="69" xr:uid="{00000000-0005-0000-0000-0000D2010000}"/>
    <cellStyle name="Vírgula 3 3" xfId="93" xr:uid="{00000000-0005-0000-0000-0000D3010000}"/>
    <cellStyle name="Vírgula 3 4" xfId="473" xr:uid="{00000000-0005-0000-0000-0000D4010000}"/>
    <cellStyle name="Vírgula 3 5" xfId="752" xr:uid="{850D332D-15DC-4C39-90C3-4DEDE38E791D}"/>
    <cellStyle name="Vírgula 4" xfId="5" xr:uid="{00000000-0005-0000-0000-0000D5010000}"/>
    <cellStyle name="Vírgula 4 2" xfId="41" xr:uid="{00000000-0005-0000-0000-0000D6010000}"/>
    <cellStyle name="Vírgula 4 2 2" xfId="95" xr:uid="{00000000-0005-0000-0000-0000D7010000}"/>
    <cellStyle name="Vírgula 4 2 3" xfId="487" xr:uid="{00000000-0005-0000-0000-0000D8010000}"/>
    <cellStyle name="Vírgula 4 3" xfId="72" xr:uid="{00000000-0005-0000-0000-0000D9010000}"/>
    <cellStyle name="Vírgula 4 4" xfId="83" xr:uid="{00000000-0005-0000-0000-0000DA010000}"/>
    <cellStyle name="Vírgula 4 5" xfId="482" xr:uid="{00000000-0005-0000-0000-0000DB010000}"/>
    <cellStyle name="Vírgula 4 6" xfId="760" xr:uid="{E90490AB-B4C7-4448-A49B-EA0DB7C34865}"/>
    <cellStyle name="Vírgula 5" xfId="57" xr:uid="{00000000-0005-0000-0000-0000DC010000}"/>
    <cellStyle name="Vírgula 5 2" xfId="76" xr:uid="{00000000-0005-0000-0000-0000DD010000}"/>
    <cellStyle name="Vírgula 5 3" xfId="485" xr:uid="{00000000-0005-0000-0000-0000DE010000}"/>
    <cellStyle name="Vírgula 5 4" xfId="755" xr:uid="{A4CCB8F9-F101-4C85-A035-D5AED5789027}"/>
    <cellStyle name="Vírgula 6" xfId="78" xr:uid="{00000000-0005-0000-0000-0000DF010000}"/>
    <cellStyle name="Vírgula 6 2" xfId="1115" xr:uid="{C6C8FF1B-04FE-4A5B-A72B-D630C3EBA0BB}"/>
    <cellStyle name="Vírgula 7" xfId="82" xr:uid="{00000000-0005-0000-0000-0000E0010000}"/>
    <cellStyle name="Vírgula 8" xfId="100" xr:uid="{00000000-0005-0000-0000-0000E1010000}"/>
    <cellStyle name="Vírgula 9" xfId="1091" xr:uid="{A3A1AD63-FDCB-4D90-9CF9-1089D5958646}"/>
    <cellStyle name="Währung 2" xfId="474" xr:uid="{00000000-0005-0000-0000-0000E2010000}"/>
    <cellStyle name="Währung 3" xfId="475" xr:uid="{00000000-0005-0000-0000-0000E3010000}"/>
    <cellStyle name="Warnender Text 2" xfId="476" xr:uid="{00000000-0005-0000-0000-0000E4010000}"/>
    <cellStyle name="Warning Text" xfId="645" xr:uid="{8F334A67-9F3A-4CC8-94BE-F9E9CAD1EBDB}"/>
    <cellStyle name="Warning Text 2" xfId="477" xr:uid="{00000000-0005-0000-0000-0000E5010000}"/>
    <cellStyle name="Zelle überprüfen 2" xfId="478" xr:uid="{00000000-0005-0000-0000-0000E6010000}"/>
    <cellStyle name="Βασικό_Φύλλο1" xfId="479" xr:uid="{00000000-0005-0000-0000-0000E7010000}"/>
    <cellStyle name="Обычный_2++_CRFReport-template" xfId="480" xr:uid="{00000000-0005-0000-0000-0000E8010000}"/>
  </cellStyles>
  <dxfs count="1"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colors>
    <mruColors>
      <color rgb="FF2F5964"/>
      <color rgb="FFFFD966"/>
      <color rgb="FFFFFF66"/>
      <color rgb="FF951735"/>
      <color rgb="FFFF9933"/>
      <color rgb="FF185479"/>
      <color rgb="FF953735"/>
      <color rgb="FF00678E"/>
      <color rgb="FF997300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Fig.1!$B$22</c:f>
              <c:strCache>
                <c:ptCount val="1"/>
                <c:pt idx="0">
                  <c:v>Renováveis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Fig.1!$A$23:$A$26</c:f>
              <c:strCache>
                <c:ptCount val="3"/>
                <c:pt idx="0">
                  <c:v>OCDE (2022)</c:v>
                </c:pt>
                <c:pt idx="1">
                  <c:v>Mundo (2021)</c:v>
                </c:pt>
                <c:pt idx="2">
                  <c:v>Brasil (2023)</c:v>
                </c:pt>
              </c:strCache>
            </c:strRef>
          </c:cat>
          <c:val>
            <c:numRef>
              <c:f>Fig.1!$B$23:$B$25</c:f>
              <c:numCache>
                <c:formatCode>0.0%</c:formatCode>
                <c:ptCount val="3"/>
                <c:pt idx="0">
                  <c:v>0.126</c:v>
                </c:pt>
                <c:pt idx="1">
                  <c:v>0.14699999999999999</c:v>
                </c:pt>
                <c:pt idx="2">
                  <c:v>0.49100911107682293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D-48F0-AC22-C1E7C1DBFEFE}"/>
            </c:ext>
          </c:extLst>
        </c:ser>
        <c:ser>
          <c:idx val="1"/>
          <c:order val="1"/>
          <c:tx>
            <c:strRef>
              <c:f>Fig.1!$C$22</c:f>
              <c:strCache>
                <c:ptCount val="1"/>
                <c:pt idx="0">
                  <c:v>Não-renováveis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Fig.1!$A$23:$A$26</c:f>
              <c:strCache>
                <c:ptCount val="3"/>
                <c:pt idx="0">
                  <c:v>OCDE (2022)</c:v>
                </c:pt>
                <c:pt idx="1">
                  <c:v>Mundo (2021)</c:v>
                </c:pt>
                <c:pt idx="2">
                  <c:v>Brasil (2023)</c:v>
                </c:pt>
              </c:strCache>
            </c:strRef>
          </c:cat>
          <c:val>
            <c:numRef>
              <c:f>Fig.1!$C$23:$C$25</c:f>
              <c:numCache>
                <c:formatCode>0.0%</c:formatCode>
                <c:ptCount val="3"/>
                <c:pt idx="0">
                  <c:v>0.874</c:v>
                </c:pt>
                <c:pt idx="1">
                  <c:v>0.85299999999999998</c:v>
                </c:pt>
                <c:pt idx="2">
                  <c:v>0.50899088892317701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D-48F0-AC22-C1E7C1DB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3984304"/>
        <c:axId val="1173971248"/>
      </c:barChart>
      <c:catAx>
        <c:axId val="1173984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1248"/>
        <c:crosses val="autoZero"/>
        <c:auto val="1"/>
        <c:lblAlgn val="ctr"/>
        <c:lblOffset val="100"/>
        <c:noMultiLvlLbl val="0"/>
      </c:catAx>
      <c:valAx>
        <c:axId val="117397124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7398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993826001107661"/>
          <c:y val="0.8667786012042612"/>
          <c:w val="0.47156791639577156"/>
          <c:h val="7.194688899181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Fig.10!$A$35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4472C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Fig.10!$B$32:$F$32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Fig.10!$B$35:$F$35</c:f>
              <c:numCache>
                <c:formatCode>0%</c:formatCode>
                <c:ptCount val="5"/>
                <c:pt idx="0">
                  <c:v>0.71122971014738334</c:v>
                </c:pt>
                <c:pt idx="1">
                  <c:v>0.69608788023338086</c:v>
                </c:pt>
                <c:pt idx="2">
                  <c:v>0.66649291803770749</c:v>
                </c:pt>
                <c:pt idx="3">
                  <c:v>0.70158216123823924</c:v>
                </c:pt>
                <c:pt idx="4">
                  <c:v>0.71777904365352974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7-4F69-8193-4A20EAB1762E}"/>
            </c:ext>
          </c:extLst>
        </c:ser>
        <c:ser>
          <c:idx val="0"/>
          <c:order val="1"/>
          <c:tx>
            <c:strRef>
              <c:f>Fig.10!$A$33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Fig.10!$B$32:$F$32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Fig.10!$B$33:$F$33</c:f>
              <c:numCache>
                <c:formatCode>0%</c:formatCode>
                <c:ptCount val="5"/>
                <c:pt idx="0">
                  <c:v>0.1116892575941775</c:v>
                </c:pt>
                <c:pt idx="1">
                  <c:v>0.10613651319352206</c:v>
                </c:pt>
                <c:pt idx="2">
                  <c:v>0.10606259453979648</c:v>
                </c:pt>
                <c:pt idx="3">
                  <c:v>9.8563717812115523E-2</c:v>
                </c:pt>
                <c:pt idx="4">
                  <c:v>4.1491291973368483E-2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7-4F69-8193-4A20EAB1762E}"/>
            </c:ext>
          </c:extLst>
        </c:ser>
        <c:ser>
          <c:idx val="1"/>
          <c:order val="2"/>
          <c:tx>
            <c:strRef>
              <c:f>Fig.10!$A$34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Fig.10!$B$32:$F$32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Fig.10!$B$34:$F$34</c:f>
              <c:numCache>
                <c:formatCode>0%</c:formatCode>
                <c:ptCount val="5"/>
                <c:pt idx="0">
                  <c:v>0.17708103225843908</c:v>
                </c:pt>
                <c:pt idx="1">
                  <c:v>0.19777560657309709</c:v>
                </c:pt>
                <c:pt idx="2">
                  <c:v>0.22744448742249598</c:v>
                </c:pt>
                <c:pt idx="3">
                  <c:v>0.19985412094964525</c:v>
                </c:pt>
                <c:pt idx="4">
                  <c:v>0.24072966437310184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7-4F69-8193-4A20EAB1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82688"/>
        <c:axId val="1338006624"/>
      </c:barChart>
      <c:catAx>
        <c:axId val="133798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D0D0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8006624"/>
        <c:crosses val="autoZero"/>
        <c:auto val="1"/>
        <c:lblAlgn val="ctr"/>
        <c:lblOffset val="100"/>
        <c:noMultiLvlLbl val="0"/>
      </c:catAx>
      <c:valAx>
        <c:axId val="13380066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3798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Fig.11!$A$35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4472C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Fig.11!$B$35:$F$35</c:f>
              <c:numCache>
                <c:formatCode>0%</c:formatCode>
                <c:ptCount val="5"/>
                <c:pt idx="0">
                  <c:v>0.5242733108668064</c:v>
                </c:pt>
                <c:pt idx="1">
                  <c:v>0.56429074391476008</c:v>
                </c:pt>
                <c:pt idx="2">
                  <c:v>0.54974064956953206</c:v>
                </c:pt>
                <c:pt idx="3">
                  <c:v>0.60405844007682863</c:v>
                </c:pt>
                <c:pt idx="4">
                  <c:v>0.584613265146951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1-419F-A87D-373E7516B66C}"/>
            </c:ext>
          </c:extLst>
        </c:ser>
        <c:ser>
          <c:idx val="0"/>
          <c:order val="1"/>
          <c:tx>
            <c:strRef>
              <c:f>Fig.11!$A$33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Fig.11!$B$33:$F$33</c:f>
              <c:numCache>
                <c:formatCode>0%</c:formatCode>
                <c:ptCount val="5"/>
                <c:pt idx="0">
                  <c:v>0.13862755129193471</c:v>
                </c:pt>
                <c:pt idx="1">
                  <c:v>6.8772810062754319E-2</c:v>
                </c:pt>
                <c:pt idx="2">
                  <c:v>6.7091459387276439E-2</c:v>
                </c:pt>
                <c:pt idx="3">
                  <c:v>5.1845083771238351E-2</c:v>
                </c:pt>
                <c:pt idx="4">
                  <c:v>5.7134529484044613E-2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1-419F-A87D-373E7516B66C}"/>
            </c:ext>
          </c:extLst>
        </c:ser>
        <c:ser>
          <c:idx val="1"/>
          <c:order val="2"/>
          <c:tx>
            <c:strRef>
              <c:f>Fig.11!$A$34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Fig.11!$B$34:$F$34</c:f>
              <c:numCache>
                <c:formatCode>0%</c:formatCode>
                <c:ptCount val="5"/>
                <c:pt idx="0">
                  <c:v>0.33709913784125894</c:v>
                </c:pt>
                <c:pt idx="1">
                  <c:v>0.3669364460224856</c:v>
                </c:pt>
                <c:pt idx="2">
                  <c:v>0.38316789104319154</c:v>
                </c:pt>
                <c:pt idx="3">
                  <c:v>0.34409647615193306</c:v>
                </c:pt>
                <c:pt idx="4">
                  <c:v>0.35825220536900443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1-419F-A87D-373E7516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88672"/>
        <c:axId val="1338007712"/>
      </c:barChart>
      <c:catAx>
        <c:axId val="13379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D0D0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Medium" panose="020B0603030202060203" pitchFamily="34" charset="0"/>
                <a:ea typeface="+mn-ea"/>
                <a:cs typeface="+mn-cs"/>
              </a:defRPr>
            </a:pPr>
            <a:endParaRPr lang="pt-BR"/>
          </a:p>
        </c:txPr>
        <c:crossAx val="1338007712"/>
        <c:crosses val="autoZero"/>
        <c:auto val="1"/>
        <c:lblAlgn val="ctr"/>
        <c:lblOffset val="100"/>
        <c:noMultiLvlLbl val="0"/>
      </c:catAx>
      <c:valAx>
        <c:axId val="13380077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3798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25295697364124E-2"/>
          <c:y val="4.4934640522875817E-2"/>
          <c:w val="0.96749408605271747"/>
          <c:h val="0.85677107457156088"/>
        </c:manualLayout>
      </c:layout>
      <c:lineChart>
        <c:grouping val="standard"/>
        <c:varyColors val="0"/>
        <c:ser>
          <c:idx val="1"/>
          <c:order val="0"/>
          <c:tx>
            <c:strRef>
              <c:f>Fig.12!$A$24</c:f>
              <c:strCache>
                <c:ptCount val="1"/>
                <c:pt idx="0">
                  <c:v>Etiquetagem em Edifícios (ENCE)</c:v>
                </c:pt>
              </c:strCache>
            </c:strRef>
          </c:tx>
          <c:spPr>
            <a:ln w="28575" cap="rnd">
              <a:solidFill>
                <a:srgbClr val="18547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2225">
                <a:solidFill>
                  <a:srgbClr val="1854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Fig.12!$B$23:$P$23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Fig.12!$B$24:$P$24</c:f>
              <c:numCache>
                <c:formatCode>General</c:formatCode>
                <c:ptCount val="15"/>
                <c:pt idx="0">
                  <c:v>4</c:v>
                </c:pt>
                <c:pt idx="1">
                  <c:v>21</c:v>
                </c:pt>
                <c:pt idx="2">
                  <c:v>357</c:v>
                </c:pt>
                <c:pt idx="3">
                  <c:v>415</c:v>
                </c:pt>
                <c:pt idx="4">
                  <c:v>1378</c:v>
                </c:pt>
                <c:pt idx="5">
                  <c:v>1411</c:v>
                </c:pt>
                <c:pt idx="6">
                  <c:v>2545</c:v>
                </c:pt>
                <c:pt idx="7">
                  <c:v>3921</c:v>
                </c:pt>
                <c:pt idx="8">
                  <c:v>4428</c:v>
                </c:pt>
                <c:pt idx="9">
                  <c:v>4485</c:v>
                </c:pt>
                <c:pt idx="10">
                  <c:v>4609</c:v>
                </c:pt>
                <c:pt idx="11">
                  <c:v>4759</c:v>
                </c:pt>
                <c:pt idx="12" formatCode="#,##0">
                  <c:v>4800</c:v>
                </c:pt>
                <c:pt idx="13" formatCode="#,##0">
                  <c:v>4898</c:v>
                </c:pt>
                <c:pt idx="14" formatCode="#,##0">
                  <c:v>4943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4E-4158-B04F-566003A5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949088"/>
        <c:axId val="1683077744"/>
      </c:lineChart>
      <c:catAx>
        <c:axId val="5209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3077744"/>
        <c:crosses val="autoZero"/>
        <c:auto val="1"/>
        <c:lblAlgn val="ctr"/>
        <c:lblOffset val="100"/>
        <c:noMultiLvlLbl val="0"/>
      </c:catAx>
      <c:valAx>
        <c:axId val="1683077744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5209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70914629627455"/>
          <c:y val="0.66790984766610051"/>
          <c:w val="0.30129561778629604"/>
          <c:h val="7.8822178477690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14765694076038E-2"/>
          <c:y val="5.0925925925925923E-2"/>
          <c:w val="0.69886322104473786"/>
          <c:h val="0.8222721638961796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Fig.13!$A$19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Fig.13!$B$19:$X$19</c15:sqref>
                  </c15:fullRef>
                </c:ext>
              </c:extLst>
              <c:f>(Fig.13!$F$19,Fig.13!$K$19,Fig.13!$P$19,Fig.13!$U$19,Fig.13!$X$19)</c:f>
              <c:numCache>
                <c:formatCode>0%</c:formatCode>
                <c:ptCount val="5"/>
                <c:pt idx="0">
                  <c:v>0.3255559049307562</c:v>
                </c:pt>
                <c:pt idx="1">
                  <c:v>0.38668732597944044</c:v>
                </c:pt>
                <c:pt idx="2">
                  <c:v>0.44354006776016519</c:v>
                </c:pt>
                <c:pt idx="3">
                  <c:v>0.45234515404444886</c:v>
                </c:pt>
                <c:pt idx="4">
                  <c:v>0.48417979197466637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4-4EEA-9780-F01AFEC30F5A}"/>
            </c:ext>
          </c:extLst>
        </c:ser>
        <c:ser>
          <c:idx val="2"/>
          <c:order val="1"/>
          <c:tx>
            <c:strRef>
              <c:f>Fig.13!$A$20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Fig.13!$B$20:$X$20</c15:sqref>
                  </c15:fullRef>
                </c:ext>
              </c:extLst>
              <c:f>(Fig.13!$F$20,Fig.13!$K$20,Fig.13!$P$20,Fig.13!$U$20,Fig.13!$X$20)</c:f>
              <c:numCache>
                <c:formatCode>0%</c:formatCode>
                <c:ptCount val="5"/>
                <c:pt idx="0">
                  <c:v>0.25994345701428639</c:v>
                </c:pt>
                <c:pt idx="1">
                  <c:v>0.26410751550632527</c:v>
                </c:pt>
                <c:pt idx="2">
                  <c:v>0.25714039654262277</c:v>
                </c:pt>
                <c:pt idx="3">
                  <c:v>0.238174260293812</c:v>
                </c:pt>
                <c:pt idx="4">
                  <c:v>0.21070257769924636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4-4EEA-9780-F01AFEC30F5A}"/>
            </c:ext>
          </c:extLst>
        </c:ser>
        <c:ser>
          <c:idx val="3"/>
          <c:order val="2"/>
          <c:tx>
            <c:strRef>
              <c:f>Fig.13!$A$21</c:f>
              <c:strCache>
                <c:ptCount val="1"/>
                <c:pt idx="0">
                  <c:v>Lenha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Fig.13!$B$21:$X$21</c15:sqref>
                  </c15:fullRef>
                </c:ext>
              </c:extLst>
              <c:f>(Fig.13!$F$21,Fig.13!$K$21,Fig.13!$P$21,Fig.13!$U$21,Fig.13!$X$21)</c:f>
              <c:numCache>
                <c:formatCode>0%</c:formatCode>
                <c:ptCount val="5"/>
                <c:pt idx="0">
                  <c:v>0.37471639831971287</c:v>
                </c:pt>
                <c:pt idx="1">
                  <c:v>0.30514057753069518</c:v>
                </c:pt>
                <c:pt idx="2">
                  <c:v>0.24897799578760543</c:v>
                </c:pt>
                <c:pt idx="3">
                  <c:v>0.25471174346405273</c:v>
                </c:pt>
                <c:pt idx="4">
                  <c:v>0.24997501268316039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4-4EEA-9780-F01AFEC30F5A}"/>
            </c:ext>
          </c:extLst>
        </c:ser>
        <c:ser>
          <c:idx val="4"/>
          <c:order val="3"/>
          <c:tx>
            <c:strRef>
              <c:f>Fig.13!$A$22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Fig.13!$B$22:$X$22</c15:sqref>
                  </c15:fullRef>
                </c:ext>
              </c:extLst>
              <c:f>(Fig.13!$F$22,Fig.13!$K$22,Fig.13!$P$22,Fig.13!$U$22,Fig.13!$X$22)</c:f>
              <c:numCache>
                <c:formatCode>0%</c:formatCode>
                <c:ptCount val="5"/>
                <c:pt idx="0">
                  <c:v>3.9784239735244656E-2</c:v>
                </c:pt>
                <c:pt idx="1">
                  <c:v>4.4064580983539062E-2</c:v>
                </c:pt>
                <c:pt idx="2">
                  <c:v>5.0341539909606582E-2</c:v>
                </c:pt>
                <c:pt idx="3">
                  <c:v>5.4768842197686345E-2</c:v>
                </c:pt>
                <c:pt idx="4">
                  <c:v>5.5142617642927015E-2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4-4EEA-9780-F01AFEC3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97376"/>
        <c:axId val="1337999008"/>
      </c:barChart>
      <c:catAx>
        <c:axId val="13379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99008"/>
        <c:crosses val="autoZero"/>
        <c:auto val="1"/>
        <c:lblAlgn val="ctr"/>
        <c:lblOffset val="100"/>
        <c:noMultiLvlLbl val="0"/>
      </c:catAx>
      <c:valAx>
        <c:axId val="133799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337997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65145470874499"/>
          <c:y val="0.59901574803149615"/>
          <c:w val="0.20245288470240955"/>
          <c:h val="0.28987314085739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49101762405723"/>
          <c:y val="6.1656773672521703E-2"/>
          <c:w val="0.7986573984490124"/>
          <c:h val="0.78671620165976375"/>
        </c:manualLayout>
      </c:layout>
      <c:lineChart>
        <c:grouping val="standard"/>
        <c:varyColors val="0"/>
        <c:ser>
          <c:idx val="1"/>
          <c:order val="1"/>
          <c:tx>
            <c:strRef>
              <c:f>Fig.14!$A$20</c:f>
              <c:strCache>
                <c:ptCount val="1"/>
                <c:pt idx="0">
                  <c:v>Eletricidade (kWh por domicílio)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7A3-4E2B-A5CC-4D541E64CF5C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17A3-4E2B-A5CC-4D541E64CF5C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03-459E-B593-B2115A34C6F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3F-4865-B315-2B315B7AA3E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9C5-4ED4-985D-B8837579D967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77-4077-8293-EC698AA337BF}"/>
              </c:ext>
            </c:extLst>
          </c:dPt>
          <c:cat>
            <c:strRef>
              <c:f>Fig.14!$B$18:$Y$18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Fig.14!$B$20:$Y$20</c:f>
              <c:numCache>
                <c:formatCode>_-* #,##0_-;\-* #,##0_-;_-* "-"??_-;_-@_-</c:formatCode>
                <c:ptCount val="24"/>
                <c:pt idx="0">
                  <c:v>1763.1145711755778</c:v>
                </c:pt>
                <c:pt idx="1">
                  <c:v>1517.6748107618889</c:v>
                </c:pt>
                <c:pt idx="2">
                  <c:v>1461.0291414344229</c:v>
                </c:pt>
                <c:pt idx="3">
                  <c:v>1493.3858683033961</c:v>
                </c:pt>
                <c:pt idx="4">
                  <c:v>1505.8659486491665</c:v>
                </c:pt>
                <c:pt idx="5">
                  <c:v>1558.6377207690441</c:v>
                </c:pt>
                <c:pt idx="6">
                  <c:v>1572.4577454809894</c:v>
                </c:pt>
                <c:pt idx="7">
                  <c:v>1629.7163747083046</c:v>
                </c:pt>
                <c:pt idx="8">
                  <c:v>1678.1590111620683</c:v>
                </c:pt>
                <c:pt idx="9">
                  <c:v>1730.6760674144316</c:v>
                </c:pt>
                <c:pt idx="10">
                  <c:v>1813.2796970144557</c:v>
                </c:pt>
                <c:pt idx="11">
                  <c:v>1857.9987487053895</c:v>
                </c:pt>
                <c:pt idx="12">
                  <c:v>1915.7268016416906</c:v>
                </c:pt>
                <c:pt idx="13">
                  <c:v>1996.0698922471054</c:v>
                </c:pt>
                <c:pt idx="14">
                  <c:v>2075.1564912575454</c:v>
                </c:pt>
                <c:pt idx="15">
                  <c:v>2020.0403954655019</c:v>
                </c:pt>
                <c:pt idx="16">
                  <c:v>1977.5729334233956</c:v>
                </c:pt>
                <c:pt idx="17">
                  <c:v>1976.8276320122604</c:v>
                </c:pt>
                <c:pt idx="18">
                  <c:v>1985.551407066461</c:v>
                </c:pt>
                <c:pt idx="19">
                  <c:v>2025.3242856469999</c:v>
                </c:pt>
                <c:pt idx="20">
                  <c:v>2096.7389653659243</c:v>
                </c:pt>
                <c:pt idx="21">
                  <c:v>2093.2320156467454</c:v>
                </c:pt>
                <c:pt idx="22">
                  <c:v>2098.9213683777189</c:v>
                </c:pt>
                <c:pt idx="23">
                  <c:v>2274.7069032760442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A3-4E2B-A5CC-4D541E64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08800"/>
        <c:axId val="1338000640"/>
      </c:lineChart>
      <c:lineChart>
        <c:grouping val="standard"/>
        <c:varyColors val="0"/>
        <c:ser>
          <c:idx val="0"/>
          <c:order val="0"/>
          <c:tx>
            <c:strRef>
              <c:f>Fig.14!$A$19</c:f>
              <c:strCache>
                <c:ptCount val="1"/>
                <c:pt idx="0">
                  <c:v>Energia total (tep por domicílio)</c:v>
                </c:pt>
              </c:strCache>
            </c:strRef>
          </c:tx>
          <c:spPr>
            <a:ln w="28575" cap="rnd">
              <a:solidFill>
                <a:srgbClr val="1F4E7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7A3-4E2B-A5CC-4D541E64CF5C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17A3-4E2B-A5CC-4D541E64CF5C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A03-459E-B593-B2115A34C6F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18547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3F-4865-B315-2B315B7AA3E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9C5-4ED4-985D-B8837579D967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1854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77-4077-8293-EC698AA337BF}"/>
              </c:ext>
            </c:extLst>
          </c:dPt>
          <c:cat>
            <c:strRef>
              <c:f>Fig.14!$B$18:$Y$18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Fig.14!$B$19:$Y$19</c:f>
              <c:numCache>
                <c:formatCode>0.000</c:formatCode>
                <c:ptCount val="24"/>
                <c:pt idx="0">
                  <c:v>0.43734923600740078</c:v>
                </c:pt>
                <c:pt idx="1">
                  <c:v>0.41593051270300102</c:v>
                </c:pt>
                <c:pt idx="2">
                  <c:v>0.41730655929564475</c:v>
                </c:pt>
                <c:pt idx="3">
                  <c:v>0.41199743951876888</c:v>
                </c:pt>
                <c:pt idx="4">
                  <c:v>0.41167644755039673</c:v>
                </c:pt>
                <c:pt idx="5">
                  <c:v>0.41166115738226849</c:v>
                </c:pt>
                <c:pt idx="6">
                  <c:v>0.40786695765416492</c:v>
                </c:pt>
                <c:pt idx="7">
                  <c:v>0.4028464393653034</c:v>
                </c:pt>
                <c:pt idx="8">
                  <c:v>0.40306289890552199</c:v>
                </c:pt>
                <c:pt idx="9">
                  <c:v>0.40197915732976947</c:v>
                </c:pt>
                <c:pt idx="10">
                  <c:v>0.40320429181440604</c:v>
                </c:pt>
                <c:pt idx="11">
                  <c:v>0.39124130154578796</c:v>
                </c:pt>
                <c:pt idx="12">
                  <c:v>0.39258835793066277</c:v>
                </c:pt>
                <c:pt idx="13">
                  <c:v>0.38550065040771048</c:v>
                </c:pt>
                <c:pt idx="14">
                  <c:v>0.39607636736788793</c:v>
                </c:pt>
                <c:pt idx="15">
                  <c:v>0.39160432627759639</c:v>
                </c:pt>
                <c:pt idx="16">
                  <c:v>0.377798104426675</c:v>
                </c:pt>
                <c:pt idx="17">
                  <c:v>0.38225346462349324</c:v>
                </c:pt>
                <c:pt idx="18">
                  <c:v>0.38985011445005424</c:v>
                </c:pt>
                <c:pt idx="19">
                  <c:v>0.38720673243367448</c:v>
                </c:pt>
                <c:pt idx="20">
                  <c:v>0.39856091688311102</c:v>
                </c:pt>
                <c:pt idx="21">
                  <c:v>0.39573250617796402</c:v>
                </c:pt>
                <c:pt idx="22">
                  <c:v>0.39062410715436602</c:v>
                </c:pt>
                <c:pt idx="23">
                  <c:v>0.40396065841222384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A3-4E2B-A5CC-4D541E64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36832"/>
        <c:axId val="1173735744"/>
      </c:lineChart>
      <c:catAx>
        <c:axId val="13380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8000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38000640"/>
        <c:scaling>
          <c:orientation val="minMax"/>
          <c:max val="2400"/>
          <c:min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rPr>
                  <a:t>kWh</a:t>
                </a:r>
                <a:r>
                  <a:rPr lang="pt-BR" sz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rPr>
                  <a:t> por domicílio</a:t>
                </a:r>
                <a:endParaRPr lang="pt-BR" sz="1200" dirty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6.6257808825702117E-3"/>
              <c:y val="0.25165031294165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85000"/>
                <a:lumOff val="1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338008800"/>
        <c:crosses val="autoZero"/>
        <c:crossBetween val="between"/>
        <c:majorUnit val="300"/>
      </c:valAx>
      <c:valAx>
        <c:axId val="1173735744"/>
        <c:scaling>
          <c:orientation val="minMax"/>
          <c:max val="0.60000000000000009"/>
          <c:min val="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200" b="0" i="0" u="none" strike="noStrike" kern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 b="0" i="0" u="none" strike="noStrike" kern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rPr>
                  <a:t>tep por domicílio</a:t>
                </a:r>
              </a:p>
            </c:rich>
          </c:tx>
          <c:layout>
            <c:manualLayout>
              <c:xMode val="edge"/>
              <c:yMode val="edge"/>
              <c:x val="0.96592866030372537"/>
              <c:y val="0.299047294568948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200" b="0" i="0" u="none" strike="noStrike" kern="1200" baseline="0" dirty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85000"/>
                <a:lumOff val="1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736832"/>
        <c:crosses val="max"/>
        <c:crossBetween val="between"/>
        <c:majorUnit val="0.1"/>
      </c:valAx>
      <c:catAx>
        <c:axId val="117373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73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1567710237162"/>
          <c:y val="6.6984050070664242E-2"/>
          <c:w val="0.30996309919658782"/>
          <c:h val="0.1997985059559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37681159420289E-2"/>
          <c:y val="0.11871570232669754"/>
          <c:w val="0.84247594050743657"/>
          <c:h val="0.68970413648235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Fig.15!$A$24</c:f>
              <c:strCache>
                <c:ptCount val="1"/>
                <c:pt idx="0">
                  <c:v>Área instalada (m²) por mil habitantes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Fig.15!$B$23:$T$23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Fig.15!$B$24:$T$24</c:f>
              <c:numCache>
                <c:formatCode>0</c:formatCode>
                <c:ptCount val="19"/>
                <c:pt idx="0">
                  <c:v>13.019655079977069</c:v>
                </c:pt>
                <c:pt idx="1">
                  <c:v>14.784127189331514</c:v>
                </c:pt>
                <c:pt idx="2">
                  <c:v>17.118632525322614</c:v>
                </c:pt>
                <c:pt idx="3">
                  <c:v>19.830442793576694</c:v>
                </c:pt>
                <c:pt idx="4">
                  <c:v>23.033897291120152</c:v>
                </c:pt>
                <c:pt idx="5">
                  <c:v>26.988478410320301</c:v>
                </c:pt>
                <c:pt idx="6">
                  <c:v>30.873779513880958</c:v>
                </c:pt>
                <c:pt idx="7">
                  <c:v>35.177285212031563</c:v>
                </c:pt>
                <c:pt idx="8">
                  <c:v>40.302277052083475</c:v>
                </c:pt>
                <c:pt idx="9">
                  <c:v>45.57547448029387</c:v>
                </c:pt>
                <c:pt idx="10">
                  <c:v>50.614495032416308</c:v>
                </c:pt>
                <c:pt idx="11">
                  <c:v>55.210261774862516</c:v>
                </c:pt>
                <c:pt idx="12">
                  <c:v>59.574469220405611</c:v>
                </c:pt>
                <c:pt idx="13">
                  <c:v>63.697770619182329</c:v>
                </c:pt>
                <c:pt idx="14">
                  <c:v>68.027231446525263</c:v>
                </c:pt>
                <c:pt idx="15">
                  <c:v>72.652659188697342</c:v>
                </c:pt>
                <c:pt idx="16">
                  <c:v>78.672776994063113</c:v>
                </c:pt>
                <c:pt idx="17">
                  <c:v>84.324104227670944</c:v>
                </c:pt>
                <c:pt idx="18">
                  <c:v>90.939677955737324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6-4C74-B8B6-5B48D85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736288"/>
        <c:axId val="1173737920"/>
      </c:barChart>
      <c:lineChart>
        <c:grouping val="standard"/>
        <c:varyColors val="0"/>
        <c:ser>
          <c:idx val="1"/>
          <c:order val="1"/>
          <c:tx>
            <c:strRef>
              <c:f>Fig.15!$A$25</c:f>
              <c:strCache>
                <c:ptCount val="1"/>
                <c:pt idx="0">
                  <c:v>Participação de domicílios com SAS (%)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3735"/>
                </a:solidFill>
              </a:ln>
              <a:effectLst/>
            </c:spPr>
          </c:marker>
          <c:cat>
            <c:strRef>
              <c:f>Fig.15!$B$23:$T$23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Fig.15!$B$25:$T$25</c:f>
              <c:numCache>
                <c:formatCode>0.0%</c:formatCode>
                <c:ptCount val="19"/>
                <c:pt idx="0">
                  <c:v>3.2628413690403771E-3</c:v>
                </c:pt>
                <c:pt idx="1">
                  <c:v>3.9040901109430016E-3</c:v>
                </c:pt>
                <c:pt idx="2">
                  <c:v>4.5468868391138643E-3</c:v>
                </c:pt>
                <c:pt idx="3">
                  <c:v>5.1912930953032814E-3</c:v>
                </c:pt>
                <c:pt idx="4">
                  <c:v>5.8373748564619727E-3</c:v>
                </c:pt>
                <c:pt idx="5">
                  <c:v>7.8117123536285216E-3</c:v>
                </c:pt>
                <c:pt idx="6">
                  <c:v>9.6962037809746032E-3</c:v>
                </c:pt>
                <c:pt idx="7">
                  <c:v>1.1509088461117407E-2</c:v>
                </c:pt>
                <c:pt idx="8">
                  <c:v>1.3252618150165605E-2</c:v>
                </c:pt>
                <c:pt idx="9">
                  <c:v>1.492699183498214E-2</c:v>
                </c:pt>
                <c:pt idx="10">
                  <c:v>1.653813507402754E-2</c:v>
                </c:pt>
                <c:pt idx="11">
                  <c:v>1.7805783798861868E-2</c:v>
                </c:pt>
                <c:pt idx="12">
                  <c:v>1.9395008753324859E-2</c:v>
                </c:pt>
                <c:pt idx="13">
                  <c:v>2.0768332075215879E-2</c:v>
                </c:pt>
                <c:pt idx="14">
                  <c:v>2.2239703100199681E-2</c:v>
                </c:pt>
                <c:pt idx="15">
                  <c:v>2.443259817506643E-2</c:v>
                </c:pt>
                <c:pt idx="16">
                  <c:v>2.602813735016888E-2</c:v>
                </c:pt>
                <c:pt idx="17">
                  <c:v>2.6840191315530979E-2</c:v>
                </c:pt>
                <c:pt idx="18">
                  <c:v>3.0585109869983779E-2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436-4C74-B8B6-5B48D85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39008"/>
        <c:axId val="1173738464"/>
      </c:lineChart>
      <c:catAx>
        <c:axId val="11737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737920"/>
        <c:crosses val="autoZero"/>
        <c:auto val="1"/>
        <c:lblAlgn val="ctr"/>
        <c:lblOffset val="100"/>
        <c:tickLblSkip val="2"/>
        <c:noMultiLvlLbl val="0"/>
      </c:catAx>
      <c:valAx>
        <c:axId val="117373792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+mj-lt"/>
                  </a:rPr>
                  <a:t>m²</a:t>
                </a:r>
              </a:p>
            </c:rich>
          </c:tx>
          <c:layout>
            <c:manualLayout>
              <c:xMode val="edge"/>
              <c:yMode val="edge"/>
              <c:x val="2.6570048309178744E-2"/>
              <c:y val="3.231842665985403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736288"/>
        <c:crosses val="autoZero"/>
        <c:crossBetween val="between"/>
      </c:valAx>
      <c:valAx>
        <c:axId val="117373846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739008"/>
        <c:crosses val="max"/>
        <c:crossBetween val="between"/>
        <c:majorUnit val="1.0000000000000002E-2"/>
      </c:valAx>
      <c:catAx>
        <c:axId val="1173739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373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45231974114511E-2"/>
          <c:y val="3.9323206540923687E-2"/>
          <c:w val="0.62250147058823524"/>
          <c:h val="0.13571083227942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Fig.16!$A$23</c:f>
              <c:strCache>
                <c:ptCount val="1"/>
                <c:pt idx="0">
                  <c:v>Consumo Residencial Evitado de Energia (mil tep)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Fig.16!$B$22:$T$22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Fig.16!$B$23:$T$23</c:f>
              <c:numCache>
                <c:formatCode>#,##0</c:formatCode>
                <c:ptCount val="19"/>
                <c:pt idx="0">
                  <c:v>149.4381645278105</c:v>
                </c:pt>
                <c:pt idx="1">
                  <c:v>171.92965525954028</c:v>
                </c:pt>
                <c:pt idx="2">
                  <c:v>197.37560804342479</c:v>
                </c:pt>
                <c:pt idx="3">
                  <c:v>223.85554437094876</c:v>
                </c:pt>
                <c:pt idx="4">
                  <c:v>250.41914344438672</c:v>
                </c:pt>
                <c:pt idx="5">
                  <c:v>282.26459459280568</c:v>
                </c:pt>
                <c:pt idx="6">
                  <c:v>314.81794147144933</c:v>
                </c:pt>
                <c:pt idx="7">
                  <c:v>352.03372719518109</c:v>
                </c:pt>
                <c:pt idx="8">
                  <c:v>395.20244546799842</c:v>
                </c:pt>
                <c:pt idx="9">
                  <c:v>443.60284183716954</c:v>
                </c:pt>
                <c:pt idx="10">
                  <c:v>492.5196448121049</c:v>
                </c:pt>
                <c:pt idx="11">
                  <c:v>539.23127480899848</c:v>
                </c:pt>
                <c:pt idx="12">
                  <c:v>583.9132789526243</c:v>
                </c:pt>
                <c:pt idx="13">
                  <c:v>619.3079392759638</c:v>
                </c:pt>
                <c:pt idx="14">
                  <c:v>657.53459690844886</c:v>
                </c:pt>
                <c:pt idx="15">
                  <c:v>698.23128677946534</c:v>
                </c:pt>
                <c:pt idx="16">
                  <c:v>746.39971045317759</c:v>
                </c:pt>
                <c:pt idx="17">
                  <c:v>806.20419748302754</c:v>
                </c:pt>
                <c:pt idx="18">
                  <c:v>875.91972998281665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A-430A-AC3B-B97590BE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8697344"/>
        <c:axId val="1618683200"/>
      </c:barChart>
      <c:catAx>
        <c:axId val="16186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8683200"/>
        <c:crosses val="autoZero"/>
        <c:auto val="1"/>
        <c:lblAlgn val="ctr"/>
        <c:lblOffset val="100"/>
        <c:tickLblSkip val="2"/>
        <c:noMultiLvlLbl val="0"/>
      </c:catAx>
      <c:valAx>
        <c:axId val="16186832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1869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6705550695046E-2"/>
          <c:y val="6.4978816891865035E-2"/>
          <c:w val="0.60230075286160023"/>
          <c:h val="0.8043129361291693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Fig.17!$A$20</c:f>
              <c:strCache>
                <c:ptCount val="1"/>
                <c:pt idx="0">
                  <c:v>Cocção de alimentos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Fig.17!$B$20:$T$20</c15:sqref>
                  </c15:fullRef>
                </c:ext>
              </c:extLst>
              <c:f>(Fig.17!$B$20,Fig.17!$G$20,Fig.17!$L$20,Fig.17!$Q$20,Fig.17!$T$20)</c:f>
              <c:numCache>
                <c:formatCode>0%</c:formatCode>
                <c:ptCount val="5"/>
                <c:pt idx="0">
                  <c:v>0.64002122136386386</c:v>
                </c:pt>
                <c:pt idx="1">
                  <c:v>0.57478657753125006</c:v>
                </c:pt>
                <c:pt idx="2">
                  <c:v>0.5172242169384611</c:v>
                </c:pt>
                <c:pt idx="3">
                  <c:v>0.51163217660904059</c:v>
                </c:pt>
                <c:pt idx="4">
                  <c:v>0.48265016458680626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3-4565-9BD6-C8640E6F49DA}"/>
            </c:ext>
          </c:extLst>
        </c:ser>
        <c:ser>
          <c:idx val="2"/>
          <c:order val="1"/>
          <c:tx>
            <c:strRef>
              <c:f>Fig.17!$A$21</c:f>
              <c:strCache>
                <c:ptCount val="1"/>
                <c:pt idx="0">
                  <c:v>Conservação de alimentos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Fig.17!$B$21:$T$21</c15:sqref>
                  </c15:fullRef>
                </c:ext>
              </c:extLst>
              <c:f>(Fig.17!$B$21,Fig.17!$G$21,Fig.17!$L$21,Fig.17!$Q$21,Fig.17!$T$21)</c:f>
              <c:numCache>
                <c:formatCode>0%</c:formatCode>
                <c:ptCount val="5"/>
                <c:pt idx="0">
                  <c:v>9.3019837366620936E-2</c:v>
                </c:pt>
                <c:pt idx="1">
                  <c:v>9.9123451311784863E-2</c:v>
                </c:pt>
                <c:pt idx="2">
                  <c:v>0.11054083425297406</c:v>
                </c:pt>
                <c:pt idx="3">
                  <c:v>0.117496509379069</c:v>
                </c:pt>
                <c:pt idx="4">
                  <c:v>0.11934635299907224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3-4565-9BD6-C8640E6F49DA}"/>
            </c:ext>
          </c:extLst>
        </c:ser>
        <c:ser>
          <c:idx val="3"/>
          <c:order val="2"/>
          <c:tx>
            <c:strRef>
              <c:f>Fig.17!$A$22</c:f>
              <c:strCache>
                <c:ptCount val="1"/>
                <c:pt idx="0">
                  <c:v>Aquecimento de água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Fig.17!$B$22:$T$22</c15:sqref>
                  </c15:fullRef>
                </c:ext>
              </c:extLst>
              <c:f>(Fig.17!$B$22,Fig.17!$G$22,Fig.17!$L$22,Fig.17!$Q$22,Fig.17!$T$22)</c:f>
              <c:numCache>
                <c:formatCode>0%</c:formatCode>
                <c:ptCount val="5"/>
                <c:pt idx="0">
                  <c:v>0.10396553526267879</c:v>
                </c:pt>
                <c:pt idx="1">
                  <c:v>0.11033923410885137</c:v>
                </c:pt>
                <c:pt idx="2">
                  <c:v>0.11704975533717539</c:v>
                </c:pt>
                <c:pt idx="3">
                  <c:v>0.11813626185548368</c:v>
                </c:pt>
                <c:pt idx="4">
                  <c:v>0.11652135371587179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3-4565-9BD6-C8640E6F49DA}"/>
            </c:ext>
          </c:extLst>
        </c:ser>
        <c:ser>
          <c:idx val="4"/>
          <c:order val="3"/>
          <c:tx>
            <c:strRef>
              <c:f>Fig.17!$A$23</c:f>
              <c:strCache>
                <c:ptCount val="1"/>
                <c:pt idx="0">
                  <c:v>Climatização de Ambientes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Fig.17!$B$23:$T$23</c15:sqref>
                  </c15:fullRef>
                </c:ext>
              </c:extLst>
              <c:f>(Fig.17!$B$23,Fig.17!$G$23,Fig.17!$L$23,Fig.17!$Q$23,Fig.17!$T$23)</c:f>
              <c:numCache>
                <c:formatCode>0%</c:formatCode>
                <c:ptCount val="5"/>
                <c:pt idx="0">
                  <c:v>5.4773853911248241E-2</c:v>
                </c:pt>
                <c:pt idx="1">
                  <c:v>6.3174133060533447E-2</c:v>
                </c:pt>
                <c:pt idx="2">
                  <c:v>8.5953722152492362E-2</c:v>
                </c:pt>
                <c:pt idx="3">
                  <c:v>9.8778522437757685E-2</c:v>
                </c:pt>
                <c:pt idx="4">
                  <c:v>0.10190328340942426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13-4565-9BD6-C8640E6F49DA}"/>
            </c:ext>
          </c:extLst>
        </c:ser>
        <c:ser>
          <c:idx val="5"/>
          <c:order val="4"/>
          <c:tx>
            <c:strRef>
              <c:f>Fig.17!$A$24</c:f>
              <c:strCache>
                <c:ptCount val="1"/>
                <c:pt idx="0">
                  <c:v>Outros equipamentos elétricos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Fig.17!$B$24:$T$24</c15:sqref>
                  </c15:fullRef>
                </c:ext>
              </c:extLst>
              <c:f>(Fig.17!$B$24,Fig.17!$G$24,Fig.17!$L$24,Fig.17!$Q$24,Fig.17!$T$24)</c:f>
              <c:numCache>
                <c:formatCode>0%</c:formatCode>
                <c:ptCount val="5"/>
                <c:pt idx="0">
                  <c:v>5.3738952616333283E-2</c:v>
                </c:pt>
                <c:pt idx="1">
                  <c:v>8.6197141096067964E-2</c:v>
                </c:pt>
                <c:pt idx="2">
                  <c:v>0.10302765990618004</c:v>
                </c:pt>
                <c:pt idx="3">
                  <c:v>0.10184887864178933</c:v>
                </c:pt>
                <c:pt idx="4">
                  <c:v>0.1298041490352036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13-4565-9BD6-C8640E6F49DA}"/>
            </c:ext>
          </c:extLst>
        </c:ser>
        <c:ser>
          <c:idx val="6"/>
          <c:order val="5"/>
          <c:tx>
            <c:strRef>
              <c:f>Fig.17!$A$26</c:f>
              <c:strCache>
                <c:ptCount val="1"/>
                <c:pt idx="0">
                  <c:v>Entretenimento e comunicações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Fig.17!$B$26:$T$26</c15:sqref>
                  </c15:fullRef>
                </c:ext>
              </c:extLst>
              <c:f>(Fig.17!$B$26,Fig.17!$G$26,Fig.17!$L$26,Fig.17!$Q$26,Fig.17!$T$26)</c:f>
              <c:numCache>
                <c:formatCode>0%</c:formatCode>
                <c:ptCount val="5"/>
                <c:pt idx="0">
                  <c:v>1.6151114739183414E-2</c:v>
                </c:pt>
                <c:pt idx="1">
                  <c:v>1.8211170274332372E-2</c:v>
                </c:pt>
                <c:pt idx="2">
                  <c:v>2.40887290837675E-2</c:v>
                </c:pt>
                <c:pt idx="3">
                  <c:v>2.2496246974095701E-2</c:v>
                </c:pt>
                <c:pt idx="4">
                  <c:v>2.0756098832995014E-2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E-4D00-9177-B7725F8669A2}"/>
            </c:ext>
          </c:extLst>
        </c:ser>
        <c:ser>
          <c:idx val="0"/>
          <c:order val="6"/>
          <c:tx>
            <c:strRef>
              <c:f>Fig.17!$A$25</c:f>
              <c:strCache>
                <c:ptCount val="1"/>
                <c:pt idx="0">
                  <c:v>Iluminação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Fig.17!$B$25:$T$25</c15:sqref>
                  </c15:fullRef>
                </c:ext>
              </c:extLst>
              <c:f>(Fig.17!$B$25,Fig.17!$G$25,Fig.17!$L$25,Fig.17!$Q$25,Fig.17!$T$25)</c:f>
              <c:numCache>
                <c:formatCode>0%</c:formatCode>
                <c:ptCount val="5"/>
                <c:pt idx="0">
                  <c:v>3.4433582071225974E-2</c:v>
                </c:pt>
                <c:pt idx="1">
                  <c:v>4.3229143983290558E-2</c:v>
                </c:pt>
                <c:pt idx="2">
                  <c:v>3.4249489578924479E-2</c:v>
                </c:pt>
                <c:pt idx="3">
                  <c:v>1.9721862837135989E-2</c:v>
                </c:pt>
                <c:pt idx="4">
                  <c:v>1.8341443343506441E-2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E-4D00-9177-B7725F8669A2}"/>
            </c:ext>
          </c:extLst>
        </c:ser>
        <c:ser>
          <c:idx val="7"/>
          <c:order val="7"/>
          <c:tx>
            <c:strRef>
              <c:f>Fig.17!$A$27</c:f>
              <c:strCache>
                <c:ptCount val="1"/>
                <c:pt idx="0">
                  <c:v>Lavanderia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Fig.17!$B$27:$T$27</c15:sqref>
                  </c15:fullRef>
                </c:ext>
              </c:extLst>
              <c:f>(Fig.17!$B$27,Fig.17!$G$27,Fig.17!$L$27,Fig.17!$Q$27,Fig.17!$T$27)</c:f>
              <c:numCache>
                <c:formatCode>0%</c:formatCode>
                <c:ptCount val="5"/>
                <c:pt idx="0">
                  <c:v>3.8959026688454366E-3</c:v>
                </c:pt>
                <c:pt idx="1">
                  <c:v>4.9391486338893707E-3</c:v>
                </c:pt>
                <c:pt idx="2">
                  <c:v>7.8655927500251403E-3</c:v>
                </c:pt>
                <c:pt idx="3">
                  <c:v>9.8895412656279953E-3</c:v>
                </c:pt>
                <c:pt idx="4">
                  <c:v>1.0677154077120407E-2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E-4D00-9177-B7725F86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3359664"/>
        <c:axId val="473365648"/>
      </c:barChart>
      <c:catAx>
        <c:axId val="47335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365648"/>
        <c:crosses val="autoZero"/>
        <c:auto val="1"/>
        <c:lblAlgn val="ctr"/>
        <c:lblOffset val="100"/>
        <c:noMultiLvlLbl val="0"/>
      </c:catAx>
      <c:valAx>
        <c:axId val="4733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473359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50753136211372"/>
          <c:y val="2.564102564102564E-2"/>
          <c:w val="0.32149246863788622"/>
          <c:h val="0.87692307692307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Fig.18!$A$21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Fig.18!$B$21:$T$21</c15:sqref>
                  </c15:fullRef>
                </c:ext>
              </c:extLst>
              <c:f>(Fig.18!$B$21,Fig.18!$G$21,Fig.18!$L$21,Fig.18!$Q$21,Fig.18!$T$21)</c:f>
              <c:numCache>
                <c:formatCode>0.0%</c:formatCode>
                <c:ptCount val="5"/>
                <c:pt idx="0">
                  <c:v>0.95182459809308351</c:v>
                </c:pt>
                <c:pt idx="1">
                  <c:v>0.93115493978882502</c:v>
                </c:pt>
                <c:pt idx="2">
                  <c:v>0.90465867236931174</c:v>
                </c:pt>
                <c:pt idx="3">
                  <c:v>0.88255975279521393</c:v>
                </c:pt>
                <c:pt idx="4">
                  <c:v>0.8689438998789869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5-4952-83A8-069146952F4C}"/>
            </c:ext>
          </c:extLst>
        </c:ser>
        <c:ser>
          <c:idx val="1"/>
          <c:order val="1"/>
          <c:tx>
            <c:strRef>
              <c:f>Fig.18!$A$22</c:f>
              <c:strCache>
                <c:ptCount val="1"/>
                <c:pt idx="0">
                  <c:v>Gás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Fig.18!$B$22:$T$22</c15:sqref>
                  </c15:fullRef>
                </c:ext>
              </c:extLst>
              <c:f>(Fig.18!$B$22,Fig.18!$G$22,Fig.18!$L$22,Fig.18!$Q$22,Fig.18!$T$22)</c:f>
              <c:numCache>
                <c:formatCode>0.0%</c:formatCode>
                <c:ptCount val="5"/>
                <c:pt idx="0">
                  <c:v>3.0464228207551947E-2</c:v>
                </c:pt>
                <c:pt idx="1">
                  <c:v>4.6763815378394698E-2</c:v>
                </c:pt>
                <c:pt idx="2">
                  <c:v>6.4744956431079817E-2</c:v>
                </c:pt>
                <c:pt idx="3">
                  <c:v>7.8468502850636654E-2</c:v>
                </c:pt>
                <c:pt idx="4">
                  <c:v>8.4409356516826087E-2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5-4952-83A8-069146952F4C}"/>
            </c:ext>
          </c:extLst>
        </c:ser>
        <c:ser>
          <c:idx val="2"/>
          <c:order val="2"/>
          <c:tx>
            <c:strRef>
              <c:f>Fig.18!$A$23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Fig.18!$B$23:$T$23</c15:sqref>
                  </c15:fullRef>
                </c:ext>
              </c:extLst>
              <c:f>(Fig.18!$B$23,Fig.18!$G$23,Fig.18!$L$23,Fig.18!$Q$23,Fig.18!$T$23)</c:f>
              <c:numCache>
                <c:formatCode>0.0%</c:formatCode>
                <c:ptCount val="5"/>
                <c:pt idx="0">
                  <c:v>4.1141403248281146E-3</c:v>
                </c:pt>
                <c:pt idx="1">
                  <c:v>1.1060731566148852E-2</c:v>
                </c:pt>
                <c:pt idx="2">
                  <c:v>2.2601738297058624E-2</c:v>
                </c:pt>
                <c:pt idx="3">
                  <c:v>3.2856226060706137E-2</c:v>
                </c:pt>
                <c:pt idx="4">
                  <c:v>4.095710647308004E-2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55-4952-83A8-069146952F4C}"/>
            </c:ext>
          </c:extLst>
        </c:ser>
        <c:ser>
          <c:idx val="3"/>
          <c:order val="3"/>
          <c:tx>
            <c:strRef>
              <c:f>Fig.18!$A$24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Fig.18!$B$24:$T$24</c15:sqref>
                  </c15:fullRef>
                </c:ext>
              </c:extLst>
              <c:f>(Fig.18!$B$24,Fig.18!$G$24,Fig.18!$L$24,Fig.18!$Q$24,Fig.18!$T$24)</c:f>
              <c:numCache>
                <c:formatCode>0.0%</c:formatCode>
                <c:ptCount val="5"/>
                <c:pt idx="0">
                  <c:v>1.3597033374536431E-2</c:v>
                </c:pt>
                <c:pt idx="1">
                  <c:v>1.102051326663143E-2</c:v>
                </c:pt>
                <c:pt idx="2">
                  <c:v>7.9946329025498142E-3</c:v>
                </c:pt>
                <c:pt idx="3">
                  <c:v>6.1155182934432839E-3</c:v>
                </c:pt>
                <c:pt idx="4">
                  <c:v>5.6896371311069682E-3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55-4952-83A8-06914695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104784"/>
        <c:axId val="1681093552"/>
      </c:barChart>
      <c:catAx>
        <c:axId val="16811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1093552"/>
        <c:crosses val="autoZero"/>
        <c:auto val="1"/>
        <c:lblAlgn val="ctr"/>
        <c:lblOffset val="100"/>
        <c:noMultiLvlLbl val="0"/>
      </c:catAx>
      <c:valAx>
        <c:axId val="16810935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681104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Fig.19!$A$22</c:f>
              <c:strCache>
                <c:ptCount val="1"/>
                <c:pt idx="0">
                  <c:v>Biomassas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00678E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Fig.19!$B$22:$T$22</c:f>
              <c:numCache>
                <c:formatCode>0%</c:formatCode>
                <c:ptCount val="19"/>
                <c:pt idx="0">
                  <c:v>0.21521078814811026</c:v>
                </c:pt>
                <c:pt idx="1">
                  <c:v>0.20649995638489033</c:v>
                </c:pt>
                <c:pt idx="2">
                  <c:v>0.19816487992929993</c:v>
                </c:pt>
                <c:pt idx="3">
                  <c:v>0.19018397561848541</c:v>
                </c:pt>
                <c:pt idx="4">
                  <c:v>0.18253635844766758</c:v>
                </c:pt>
                <c:pt idx="5">
                  <c:v>0.17961475074384642</c:v>
                </c:pt>
                <c:pt idx="6">
                  <c:v>0.17632271517587697</c:v>
                </c:pt>
                <c:pt idx="7">
                  <c:v>0.17312494208253565</c:v>
                </c:pt>
                <c:pt idx="8">
                  <c:v>0.17000706651788269</c:v>
                </c:pt>
                <c:pt idx="9">
                  <c:v>0.16693921354290955</c:v>
                </c:pt>
                <c:pt idx="10">
                  <c:v>0.16396190932103588</c:v>
                </c:pt>
                <c:pt idx="11">
                  <c:v>0.15855084247066523</c:v>
                </c:pt>
                <c:pt idx="12">
                  <c:v>0.1745862553943012</c:v>
                </c:pt>
                <c:pt idx="13">
                  <c:v>0.1966632141526358</c:v>
                </c:pt>
                <c:pt idx="14">
                  <c:v>0.19166283796499439</c:v>
                </c:pt>
                <c:pt idx="15">
                  <c:v>0.18669876590421819</c:v>
                </c:pt>
                <c:pt idx="16">
                  <c:v>0.17963330658384016</c:v>
                </c:pt>
                <c:pt idx="17">
                  <c:v>0.17111655164848258</c:v>
                </c:pt>
                <c:pt idx="18">
                  <c:v>0.16651641366213377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A-4EB7-908D-33D8A4E6212A}"/>
            </c:ext>
          </c:extLst>
        </c:ser>
        <c:ser>
          <c:idx val="1"/>
          <c:order val="1"/>
          <c:tx>
            <c:strRef>
              <c:f>Fig.19!$A$23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3735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Fig.19!$B$23:$T$23</c:f>
              <c:numCache>
                <c:formatCode>0%</c:formatCode>
                <c:ptCount val="19"/>
                <c:pt idx="0">
                  <c:v>0.87857798299589629</c:v>
                </c:pt>
                <c:pt idx="1">
                  <c:v>0.88341103425639211</c:v>
                </c:pt>
                <c:pt idx="2">
                  <c:v>0.88804756959247821</c:v>
                </c:pt>
                <c:pt idx="3">
                  <c:v>0.89251114639212981</c:v>
                </c:pt>
                <c:pt idx="4">
                  <c:v>0.89682000296929087</c:v>
                </c:pt>
                <c:pt idx="5">
                  <c:v>0.90420641002109159</c:v>
                </c:pt>
                <c:pt idx="6">
                  <c:v>0.90895277201983016</c:v>
                </c:pt>
                <c:pt idx="7">
                  <c:v>0.91337768624136928</c:v>
                </c:pt>
                <c:pt idx="8">
                  <c:v>0.9174390811752704</c:v>
                </c:pt>
                <c:pt idx="9">
                  <c:v>0.92100231517809061</c:v>
                </c:pt>
                <c:pt idx="10">
                  <c:v>0.92431517281582787</c:v>
                </c:pt>
                <c:pt idx="11">
                  <c:v>0.91287749849893773</c:v>
                </c:pt>
                <c:pt idx="12">
                  <c:v>0.91252887501241686</c:v>
                </c:pt>
                <c:pt idx="13">
                  <c:v>0.91084568108210973</c:v>
                </c:pt>
                <c:pt idx="14">
                  <c:v>0.91066213307011623</c:v>
                </c:pt>
                <c:pt idx="15">
                  <c:v>0.92057172685673139</c:v>
                </c:pt>
                <c:pt idx="16">
                  <c:v>0.91948664657725143</c:v>
                </c:pt>
                <c:pt idx="17">
                  <c:v>0.90479119334331248</c:v>
                </c:pt>
                <c:pt idx="18">
                  <c:v>0.90832728226315962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A-4EB7-908D-33D8A4E6212A}"/>
            </c:ext>
          </c:extLst>
        </c:ser>
        <c:ser>
          <c:idx val="2"/>
          <c:order val="2"/>
          <c:tx>
            <c:strRef>
              <c:f>Fig.19!$A$24</c:f>
              <c:strCache>
                <c:ptCount val="1"/>
                <c:pt idx="0">
                  <c:v>GN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Fig.19!$B$24:$T$24</c:f>
              <c:numCache>
                <c:formatCode>0%</c:formatCode>
                <c:ptCount val="19"/>
                <c:pt idx="0">
                  <c:v>2.2415935827006468E-2</c:v>
                </c:pt>
                <c:pt idx="1">
                  <c:v>2.3314221648008306E-2</c:v>
                </c:pt>
                <c:pt idx="2">
                  <c:v>2.4290401251435913E-2</c:v>
                </c:pt>
                <c:pt idx="3">
                  <c:v>2.5263337329212123E-2</c:v>
                </c:pt>
                <c:pt idx="4">
                  <c:v>2.9576224563867694E-2</c:v>
                </c:pt>
                <c:pt idx="5">
                  <c:v>3.1433764160936413E-2</c:v>
                </c:pt>
                <c:pt idx="6">
                  <c:v>3.3881885945789995E-2</c:v>
                </c:pt>
                <c:pt idx="7">
                  <c:v>3.6402687408128402E-2</c:v>
                </c:pt>
                <c:pt idx="8">
                  <c:v>3.8154177207165713E-2</c:v>
                </c:pt>
                <c:pt idx="9">
                  <c:v>4.0729710978428535E-2</c:v>
                </c:pt>
                <c:pt idx="10">
                  <c:v>4.3164735875655814E-2</c:v>
                </c:pt>
                <c:pt idx="11">
                  <c:v>4.5778645652017926E-2</c:v>
                </c:pt>
                <c:pt idx="12">
                  <c:v>4.820929107954755E-2</c:v>
                </c:pt>
                <c:pt idx="13">
                  <c:v>5.019115032244309E-2</c:v>
                </c:pt>
                <c:pt idx="14">
                  <c:v>5.1902405309399435E-2</c:v>
                </c:pt>
                <c:pt idx="15">
                  <c:v>5.3133420670653478E-2</c:v>
                </c:pt>
                <c:pt idx="16">
                  <c:v>5.5061166957620089E-2</c:v>
                </c:pt>
                <c:pt idx="17">
                  <c:v>5.6767661101070864E-2</c:v>
                </c:pt>
                <c:pt idx="18">
                  <c:v>5.6410716166243186E-2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A-4EB7-908D-33D8A4E6212A}"/>
            </c:ext>
          </c:extLst>
        </c:ser>
        <c:ser>
          <c:idx val="3"/>
          <c:order val="3"/>
          <c:tx>
            <c:strRef>
              <c:f>Fig.19!$A$25</c:f>
              <c:strCache>
                <c:ptCount val="1"/>
                <c:pt idx="0">
                  <c:v>Eletricidade (Fogão Elétrico)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accent4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Fig.19!$B$25:$T$25</c:f>
              <c:numCache>
                <c:formatCode>0%</c:formatCode>
                <c:ptCount val="19"/>
                <c:pt idx="0">
                  <c:v>9.709335040351319E-3</c:v>
                </c:pt>
                <c:pt idx="1">
                  <c:v>1.007918877072647E-2</c:v>
                </c:pt>
                <c:pt idx="2">
                  <c:v>1.0449036440789304E-2</c:v>
                </c:pt>
                <c:pt idx="3">
                  <c:v>1.1144017338167063E-2</c:v>
                </c:pt>
                <c:pt idx="4">
                  <c:v>1.2331706216136787E-2</c:v>
                </c:pt>
                <c:pt idx="5">
                  <c:v>1.4211616715809897E-2</c:v>
                </c:pt>
                <c:pt idx="6">
                  <c:v>1.6057078140314551E-2</c:v>
                </c:pt>
                <c:pt idx="7">
                  <c:v>1.8551994753107239E-2</c:v>
                </c:pt>
                <c:pt idx="8">
                  <c:v>2.205877605814684E-2</c:v>
                </c:pt>
                <c:pt idx="9">
                  <c:v>2.6797187286943011E-2</c:v>
                </c:pt>
                <c:pt idx="10">
                  <c:v>3.117771200308404E-2</c:v>
                </c:pt>
                <c:pt idx="11">
                  <c:v>3.4719124386462748E-2</c:v>
                </c:pt>
                <c:pt idx="12">
                  <c:v>3.8582405111918398E-2</c:v>
                </c:pt>
                <c:pt idx="13">
                  <c:v>4.1683145113367542E-2</c:v>
                </c:pt>
                <c:pt idx="14">
                  <c:v>4.4477108062523259E-2</c:v>
                </c:pt>
                <c:pt idx="15">
                  <c:v>4.7456408504480671E-2</c:v>
                </c:pt>
                <c:pt idx="16">
                  <c:v>4.9338221424004132E-2</c:v>
                </c:pt>
                <c:pt idx="17">
                  <c:v>4.9964099689242175E-2</c:v>
                </c:pt>
                <c:pt idx="18">
                  <c:v>5.301085928127109E-2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CA-4EB7-908D-33D8A4E6212A}"/>
            </c:ext>
          </c:extLst>
        </c:ser>
        <c:ser>
          <c:idx val="4"/>
          <c:order val="4"/>
          <c:tx>
            <c:strRef>
              <c:f>Fig.19!$A$26</c:f>
              <c:strCache>
                <c:ptCount val="1"/>
                <c:pt idx="0">
                  <c:v>Eletricidade (Micro-ondas)</c:v>
                </c:pt>
              </c:strCache>
            </c:strRef>
          </c:tx>
          <c:spPr>
            <a:ln w="28575" cap="rnd">
              <a:solidFill>
                <a:srgbClr val="62993E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" lastClr="FFFFFF"/>
              </a:solidFill>
              <a:ln w="25400">
                <a:solidFill>
                  <a:srgbClr val="62993E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Fig.19!$B$26:$T$26</c:f>
              <c:numCache>
                <c:formatCode>0%</c:formatCode>
                <c:ptCount val="19"/>
                <c:pt idx="0">
                  <c:v>0.3</c:v>
                </c:pt>
                <c:pt idx="1">
                  <c:v>0.30534053377351644</c:v>
                </c:pt>
                <c:pt idx="2">
                  <c:v>0.31231383820818487</c:v>
                </c:pt>
                <c:pt idx="3">
                  <c:v>0.32199809044602684</c:v>
                </c:pt>
                <c:pt idx="4">
                  <c:v>0.33515730851375558</c:v>
                </c:pt>
                <c:pt idx="5">
                  <c:v>0.35343132572681768</c:v>
                </c:pt>
                <c:pt idx="6">
                  <c:v>0.37294242491156387</c:v>
                </c:pt>
                <c:pt idx="7">
                  <c:v>0.39531852251244487</c:v>
                </c:pt>
                <c:pt idx="8">
                  <c:v>0.42236279047830816</c:v>
                </c:pt>
                <c:pt idx="9">
                  <c:v>0.45347618531233741</c:v>
                </c:pt>
                <c:pt idx="10">
                  <c:v>0.48154606696530267</c:v>
                </c:pt>
                <c:pt idx="11">
                  <c:v>0.50011504941751617</c:v>
                </c:pt>
                <c:pt idx="12">
                  <c:v>0.52705687621663377</c:v>
                </c:pt>
                <c:pt idx="13">
                  <c:v>0.54747156918760831</c:v>
                </c:pt>
                <c:pt idx="14">
                  <c:v>0.5692729080114447</c:v>
                </c:pt>
                <c:pt idx="15">
                  <c:v>0.59873726653171799</c:v>
                </c:pt>
                <c:pt idx="16">
                  <c:v>0.61812177775980048</c:v>
                </c:pt>
                <c:pt idx="17">
                  <c:v>0.62766347069111406</c:v>
                </c:pt>
                <c:pt idx="18">
                  <c:v>0.6538757598308601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4-4F3A-BBB5-745D00D4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13216"/>
        <c:axId val="1561714048"/>
      </c:lineChart>
      <c:catAx>
        <c:axId val="15617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1714048"/>
        <c:crosses val="autoZero"/>
        <c:auto val="1"/>
        <c:lblAlgn val="ctr"/>
        <c:lblOffset val="100"/>
        <c:tickLblSkip val="2"/>
        <c:noMultiLvlLbl val="0"/>
      </c:catAx>
      <c:valAx>
        <c:axId val="156171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5617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Fig.2!$A$22</c:f>
              <c:strCache>
                <c:ptCount val="1"/>
                <c:pt idx="0">
                  <c:v>Energia renovável</c:v>
                </c:pt>
              </c:strCache>
            </c:strRef>
          </c:tx>
          <c:spPr>
            <a:ln w="38100" cap="rnd">
              <a:solidFill>
                <a:srgbClr val="5482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bg1"/>
                </a:solidFill>
                <a:ln w="38100">
                  <a:solidFill>
                    <a:srgbClr val="5482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A65-44D3-B89A-CC2C68844062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38100" cap="rnd">
                <a:solidFill>
                  <a:srgbClr val="5482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65-44D3-B89A-CC2C68844062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CDD-463F-B92D-7E23304EA080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2DC3-4ABA-B188-35907C315BE0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46B-4BAD-9BE0-8EEFF0B39449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chemeClr val="bg1"/>
                </a:solidFill>
                <a:ln w="34925">
                  <a:solidFill>
                    <a:srgbClr val="5482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22B-462B-A80B-72D6F281A591}"/>
              </c:ext>
            </c:extLst>
          </c:dPt>
          <c:dLbls>
            <c:dLbl>
              <c:idx val="0"/>
              <c:layout>
                <c:manualLayout>
                  <c:x val="-3.339686573485811E-2"/>
                  <c:y val="-6.3270313867016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5-44D3-B89A-CC2C68844062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2B-462B-A80B-72D6F281A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Fig.2!$B$21:$Y$21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Fig.2!$B$22:$Y$22</c:f>
              <c:numCache>
                <c:formatCode>0.0%</c:formatCode>
                <c:ptCount val="24"/>
                <c:pt idx="0">
                  <c:v>0.40678444808416681</c:v>
                </c:pt>
                <c:pt idx="1">
                  <c:v>0.38915920261051012</c:v>
                </c:pt>
                <c:pt idx="2">
                  <c:v>0.40844911693792318</c:v>
                </c:pt>
                <c:pt idx="3">
                  <c:v>0.4337726762258739</c:v>
                </c:pt>
                <c:pt idx="4">
                  <c:v>0.43471680676806174</c:v>
                </c:pt>
                <c:pt idx="5">
                  <c:v>0.44147554558510593</c:v>
                </c:pt>
                <c:pt idx="6">
                  <c:v>0.4466357855643362</c:v>
                </c:pt>
                <c:pt idx="7">
                  <c:v>0.45550111637257901</c:v>
                </c:pt>
                <c:pt idx="8">
                  <c:v>0.45646488958707765</c:v>
                </c:pt>
                <c:pt idx="9">
                  <c:v>0.4683803395875335</c:v>
                </c:pt>
                <c:pt idx="10">
                  <c:v>0.44749706887359098</c:v>
                </c:pt>
                <c:pt idx="11">
                  <c:v>0.43628658547357374</c:v>
                </c:pt>
                <c:pt idx="12">
                  <c:v>0.41917052344850414</c:v>
                </c:pt>
                <c:pt idx="13">
                  <c:v>0.40646042671446275</c:v>
                </c:pt>
                <c:pt idx="14">
                  <c:v>0.39655862362893274</c:v>
                </c:pt>
                <c:pt idx="15">
                  <c:v>0.41451769913265663</c:v>
                </c:pt>
                <c:pt idx="16">
                  <c:v>0.43725890066693091</c:v>
                </c:pt>
                <c:pt idx="17">
                  <c:v>0.43381891051663152</c:v>
                </c:pt>
                <c:pt idx="18">
                  <c:v>0.45816821718363465</c:v>
                </c:pt>
                <c:pt idx="19">
                  <c:v>0.46416594118407067</c:v>
                </c:pt>
                <c:pt idx="20">
                  <c:v>0.48675795311744513</c:v>
                </c:pt>
                <c:pt idx="21">
                  <c:v>0.45157015352383667</c:v>
                </c:pt>
                <c:pt idx="22">
                  <c:v>0.47360495833044802</c:v>
                </c:pt>
                <c:pt idx="23">
                  <c:v>0.49100911107682293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65-44D3-B89A-CC2C6884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0704"/>
        <c:axId val="1173980496"/>
      </c:lineChart>
      <c:catAx>
        <c:axId val="11739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804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73980496"/>
        <c:scaling>
          <c:orientation val="minMax"/>
          <c:max val="0.60000000000000009"/>
          <c:min val="0.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070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Fig.20!$B$21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678E"/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Fig.20!$B$22:$B$28</c:f>
              <c:numCache>
                <c:formatCode>_(* #,##0.00_);_(* \(#,##0.00\);_(* "-"??_);_(@_)</c:formatCode>
                <c:ptCount val="7"/>
                <c:pt idx="0">
                  <c:v>0.15049469312544544</c:v>
                </c:pt>
                <c:pt idx="1">
                  <c:v>7.7868867023617572</c:v>
                </c:pt>
                <c:pt idx="2">
                  <c:v>0.86413081859126728</c:v>
                </c:pt>
                <c:pt idx="3">
                  <c:v>0.6165427750623087</c:v>
                </c:pt>
                <c:pt idx="4">
                  <c:v>0.96996257053109669</c:v>
                </c:pt>
                <c:pt idx="5">
                  <c:v>0.75732813314740299</c:v>
                </c:pt>
                <c:pt idx="6">
                  <c:v>1.3690162406895359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3B0-8A2A-E05B7CE93513}"/>
            </c:ext>
          </c:extLst>
        </c:ser>
        <c:ser>
          <c:idx val="13"/>
          <c:order val="13"/>
          <c:tx>
            <c:strRef>
              <c:f>Fig.20!$T$21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Fig.20!$T$22:$T$28</c:f>
              <c:numCache>
                <c:formatCode>_(* #,##0.00_);_(* \(#,##0.00\);_(* "-"??_);_(@_)</c:formatCode>
                <c:ptCount val="7"/>
                <c:pt idx="0">
                  <c:v>0.18433422049869821</c:v>
                </c:pt>
                <c:pt idx="1">
                  <c:v>6.6283235291411522</c:v>
                </c:pt>
                <c:pt idx="2">
                  <c:v>0.71524131944066316</c:v>
                </c:pt>
                <c:pt idx="3">
                  <c:v>0.70828250232166035</c:v>
                </c:pt>
                <c:pt idx="4">
                  <c:v>1.0273497574632864</c:v>
                </c:pt>
                <c:pt idx="5">
                  <c:v>1.098590558764172</c:v>
                </c:pt>
                <c:pt idx="6">
                  <c:v>1.116104464814466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3B0-8A2A-E05B7CE9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296992"/>
        <c:axId val="6583133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Fig.20!$C$22:$C$27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0.15143191156880151</c:v>
                      </c:pt>
                      <c:pt idx="1">
                        <c:v>7.6851698728474069</c:v>
                      </c:pt>
                      <c:pt idx="2">
                        <c:v>0.8571607798794274</c:v>
                      </c:pt>
                      <c:pt idx="3">
                        <c:v>0.61935397910665069</c:v>
                      </c:pt>
                      <c:pt idx="4">
                        <c:v>0.96615388386111223</c:v>
                      </c:pt>
                      <c:pt idx="5">
                        <c:v>0.76501758641074413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98-43B0-8A2A-E05B7CE9351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Fig.20!$D$22:$D$27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0.1528209807384841</c:v>
                      </c:pt>
                      <c:pt idx="1">
                        <c:v>7.5879039880051939</c:v>
                      </c:pt>
                      <c:pt idx="2">
                        <c:v>0.85043458150733275</c:v>
                      </c:pt>
                      <c:pt idx="3">
                        <c:v>0.62414235174830901</c:v>
                      </c:pt>
                      <c:pt idx="4">
                        <c:v>0.96512014363312171</c:v>
                      </c:pt>
                      <c:pt idx="5">
                        <c:v>0.77500242958921906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298-43B0-8A2A-E05B7CE9351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Fig.20!$E$22:$E$27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0.15478957872742086</c:v>
                      </c:pt>
                      <c:pt idx="1">
                        <c:v>7.4948982272244651</c:v>
                      </c:pt>
                      <c:pt idx="2">
                        <c:v>0.84243657098705838</c:v>
                      </c:pt>
                      <c:pt idx="3">
                        <c:v>0.63146103409944065</c:v>
                      </c:pt>
                      <c:pt idx="4">
                        <c:v>0.96739331938620821</c:v>
                      </c:pt>
                      <c:pt idx="5">
                        <c:v>0.78875336731281753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298-43B0-8A2A-E05B7CE9351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Fig.20!$F$22:$F$27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0.15753818887373122</c:v>
                      </c:pt>
                      <c:pt idx="1">
                        <c:v>7.40594386061675</c:v>
                      </c:pt>
                      <c:pt idx="2">
                        <c:v>0.83352282480947948</c:v>
                      </c:pt>
                      <c:pt idx="3">
                        <c:v>0.64217546727463581</c:v>
                      </c:pt>
                      <c:pt idx="4">
                        <c:v>0.9738186803859642</c:v>
                      </c:pt>
                      <c:pt idx="5">
                        <c:v>0.80766077768970834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298-43B0-8A2A-E05B7CE9351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Fig.20!$G$22:$G$27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0.16166161046225655</c:v>
                      </c:pt>
                      <c:pt idx="1">
                        <c:v>7.3469728648350774</c:v>
                      </c:pt>
                      <c:pt idx="2">
                        <c:v>0.82361946774618466</c:v>
                      </c:pt>
                      <c:pt idx="3">
                        <c:v>0.65876079469186344</c:v>
                      </c:pt>
                      <c:pt idx="4">
                        <c:v>0.98803938962798299</c:v>
                      </c:pt>
                      <c:pt idx="5">
                        <c:v>0.83479305763237455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298-43B0-8A2A-E05B7CE93513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Fig.20!$H$22:$H$27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0.16573113102764092</c:v>
                      </c:pt>
                      <c:pt idx="1">
                        <c:v>7.2707257797824099</c:v>
                      </c:pt>
                      <c:pt idx="2">
                        <c:v>0.81360405573628003</c:v>
                      </c:pt>
                      <c:pt idx="3">
                        <c:v>0.67540817023870092</c:v>
                      </c:pt>
                      <c:pt idx="4">
                        <c:v>1.0021844135963081</c:v>
                      </c:pt>
                      <c:pt idx="5">
                        <c:v>0.86128050739674911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298-43B0-8A2A-E05B7CE93513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Fig.20!$I$22:$I$27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0.17027950324009131</c:v>
                      </c:pt>
                      <c:pt idx="1">
                        <c:v>7.1961535568299828</c:v>
                      </c:pt>
                      <c:pt idx="2">
                        <c:v>0.80341273135821245</c:v>
                      </c:pt>
                      <c:pt idx="3">
                        <c:v>0.69432290491657545</c:v>
                      </c:pt>
                      <c:pt idx="4">
                        <c:v>1.0083184607450995</c:v>
                      </c:pt>
                      <c:pt idx="5">
                        <c:v>0.89061159163933934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298-43B0-8A2A-E05B7CE93513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Fig.20!$J$22:$J$27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0.17553149427251666</c:v>
                      </c:pt>
                      <c:pt idx="1">
                        <c:v>7.1227514742814417</c:v>
                      </c:pt>
                      <c:pt idx="2">
                        <c:v>0.79209369202421531</c:v>
                      </c:pt>
                      <c:pt idx="3">
                        <c:v>0.71643475103411047</c:v>
                      </c:pt>
                      <c:pt idx="4">
                        <c:v>1.0138967668046182</c:v>
                      </c:pt>
                      <c:pt idx="5">
                        <c:v>0.92426217592088755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298-43B0-8A2A-E05B7CE93513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Fig.20!$K$22:$K$27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0.18137182559662704</c:v>
                      </c:pt>
                      <c:pt idx="1">
                        <c:v>7.0493406867526138</c:v>
                      </c:pt>
                      <c:pt idx="2">
                        <c:v>0.78091459719419498</c:v>
                      </c:pt>
                      <c:pt idx="3">
                        <c:v>0.7411914962203785</c:v>
                      </c:pt>
                      <c:pt idx="4">
                        <c:v>1.0194825526559554</c:v>
                      </c:pt>
                      <c:pt idx="5">
                        <c:v>0.96133623812664215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298-43B0-8A2A-E05B7CE93513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Fig.20!$L$22:$L$27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0.18291154420852054</c:v>
                      </c:pt>
                      <c:pt idx="1">
                        <c:v>6.9776988019761079</c:v>
                      </c:pt>
                      <c:pt idx="2">
                        <c:v>0.76964097853333902</c:v>
                      </c:pt>
                      <c:pt idx="3">
                        <c:v>0.74393059366257364</c:v>
                      </c:pt>
                      <c:pt idx="4">
                        <c:v>1.0093213993195926</c:v>
                      </c:pt>
                      <c:pt idx="5">
                        <c:v>0.98955172451245488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298-43B0-8A2A-E05B7CE93513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Fig.20!$M$22:$M$27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0.18104266538206243</c:v>
                      </c:pt>
                      <c:pt idx="1">
                        <c:v>6.7996603096899104</c:v>
                      </c:pt>
                      <c:pt idx="2">
                        <c:v>0.75780365521522319</c:v>
                      </c:pt>
                      <c:pt idx="3">
                        <c:v>0.7325726779485483</c:v>
                      </c:pt>
                      <c:pt idx="4">
                        <c:v>1.0104813375033166</c:v>
                      </c:pt>
                      <c:pt idx="5">
                        <c:v>0.9963751525323381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298-43B0-8A2A-E05B7CE93513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Fig.20!$N$22:$N$27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0.18255827684968326</c:v>
                      </c:pt>
                      <c:pt idx="1">
                        <c:v>6.7742153035969892</c:v>
                      </c:pt>
                      <c:pt idx="2">
                        <c:v>0.74606976207283771</c:v>
                      </c:pt>
                      <c:pt idx="3">
                        <c:v>0.73443391380704859</c:v>
                      </c:pt>
                      <c:pt idx="4">
                        <c:v>1.0113928052443533</c:v>
                      </c:pt>
                      <c:pt idx="5">
                        <c:v>1.0191625412396128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298-43B0-8A2A-E05B7CE93513}"/>
                  </c:ext>
                </c:extLst>
              </c15:ser>
            </c15:filteredBarSeries>
          </c:ext>
        </c:extLst>
      </c:barChart>
      <c:catAx>
        <c:axId val="65829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658313312"/>
        <c:crosses val="autoZero"/>
        <c:auto val="1"/>
        <c:lblAlgn val="ctr"/>
        <c:lblOffset val="100"/>
        <c:noMultiLvlLbl val="0"/>
      </c:catAx>
      <c:valAx>
        <c:axId val="65831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>
                    <a:solidFill>
                      <a:sysClr val="windowText" lastClr="000000"/>
                    </a:solidFill>
                    <a:latin typeface="+mj-lt"/>
                  </a:rPr>
                  <a:t>unidades/domicílio</a:t>
                </a:r>
              </a:p>
            </c:rich>
          </c:tx>
          <c:layout>
            <c:manualLayout>
              <c:xMode val="edge"/>
              <c:yMode val="edge"/>
              <c:x val="0.43836613106398969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.0_-;\-* #,##0.0_-;_-* &quot;-&quot;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658296992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99534266136495E-2"/>
          <c:y val="5.0364116335169087E-2"/>
          <c:w val="0.84092541533301757"/>
          <c:h val="0.7156006006006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Fig.20!$B$31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678E"/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Fig.20!$B$32:$B$38</c:f>
              <c:numCache>
                <c:formatCode>_-* #,##0_-;\-* #,##0_-;_-* "-"??_-;_-@_-</c:formatCode>
                <c:ptCount val="7"/>
                <c:pt idx="0">
                  <c:v>1274.1896166220151</c:v>
                </c:pt>
                <c:pt idx="1">
                  <c:v>21.167023290458001</c:v>
                </c:pt>
                <c:pt idx="2">
                  <c:v>375.08653084818582</c:v>
                </c:pt>
                <c:pt idx="3">
                  <c:v>30.247279888103108</c:v>
                </c:pt>
                <c:pt idx="4">
                  <c:v>459.05216457232535</c:v>
                </c:pt>
                <c:pt idx="5">
                  <c:v>49.263638027103994</c:v>
                </c:pt>
                <c:pt idx="6">
                  <c:v>56.472282533070917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0-4CAC-91E2-4C674C624AD9}"/>
            </c:ext>
          </c:extLst>
        </c:ser>
        <c:ser>
          <c:idx val="13"/>
          <c:order val="13"/>
          <c:tx>
            <c:strRef>
              <c:f>Fig.20!$T$31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Fig.20!$T$32:$T$38</c:f>
              <c:numCache>
                <c:formatCode>_-* #,##0_-;\-* #,##0_-;_-* "-"??_-;_-@_-</c:formatCode>
                <c:ptCount val="7"/>
                <c:pt idx="0">
                  <c:v>1130.1001761451566</c:v>
                </c:pt>
                <c:pt idx="1">
                  <c:v>6.534332914611559</c:v>
                </c:pt>
                <c:pt idx="2">
                  <c:v>406.09494810577678</c:v>
                </c:pt>
                <c:pt idx="3">
                  <c:v>27.920838879670328</c:v>
                </c:pt>
                <c:pt idx="4">
                  <c:v>433.04826638919809</c:v>
                </c:pt>
                <c:pt idx="5">
                  <c:v>46.925425161272877</c:v>
                </c:pt>
                <c:pt idx="6">
                  <c:v>47.756444398773439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0-4CAC-91E2-4C674C62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292096"/>
        <c:axId val="4714198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Fig.20!$C$32:$C$37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1272.1924757707689</c:v>
                      </c:pt>
                      <c:pt idx="1">
                        <c:v>21.010597152615357</c:v>
                      </c:pt>
                      <c:pt idx="2">
                        <c:v>377.09848361706781</c:v>
                      </c:pt>
                      <c:pt idx="3">
                        <c:v>30.09631772419538</c:v>
                      </c:pt>
                      <c:pt idx="4">
                        <c:v>458.58986274698384</c:v>
                      </c:pt>
                      <c:pt idx="5">
                        <c:v>49.116299897922566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FB0-4CAC-91E2-4C674C624AD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Fig.20!$D$32:$D$37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1270.1802173923991</c:v>
                      </c:pt>
                      <c:pt idx="1">
                        <c:v>20.860447183987421</c:v>
                      </c:pt>
                      <c:pt idx="2">
                        <c:v>379.08253010412932</c:v>
                      </c:pt>
                      <c:pt idx="3">
                        <c:v>29.945295870384211</c:v>
                      </c:pt>
                      <c:pt idx="4">
                        <c:v>458.12128764821188</c:v>
                      </c:pt>
                      <c:pt idx="5">
                        <c:v>48.968957782269676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FB0-4CAC-91E2-4C674C624AD9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Fig.20!$E$32:$E$37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1268.0808876999574</c:v>
                      </c:pt>
                      <c:pt idx="1">
                        <c:v>20.71569145214254</c:v>
                      </c:pt>
                      <c:pt idx="2">
                        <c:v>381.01887586729572</c:v>
                      </c:pt>
                      <c:pt idx="3">
                        <c:v>29.794595814012013</c:v>
                      </c:pt>
                      <c:pt idx="4">
                        <c:v>457.64625258011142</c:v>
                      </c:pt>
                      <c:pt idx="5">
                        <c:v>48.821533923310696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B0-4CAC-91E2-4C674C624AD9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Fig.20!$F$32:$F$37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1265.236309865126</c:v>
                      </c:pt>
                      <c:pt idx="1">
                        <c:v>20.575673586993393</c:v>
                      </c:pt>
                      <c:pt idx="2">
                        <c:v>382.91070049535767</c:v>
                      </c:pt>
                      <c:pt idx="3">
                        <c:v>29.644509966938131</c:v>
                      </c:pt>
                      <c:pt idx="4">
                        <c:v>457.16408069561498</c:v>
                      </c:pt>
                      <c:pt idx="5">
                        <c:v>48.674298301457931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FB0-4CAC-91E2-4C674C624AD9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Fig.20!$G$32:$G$37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1261.0771219106873</c:v>
                      </c:pt>
                      <c:pt idx="1">
                        <c:v>20.43812432827982</c:v>
                      </c:pt>
                      <c:pt idx="2">
                        <c:v>384.72482852113927</c:v>
                      </c:pt>
                      <c:pt idx="3">
                        <c:v>29.496131722589809</c:v>
                      </c:pt>
                      <c:pt idx="4">
                        <c:v>456.67672521492273</c:v>
                      </c:pt>
                      <c:pt idx="5">
                        <c:v>48.528413487735037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FB0-4CAC-91E2-4C674C624AD9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Fig.20!$H$32:$H$37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1255.2833772116649</c:v>
                      </c:pt>
                      <c:pt idx="1">
                        <c:v>20.297970616570023</c:v>
                      </c:pt>
                      <c:pt idx="2">
                        <c:v>386.53087074835923</c:v>
                      </c:pt>
                      <c:pt idx="3">
                        <c:v>29.351718962688487</c:v>
                      </c:pt>
                      <c:pt idx="4">
                        <c:v>456.19096149178267</c:v>
                      </c:pt>
                      <c:pt idx="5">
                        <c:v>48.386631972023288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FB0-4CAC-91E2-4C674C624AD9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Fig.20!$I$32:$I$37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1247.6417246687365</c:v>
                      </c:pt>
                      <c:pt idx="1">
                        <c:v>18.364033473079164</c:v>
                      </c:pt>
                      <c:pt idx="2">
                        <c:v>388.29818383598047</c:v>
                      </c:pt>
                      <c:pt idx="3">
                        <c:v>29.211223643126683</c:v>
                      </c:pt>
                      <c:pt idx="4">
                        <c:v>455.73518730918386</c:v>
                      </c:pt>
                      <c:pt idx="5">
                        <c:v>48.248177164008304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FB0-4CAC-91E2-4C674C624AD9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Fig.20!$J$32:$J$37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1243.9899772151755</c:v>
                      </c:pt>
                      <c:pt idx="1">
                        <c:v>16.373102142994131</c:v>
                      </c:pt>
                      <c:pt idx="2">
                        <c:v>390.01605758291731</c:v>
                      </c:pt>
                      <c:pt idx="3">
                        <c:v>29.074309517825611</c:v>
                      </c:pt>
                      <c:pt idx="4">
                        <c:v>455.02811268822222</c:v>
                      </c:pt>
                      <c:pt idx="5">
                        <c:v>48.112373060809986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FB0-4CAC-91E2-4C674C624AD9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Fig.20!$K$32:$K$37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1237.9001899917957</c:v>
                      </c:pt>
                      <c:pt idx="1">
                        <c:v>14.326580558910827</c:v>
                      </c:pt>
                      <c:pt idx="2">
                        <c:v>391.70397513680143</c:v>
                      </c:pt>
                      <c:pt idx="3">
                        <c:v>28.941448841150368</c:v>
                      </c:pt>
                      <c:pt idx="4">
                        <c:v>454.08519951735485</c:v>
                      </c:pt>
                      <c:pt idx="5">
                        <c:v>47.979594006809407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FB0-4CAC-91E2-4C674C624AD9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Fig.20!$L$32:$L$37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1231.0404076394225</c:v>
                      </c:pt>
                      <c:pt idx="1">
                        <c:v>13.380200596774641</c:v>
                      </c:pt>
                      <c:pt idx="2">
                        <c:v>393.36862202146301</c:v>
                      </c:pt>
                      <c:pt idx="3">
                        <c:v>28.826926398136184</c:v>
                      </c:pt>
                      <c:pt idx="4">
                        <c:v>453.11588892830497</c:v>
                      </c:pt>
                      <c:pt idx="5">
                        <c:v>47.854363763986832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FB0-4CAC-91E2-4C674C624AD9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Fig.20!$M$32:$M$37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1223.0178361946262</c:v>
                      </c:pt>
                      <c:pt idx="1">
                        <c:v>12.410167452079584</c:v>
                      </c:pt>
                      <c:pt idx="2">
                        <c:v>395.15656402222942</c:v>
                      </c:pt>
                      <c:pt idx="3">
                        <c:v>28.714007038095207</c:v>
                      </c:pt>
                      <c:pt idx="4">
                        <c:v>451.61019346114023</c:v>
                      </c:pt>
                      <c:pt idx="5">
                        <c:v>47.733164707084271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FB0-4CAC-91E2-4C674C624AD9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Fig.20!$N$32:$N$37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1214.0773366890194</c:v>
                      </c:pt>
                      <c:pt idx="1">
                        <c:v>11.419951393203617</c:v>
                      </c:pt>
                      <c:pt idx="2">
                        <c:v>396.7712947533725</c:v>
                      </c:pt>
                      <c:pt idx="3">
                        <c:v>28.602064855196687</c:v>
                      </c:pt>
                      <c:pt idx="4">
                        <c:v>450.2303860984818</c:v>
                      </c:pt>
                      <c:pt idx="5">
                        <c:v>47.614914107080899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FB0-4CAC-91E2-4C674C624AD9}"/>
                  </c:ext>
                </c:extLst>
              </c15:ser>
            </c15:filteredBarSeries>
          </c:ext>
        </c:extLst>
      </c:barChart>
      <c:catAx>
        <c:axId val="658292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1419808"/>
        <c:crosses val="autoZero"/>
        <c:auto val="1"/>
        <c:lblAlgn val="ctr"/>
        <c:lblOffset val="100"/>
        <c:noMultiLvlLbl val="0"/>
      </c:catAx>
      <c:valAx>
        <c:axId val="471419808"/>
        <c:scaling>
          <c:orientation val="minMax"/>
          <c:max val="15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Graphik Light" panose="020B0403030202060203" pitchFamily="34" charset="0"/>
                    <a:ea typeface="+mn-ea"/>
                    <a:cs typeface="+mn-cs"/>
                  </a:defRPr>
                </a:pPr>
                <a:r>
                  <a:rPr lang="pt-BR" sz="12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Graphik Light" panose="020B0403030202060203" pitchFamily="34" charset="0"/>
                  </a:rPr>
                  <a:t>kWh/equipamento</a:t>
                </a:r>
              </a:p>
            </c:rich>
          </c:tx>
          <c:layout>
            <c:manualLayout>
              <c:xMode val="edge"/>
              <c:yMode val="edge"/>
              <c:x val="0.29162272838486936"/>
              <c:y val="0.902777777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Graphik Light" panose="020B0403030202060203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6582920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092849160892085"/>
          <c:y val="0.12557815689705454"/>
          <c:w val="0.25379633908859239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Graphik Light" panose="020B04030302020602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81852498804393E-2"/>
          <c:y val="5.7061323618700671E-2"/>
          <c:w val="0.56575287228446891"/>
          <c:h val="0.7845784644112798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Fig.21!$A$23</c:f>
              <c:strCache>
                <c:ptCount val="1"/>
                <c:pt idx="0">
                  <c:v>Geladeira</c:v>
                </c:pt>
              </c:strCache>
            </c:strRef>
          </c:tx>
          <c:spPr>
            <a:solidFill>
              <a:srgbClr val="00678E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Fig.21!$B$23:$T$23</c15:sqref>
                  </c15:fullRef>
                </c:ext>
              </c:extLst>
              <c:f>(Fig.21!$B$23,Fig.21!$G$23,Fig.21!$L$23,Fig.21!$Q$23,Fig.21!$T$23)</c:f>
              <c:numCache>
                <c:formatCode>0%</c:formatCode>
                <c:ptCount val="5"/>
                <c:pt idx="0">
                  <c:v>0.2856597083259273</c:v>
                </c:pt>
                <c:pt idx="1">
                  <c:v>0.25628044336687811</c:v>
                </c:pt>
                <c:pt idx="2">
                  <c:v>0.24926575716340743</c:v>
                </c:pt>
                <c:pt idx="3">
                  <c:v>0.25968927390764773</c:v>
                </c:pt>
                <c:pt idx="4">
                  <c:v>0.24643448572405854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7-4E2D-A05B-63CA8106249A}"/>
            </c:ext>
          </c:extLst>
        </c:ser>
        <c:ser>
          <c:idx val="1"/>
          <c:order val="1"/>
          <c:tx>
            <c:strRef>
              <c:f>Fig.21!$A$20</c:f>
              <c:strCache>
                <c:ptCount val="1"/>
                <c:pt idx="0">
                  <c:v>Condicionador de Ar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Fig.21!$B$20:$T$20</c15:sqref>
                  </c15:fullRef>
                </c:ext>
              </c:extLst>
              <c:f>(Fig.21!$B$20,Fig.21!$G$20,Fig.21!$L$20,Fig.21!$Q$20,Fig.21!$T$20)</c:f>
              <c:numCache>
                <c:formatCode>0%</c:formatCode>
                <c:ptCount val="5"/>
                <c:pt idx="0">
                  <c:v>0.12302325695734226</c:v>
                </c:pt>
                <c:pt idx="1">
                  <c:v>0.12363717023575541</c:v>
                </c:pt>
                <c:pt idx="2">
                  <c:v>0.14888495437524152</c:v>
                </c:pt>
                <c:pt idx="3">
                  <c:v>0.16708736340049621</c:v>
                </c:pt>
                <c:pt idx="4">
                  <c:v>0.15949060057125547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E-40EF-B12F-643A2186E90E}"/>
            </c:ext>
          </c:extLst>
        </c:ser>
        <c:ser>
          <c:idx val="3"/>
          <c:order val="2"/>
          <c:tx>
            <c:strRef>
              <c:f>Fig.21!$A$21</c:f>
              <c:strCache>
                <c:ptCount val="1"/>
                <c:pt idx="0">
                  <c:v>Chuveiro elétrico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Fig.21!$B$21:$T$21</c15:sqref>
                  </c15:fullRef>
                </c:ext>
              </c:extLst>
              <c:f>(Fig.21!$B$21,Fig.21!$G$21,Fig.21!$L$21,Fig.21!$Q$21,Fig.21!$T$21)</c:f>
              <c:numCache>
                <c:formatCode>0%</c:formatCode>
                <c:ptCount val="5"/>
                <c:pt idx="0">
                  <c:v>0.20794234459498193</c:v>
                </c:pt>
                <c:pt idx="1">
                  <c:v>0.17535382523289925</c:v>
                </c:pt>
                <c:pt idx="2">
                  <c:v>0.15127777622081881</c:v>
                </c:pt>
                <c:pt idx="3">
                  <c:v>0.14006251394203617</c:v>
                </c:pt>
                <c:pt idx="4">
                  <c:v>0.12588271823314762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E-40EF-B12F-643A2186E90E}"/>
            </c:ext>
          </c:extLst>
        </c:ser>
        <c:ser>
          <c:idx val="6"/>
          <c:order val="3"/>
          <c:tx>
            <c:strRef>
              <c:f>Fig.21!$A$24</c:f>
              <c:strCache>
                <c:ptCount val="1"/>
                <c:pt idx="0">
                  <c:v>Ventilador/Circulador 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Fig.21!$B$24:$T$24</c15:sqref>
                  </c15:fullRef>
                </c:ext>
              </c:extLst>
              <c:f>(Fig.21!$B$24,Fig.21!$G$24,Fig.21!$L$24,Fig.21!$Q$24,Fig.21!$T$24)</c:f>
              <c:numCache>
                <c:formatCode>0%</c:formatCode>
                <c:ptCount val="5"/>
                <c:pt idx="0">
                  <c:v>2.3935502190359042E-2</c:v>
                </c:pt>
                <c:pt idx="1">
                  <c:v>2.5548949522429983E-2</c:v>
                </c:pt>
                <c:pt idx="2">
                  <c:v>3.4196504717526222E-2</c:v>
                </c:pt>
                <c:pt idx="3">
                  <c:v>4.3454736049186898E-2</c:v>
                </c:pt>
                <c:pt idx="4">
                  <c:v>4.473737335028885E-2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7-4E2D-A05B-63CA8106249A}"/>
            </c:ext>
          </c:extLst>
        </c:ser>
        <c:ser>
          <c:idx val="7"/>
          <c:order val="4"/>
          <c:tx>
            <c:strRef>
              <c:f>Fig.21!$A$25</c:f>
              <c:strCache>
                <c:ptCount val="1"/>
                <c:pt idx="0">
                  <c:v>Televisão</c:v>
                </c:pt>
              </c:strCache>
            </c:strRef>
          </c:tx>
          <c:spPr>
            <a:solidFill>
              <a:srgbClr val="7030A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Fig.21!$B$25:$T$25</c15:sqref>
                  </c15:fullRef>
                </c:ext>
              </c:extLst>
              <c:f>(Fig.21!$B$25,Fig.21!$G$25,Fig.21!$L$25,Fig.21!$Q$25,Fig.21!$T$25)</c:f>
              <c:numCache>
                <c:formatCode>0%</c:formatCode>
                <c:ptCount val="5"/>
                <c:pt idx="0">
                  <c:v>4.9599341991424496E-2</c:v>
                </c:pt>
                <c:pt idx="1">
                  <c:v>4.7084385484676201E-2</c:v>
                </c:pt>
                <c:pt idx="2">
                  <c:v>5.4319250752424567E-2</c:v>
                </c:pt>
                <c:pt idx="3">
                  <c:v>4.9720915738035859E-2</c:v>
                </c:pt>
                <c:pt idx="4">
                  <c:v>4.2858607850267696E-2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7-4E2D-A05B-63CA8106249A}"/>
            </c:ext>
          </c:extLst>
        </c:ser>
        <c:ser>
          <c:idx val="8"/>
          <c:order val="5"/>
          <c:tx>
            <c:strRef>
              <c:f>Fig.21!$A$26</c:f>
              <c:strCache>
                <c:ptCount val="1"/>
                <c:pt idx="0">
                  <c:v>Lâmpadas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Fig.21!$B$26:$T$26</c15:sqref>
                  </c15:fullRef>
                </c:ext>
              </c:extLst>
              <c:f>(Fig.21!$B$26,Fig.21!$G$26,Fig.21!$L$26,Fig.21!$Q$26,Fig.21!$T$26)</c:f>
              <c:numCache>
                <c:formatCode>0%</c:formatCode>
                <c:ptCount val="5"/>
                <c:pt idx="0">
                  <c:v>0.10574397128125841</c:v>
                </c:pt>
                <c:pt idx="1">
                  <c:v>0.1117935372559611</c:v>
                </c:pt>
                <c:pt idx="2">
                  <c:v>7.7249379137026078E-2</c:v>
                </c:pt>
                <c:pt idx="3">
                  <c:v>4.3599146936363686E-2</c:v>
                </c:pt>
                <c:pt idx="4">
                  <c:v>3.7881472228948616E-2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48AB-988D-6D5CC81C9912}"/>
            </c:ext>
          </c:extLst>
        </c:ser>
        <c:ser>
          <c:idx val="4"/>
          <c:order val="6"/>
          <c:tx>
            <c:strRef>
              <c:f>Fig.21!$A$22</c:f>
              <c:strCache>
                <c:ptCount val="1"/>
                <c:pt idx="0">
                  <c:v>Máquina de lavar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Fig.21!$B$22:$T$22</c15:sqref>
                  </c15:fullRef>
                </c:ext>
              </c:extLst>
              <c:f>(Fig.21!$B$22,Fig.21!$G$22,Fig.21!$L$22,Fig.21!$Q$22,Fig.21!$T$22)</c:f>
              <c:numCache>
                <c:formatCode>0%</c:formatCode>
                <c:ptCount val="5"/>
                <c:pt idx="0">
                  <c:v>1.1964140677458773E-2</c:v>
                </c:pt>
                <c:pt idx="1">
                  <c:v>9.2835500531767493E-3</c:v>
                </c:pt>
                <c:pt idx="2">
                  <c:v>7.5895556621732767E-3</c:v>
                </c:pt>
                <c:pt idx="3">
                  <c:v>6.6870545823406831E-3</c:v>
                </c:pt>
                <c:pt idx="4">
                  <c:v>5.8653495895872329E-3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7-4E2D-A05B-63CA8106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3370544"/>
        <c:axId val="473372176"/>
      </c:barChart>
      <c:catAx>
        <c:axId val="4733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372176"/>
        <c:crosses val="autoZero"/>
        <c:auto val="1"/>
        <c:lblAlgn val="ctr"/>
        <c:lblOffset val="100"/>
        <c:noMultiLvlLbl val="0"/>
      </c:catAx>
      <c:valAx>
        <c:axId val="473372176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4733705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94086721380098"/>
          <c:y val="0.2774973803044124"/>
          <c:w val="0.30306703801551721"/>
          <c:h val="0.59650883157807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8653333385488E-2"/>
          <c:y val="5.0925925925925923E-2"/>
          <c:w val="0.92146846025766893"/>
          <c:h val="0.81537766112569265"/>
        </c:manualLayout>
      </c:layout>
      <c:lineChart>
        <c:grouping val="standard"/>
        <c:varyColors val="0"/>
        <c:ser>
          <c:idx val="0"/>
          <c:order val="0"/>
          <c:tx>
            <c:strRef>
              <c:f>Fig.22!$A$21</c:f>
              <c:strCache>
                <c:ptCount val="1"/>
                <c:pt idx="0">
                  <c:v>Energia</c:v>
                </c:pt>
              </c:strCache>
            </c:strRef>
          </c:tx>
          <c:spPr>
            <a:ln w="38100" cap="rnd">
              <a:solidFill>
                <a:srgbClr val="1F4E7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38100">
                <a:solidFill>
                  <a:srgbClr val="1F4E79"/>
                </a:solidFill>
              </a:ln>
              <a:effectLst/>
            </c:spPr>
          </c:marker>
          <c:cat>
            <c:strRef>
              <c:f>Fig.22!$B$20:$T$20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Fig.22!$B$21:$T$21</c:f>
              <c:numCache>
                <c:formatCode>0</c:formatCode>
                <c:ptCount val="19"/>
                <c:pt idx="0">
                  <c:v>100</c:v>
                </c:pt>
                <c:pt idx="1">
                  <c:v>99.358729156578548</c:v>
                </c:pt>
                <c:pt idx="2">
                  <c:v>98.301228596527082</c:v>
                </c:pt>
                <c:pt idx="3">
                  <c:v>96.695060246109051</c:v>
                </c:pt>
                <c:pt idx="4">
                  <c:v>95.041598589222005</c:v>
                </c:pt>
                <c:pt idx="5">
                  <c:v>93.685690234103561</c:v>
                </c:pt>
                <c:pt idx="6">
                  <c:v>91.307708769641337</c:v>
                </c:pt>
                <c:pt idx="7">
                  <c:v>88.928408243725997</c:v>
                </c:pt>
                <c:pt idx="8">
                  <c:v>85.795900351463231</c:v>
                </c:pt>
                <c:pt idx="9">
                  <c:v>84.148146381132094</c:v>
                </c:pt>
                <c:pt idx="10">
                  <c:v>82.908587570029653</c:v>
                </c:pt>
                <c:pt idx="11">
                  <c:v>82.124640050228706</c:v>
                </c:pt>
                <c:pt idx="12">
                  <c:v>81.43707806765083</c:v>
                </c:pt>
                <c:pt idx="13">
                  <c:v>81.236467997012241</c:v>
                </c:pt>
                <c:pt idx="14">
                  <c:v>81.310817650432071</c:v>
                </c:pt>
                <c:pt idx="15">
                  <c:v>81.336795727748608</c:v>
                </c:pt>
                <c:pt idx="16">
                  <c:v>80.682126314507215</c:v>
                </c:pt>
                <c:pt idx="17">
                  <c:v>80.110330190123975</c:v>
                </c:pt>
                <c:pt idx="18">
                  <c:v>79.124216054721856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66-4170-98FA-22B7E2D765B8}"/>
            </c:ext>
          </c:extLst>
        </c:ser>
        <c:ser>
          <c:idx val="1"/>
          <c:order val="1"/>
          <c:tx>
            <c:strRef>
              <c:f>Fig.22!$A$22</c:f>
              <c:strCache>
                <c:ptCount val="1"/>
                <c:pt idx="0">
                  <c:v>Eletricidade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38100">
                <a:solidFill>
                  <a:srgbClr val="FFC000"/>
                </a:solidFill>
              </a:ln>
              <a:effectLst/>
            </c:spPr>
          </c:marker>
          <c:cat>
            <c:strRef>
              <c:f>Fig.22!$B$20:$T$20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Fig.22!$B$22:$T$22</c:f>
              <c:numCache>
                <c:formatCode>0</c:formatCode>
                <c:ptCount val="19"/>
                <c:pt idx="0">
                  <c:v>100</c:v>
                </c:pt>
                <c:pt idx="1">
                  <c:v>99.950542536083745</c:v>
                </c:pt>
                <c:pt idx="2">
                  <c:v>99.899314559547477</c:v>
                </c:pt>
                <c:pt idx="3">
                  <c:v>99.794000476394274</c:v>
                </c:pt>
                <c:pt idx="4">
                  <c:v>99.677827849043595</c:v>
                </c:pt>
                <c:pt idx="5">
                  <c:v>99.541845386179673</c:v>
                </c:pt>
                <c:pt idx="6">
                  <c:v>99.377019825528009</c:v>
                </c:pt>
                <c:pt idx="7">
                  <c:v>98.737114496278267</c:v>
                </c:pt>
                <c:pt idx="8">
                  <c:v>97.630361270428992</c:v>
                </c:pt>
                <c:pt idx="9">
                  <c:v>96.035246680596416</c:v>
                </c:pt>
                <c:pt idx="10">
                  <c:v>94.668878801270964</c:v>
                </c:pt>
                <c:pt idx="11">
                  <c:v>93.509612580586975</c:v>
                </c:pt>
                <c:pt idx="12">
                  <c:v>92.575395090392661</c:v>
                </c:pt>
                <c:pt idx="13">
                  <c:v>91.581660170137795</c:v>
                </c:pt>
                <c:pt idx="14">
                  <c:v>90.529957319491928</c:v>
                </c:pt>
                <c:pt idx="15">
                  <c:v>89.140293612217377</c:v>
                </c:pt>
                <c:pt idx="16">
                  <c:v>87.849096238324719</c:v>
                </c:pt>
                <c:pt idx="17">
                  <c:v>86.673376407975368</c:v>
                </c:pt>
                <c:pt idx="18">
                  <c:v>85.869148774599623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066-4170-98FA-22B7E2D7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20896"/>
        <c:axId val="471950448"/>
      </c:lineChart>
      <c:catAx>
        <c:axId val="4714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950448"/>
        <c:crosses val="autoZero"/>
        <c:auto val="1"/>
        <c:lblAlgn val="ctr"/>
        <c:lblOffset val="100"/>
        <c:noMultiLvlLbl val="0"/>
      </c:catAx>
      <c:valAx>
        <c:axId val="471950448"/>
        <c:scaling>
          <c:orientation val="minMax"/>
          <c:max val="100"/>
          <c:min val="75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4714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04543563947217"/>
          <c:y val="0.10705963837853602"/>
          <c:w val="0.1822360692245809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19969969969972E-2"/>
          <c:y val="4.208754208754209E-2"/>
          <c:w val="0.94756006006006011"/>
          <c:h val="0.720652600931770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Fig.23!$A$21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40404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Fig.23!$B$21:$F$21</c:f>
              <c:numCache>
                <c:formatCode>0.0%</c:formatCode>
                <c:ptCount val="5"/>
                <c:pt idx="0">
                  <c:v>0.83103102535526818</c:v>
                </c:pt>
                <c:pt idx="1">
                  <c:v>0.88139876288342101</c:v>
                </c:pt>
                <c:pt idx="2">
                  <c:v>0.91131446483742173</c:v>
                </c:pt>
                <c:pt idx="3">
                  <c:v>0.91181172440943081</c:v>
                </c:pt>
                <c:pt idx="4">
                  <c:v>0.8980779643900193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B-489C-8990-F272FF71F04C}"/>
            </c:ext>
          </c:extLst>
        </c:ser>
        <c:ser>
          <c:idx val="1"/>
          <c:order val="1"/>
          <c:tx>
            <c:strRef>
              <c:f>Fig.23!$A$22</c:f>
              <c:strCache>
                <c:ptCount val="1"/>
                <c:pt idx="0">
                  <c:v>Gás Liquefeito de Petróleo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Fig.23!$B$22:$F$22</c:f>
              <c:numCache>
                <c:formatCode>0.0%</c:formatCode>
                <c:ptCount val="5"/>
                <c:pt idx="0">
                  <c:v>8.4093058250232347E-2</c:v>
                </c:pt>
                <c:pt idx="1">
                  <c:v>6.5184144279943748E-2</c:v>
                </c:pt>
                <c:pt idx="2">
                  <c:v>5.1296336447841442E-2</c:v>
                </c:pt>
                <c:pt idx="3">
                  <c:v>4.9801147584432777E-2</c:v>
                </c:pt>
                <c:pt idx="4">
                  <c:v>6.2072319014215782E-2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B-489C-8990-F272FF71F04C}"/>
            </c:ext>
          </c:extLst>
        </c:ser>
        <c:ser>
          <c:idx val="2"/>
          <c:order val="2"/>
          <c:tx>
            <c:strRef>
              <c:f>Fig.23!$A$23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Fig.23!$B$23:$F$23</c:f>
              <c:numCache>
                <c:formatCode>0.0%</c:formatCode>
                <c:ptCount val="5"/>
                <c:pt idx="0">
                  <c:v>1.9741731589360247E-2</c:v>
                </c:pt>
                <c:pt idx="1">
                  <c:v>2.6823358528875285E-3</c:v>
                </c:pt>
                <c:pt idx="2">
                  <c:v>2.8221730803781597E-3</c:v>
                </c:pt>
                <c:pt idx="3">
                  <c:v>1.4038516706226703E-3</c:v>
                </c:pt>
                <c:pt idx="4">
                  <c:v>1.4683598514497393E-3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B-489C-8990-F272FF71F04C}"/>
            </c:ext>
          </c:extLst>
        </c:ser>
        <c:ser>
          <c:idx val="3"/>
          <c:order val="3"/>
          <c:tx>
            <c:strRef>
              <c:f>Fig.23!$A$24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rgbClr val="953735"/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Fig.23!$B$24:$F$24</c:f>
              <c:numCache>
                <c:formatCode>0.0%</c:formatCode>
                <c:ptCount val="5"/>
                <c:pt idx="0">
                  <c:v>3.1613883847129896E-2</c:v>
                </c:pt>
                <c:pt idx="1">
                  <c:v>2.5143681426469427E-2</c:v>
                </c:pt>
                <c:pt idx="2">
                  <c:v>1.2373526788190431E-2</c:v>
                </c:pt>
                <c:pt idx="3">
                  <c:v>9.2286694541279905E-3</c:v>
                </c:pt>
                <c:pt idx="4">
                  <c:v>1.0556458626558353E-2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B-489C-8990-F272FF71F04C}"/>
            </c:ext>
          </c:extLst>
        </c:ser>
        <c:ser>
          <c:idx val="4"/>
          <c:order val="4"/>
          <c:tx>
            <c:strRef>
              <c:f>Fig.23!$A$25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Fig.23!$B$25:$F$25</c:f>
              <c:numCache>
                <c:formatCode>0.0%</c:formatCode>
                <c:ptCount val="5"/>
                <c:pt idx="0">
                  <c:v>3.3520300958009418E-2</c:v>
                </c:pt>
                <c:pt idx="1">
                  <c:v>2.5591075557278211E-2</c:v>
                </c:pt>
                <c:pt idx="2">
                  <c:v>2.2193498846168232E-2</c:v>
                </c:pt>
                <c:pt idx="3">
                  <c:v>2.7754606881385632E-2</c:v>
                </c:pt>
                <c:pt idx="4">
                  <c:v>2.7824898117756795E-2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1B-489C-8990-F272FF71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6443023"/>
        <c:axId val="826428623"/>
      </c:barChart>
      <c:catAx>
        <c:axId val="82644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300" b="1" i="0" u="none" strike="noStrike" kern="1200" cap="all" spc="120" normalizeH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6428623"/>
        <c:crosses val="autoZero"/>
        <c:auto val="1"/>
        <c:lblAlgn val="ctr"/>
        <c:lblOffset val="100"/>
        <c:noMultiLvlLbl val="0"/>
      </c:catAx>
      <c:valAx>
        <c:axId val="826428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644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813813813813828E-2"/>
          <c:y val="0.86460434697728905"/>
          <c:w val="0.95198873873873879"/>
          <c:h val="0.11243881188405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2339152676797E-2"/>
          <c:y val="5.2082818792295274E-2"/>
          <c:w val="0.78389760560446264"/>
          <c:h val="0.84346702760044456"/>
        </c:manualLayout>
      </c:layout>
      <c:lineChart>
        <c:grouping val="standard"/>
        <c:varyColors val="0"/>
        <c:ser>
          <c:idx val="3"/>
          <c:order val="0"/>
          <c:tx>
            <c:strRef>
              <c:f>Fig.24!$A$22</c:f>
              <c:strCache>
                <c:ptCount val="1"/>
                <c:pt idx="0">
                  <c:v>Consumo de Eletricidade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Fig.24!$B$21:$S$21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Fig.24!$B$22:$S$22</c:f>
              <c:numCache>
                <c:formatCode>#,##0_ ;\-#,##0\ </c:formatCode>
                <c:ptCount val="18"/>
                <c:pt idx="0">
                  <c:v>55222</c:v>
                </c:pt>
                <c:pt idx="1">
                  <c:v>58535.028963999997</c:v>
                </c:pt>
                <c:pt idx="2">
                  <c:v>62495.428662999992</c:v>
                </c:pt>
                <c:pt idx="3">
                  <c:v>65981.321073400002</c:v>
                </c:pt>
                <c:pt idx="4">
                  <c:v>69717.553221493785</c:v>
                </c:pt>
                <c:pt idx="5">
                  <c:v>74055.758506547412</c:v>
                </c:pt>
                <c:pt idx="6">
                  <c:v>79796.534753181477</c:v>
                </c:pt>
                <c:pt idx="7">
                  <c:v>84396.838928531055</c:v>
                </c:pt>
                <c:pt idx="8">
                  <c:v>90639.906603931871</c:v>
                </c:pt>
                <c:pt idx="9">
                  <c:v>91444.36657551174</c:v>
                </c:pt>
                <c:pt idx="10">
                  <c:v>88906.140943093371</c:v>
                </c:pt>
                <c:pt idx="11">
                  <c:v>90198.248134733716</c:v>
                </c:pt>
                <c:pt idx="12">
                  <c:v>90618.356742708769</c:v>
                </c:pt>
                <c:pt idx="13">
                  <c:v>94640.555566166164</c:v>
                </c:pt>
                <c:pt idx="14">
                  <c:v>84788.059653306205</c:v>
                </c:pt>
                <c:pt idx="15">
                  <c:v>90336.89174838594</c:v>
                </c:pt>
                <c:pt idx="16">
                  <c:v>97108.941645793879</c:v>
                </c:pt>
                <c:pt idx="17">
                  <c:v>103990.72387045891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A0-441C-AC1A-1F79026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19152"/>
        <c:axId val="-1487932752"/>
      </c:lineChart>
      <c:lineChart>
        <c:grouping val="standard"/>
        <c:varyColors val="0"/>
        <c:ser>
          <c:idx val="0"/>
          <c:order val="1"/>
          <c:tx>
            <c:strRef>
              <c:f>Fig.24!$A$23</c:f>
              <c:strCache>
                <c:ptCount val="1"/>
                <c:pt idx="0">
                  <c:v>Área (milhões m²)</c:v>
                </c:pt>
              </c:strCache>
            </c:strRef>
          </c:tx>
          <c:spPr>
            <a:ln w="28575" cap="rnd">
              <a:solidFill>
                <a:srgbClr val="1F4E79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1F4E79"/>
                </a:solidFill>
              </a:ln>
              <a:effectLst/>
            </c:spPr>
          </c:marker>
          <c:cat>
            <c:numRef>
              <c:f>Fig.24!$B$21:$S$21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Fig.24!$B$23:$S$23</c:f>
              <c:numCache>
                <c:formatCode>#,##0_ ;\-#,##0\ </c:formatCode>
                <c:ptCount val="18"/>
                <c:pt idx="0">
                  <c:v>1765.2088614237298</c:v>
                </c:pt>
                <c:pt idx="1">
                  <c:v>1803.2195632999501</c:v>
                </c:pt>
                <c:pt idx="2">
                  <c:v>1857.4083490398673</c:v>
                </c:pt>
                <c:pt idx="3">
                  <c:v>1934.3448453488729</c:v>
                </c:pt>
                <c:pt idx="4">
                  <c:v>2000.5289542580208</c:v>
                </c:pt>
                <c:pt idx="5">
                  <c:v>2117.6740298227851</c:v>
                </c:pt>
                <c:pt idx="6">
                  <c:v>2213.668321946519</c:v>
                </c:pt>
                <c:pt idx="7">
                  <c:v>2325.6449422516885</c:v>
                </c:pt>
                <c:pt idx="8">
                  <c:v>2420.4577508098678</c:v>
                </c:pt>
                <c:pt idx="9">
                  <c:v>2506.0669695835336</c:v>
                </c:pt>
                <c:pt idx="10">
                  <c:v>2555.1832184383975</c:v>
                </c:pt>
                <c:pt idx="11">
                  <c:v>2629.9268059011029</c:v>
                </c:pt>
                <c:pt idx="12">
                  <c:v>2702.8349115576571</c:v>
                </c:pt>
                <c:pt idx="13">
                  <c:v>2797.809900453623</c:v>
                </c:pt>
                <c:pt idx="14">
                  <c:v>2847.7301816159838</c:v>
                </c:pt>
                <c:pt idx="15">
                  <c:v>2846.2451034096857</c:v>
                </c:pt>
                <c:pt idx="16">
                  <c:v>2912.692985437704</c:v>
                </c:pt>
                <c:pt idx="17">
                  <c:v>2948.9187553839733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A0-441C-AC1A-1F79026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22416"/>
        <c:axId val="-1487931664"/>
      </c:lineChart>
      <c:catAx>
        <c:axId val="-1487919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879327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-1487932752"/>
        <c:scaling>
          <c:orientation val="minMax"/>
          <c:max val="120000"/>
          <c:min val="3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100" b="1" i="0" u="none" strike="noStrike" kern="1200" baseline="0" dirty="0" err="1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 i="0" u="none" strike="noStrike" kern="1200" baseline="0" dirty="0" err="1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Eletricidade  (TWh)</a:t>
                </a:r>
              </a:p>
            </c:rich>
          </c:tx>
          <c:layout>
            <c:manualLayout>
              <c:xMode val="edge"/>
              <c:yMode val="edge"/>
              <c:x val="9.2849604836461441E-3"/>
              <c:y val="0.29499411173001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100" b="1" i="0" u="none" strike="noStrike" kern="1200" baseline="0" dirty="0" err="1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19152"/>
        <c:crosses val="autoZero"/>
        <c:crossBetween val="between"/>
        <c:dispUnits>
          <c:builtInUnit val="thousands"/>
        </c:dispUnits>
      </c:valAx>
      <c:valAx>
        <c:axId val="-1487931664"/>
        <c:scaling>
          <c:orientation val="minMax"/>
          <c:max val="4000"/>
          <c:min val="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100" b="1" i="0" u="none" strike="noStrike" kern="1200" baseline="0" dirty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 i="0" u="none" strike="noStrike" kern="1200" baseline="0" dirty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Área (milhões de m²)</a:t>
                </a:r>
              </a:p>
            </c:rich>
          </c:tx>
          <c:layout>
            <c:manualLayout>
              <c:xMode val="edge"/>
              <c:yMode val="edge"/>
              <c:x val="0.9575279559498846"/>
              <c:y val="0.31247708354025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100" b="1" i="0" u="none" strike="noStrike" kern="1200" baseline="0" dirty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22416"/>
        <c:crosses val="max"/>
        <c:crossBetween val="between"/>
        <c:majorUnit val="500"/>
      </c:valAx>
      <c:catAx>
        <c:axId val="-148792241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8793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458971874616E-2"/>
          <c:y val="5.8686334848786118E-2"/>
          <c:w val="0.8654730550362314"/>
          <c:h val="0.82970329675097143"/>
        </c:manualLayout>
      </c:layout>
      <c:lineChart>
        <c:grouping val="standard"/>
        <c:varyColors val="0"/>
        <c:ser>
          <c:idx val="3"/>
          <c:order val="0"/>
          <c:tx>
            <c:strRef>
              <c:f>Fig.25!$A$23</c:f>
              <c:strCache>
                <c:ptCount val="1"/>
                <c:pt idx="0">
                  <c:v>kWh/m²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Fig.25!$B$22:$S$22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Fig.25!$B$23:$S$23</c:f>
              <c:numCache>
                <c:formatCode>#,##0.0_ ;\-#,##0.0\ </c:formatCode>
                <c:ptCount val="18"/>
                <c:pt idx="0">
                  <c:v>35.659190187607003</c:v>
                </c:pt>
                <c:pt idx="1">
                  <c:v>36.822914155026766</c:v>
                </c:pt>
                <c:pt idx="2">
                  <c:v>37.933088816800016</c:v>
                </c:pt>
                <c:pt idx="3">
                  <c:v>38.053867405678517</c:v>
                </c:pt>
                <c:pt idx="4">
                  <c:v>39.198621933604791</c:v>
                </c:pt>
                <c:pt idx="5">
                  <c:v>39.07459358512628</c:v>
                </c:pt>
                <c:pt idx="6">
                  <c:v>40.723062314564231</c:v>
                </c:pt>
                <c:pt idx="7">
                  <c:v>40.536546000379673</c:v>
                </c:pt>
                <c:pt idx="8">
                  <c:v>41.789096946976024</c:v>
                </c:pt>
                <c:pt idx="9">
                  <c:v>40.908718470866127</c:v>
                </c:pt>
                <c:pt idx="10">
                  <c:v>38.963882028489884</c:v>
                </c:pt>
                <c:pt idx="11">
                  <c:v>38.11866236718933</c:v>
                </c:pt>
                <c:pt idx="12">
                  <c:v>37.829648552851296</c:v>
                </c:pt>
                <c:pt idx="13">
                  <c:v>38.573798870249504</c:v>
                </c:pt>
                <c:pt idx="14">
                  <c:v>33.520471778182326</c:v>
                </c:pt>
                <c:pt idx="15">
                  <c:v>35.554690131858607</c:v>
                </c:pt>
                <c:pt idx="16">
                  <c:v>37.447582338809148</c:v>
                </c:pt>
                <c:pt idx="17">
                  <c:v>39.638116170850672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A7-473D-A9DC-8AC6F260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34384"/>
        <c:axId val="-1487921872"/>
      </c:lineChart>
      <c:lineChart>
        <c:grouping val="standard"/>
        <c:varyColors val="0"/>
        <c:ser>
          <c:idx val="0"/>
          <c:order val="1"/>
          <c:tx>
            <c:strRef>
              <c:f>Fig.25!$A$24</c:f>
              <c:strCache>
                <c:ptCount val="1"/>
                <c:pt idx="0">
                  <c:v>tep/m²</c:v>
                </c:pt>
              </c:strCache>
            </c:strRef>
          </c:tx>
          <c:spPr>
            <a:ln w="28575" cap="rnd">
              <a:solidFill>
                <a:srgbClr val="18547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8575">
                <a:solidFill>
                  <a:srgbClr val="185479"/>
                </a:solidFill>
              </a:ln>
              <a:effectLst/>
            </c:spPr>
          </c:marker>
          <c:cat>
            <c:numRef>
              <c:f>Fig.25!$B$22:$S$22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Fig.25!$B$24:$S$24</c:f>
              <c:numCache>
                <c:formatCode>#,##0.0_ ;\-#,##0.0\ </c:formatCode>
                <c:ptCount val="18"/>
                <c:pt idx="0">
                  <c:v>3.8636318721380691</c:v>
                </c:pt>
                <c:pt idx="1">
                  <c:v>3.979871673476655</c:v>
                </c:pt>
                <c:pt idx="2">
                  <c:v>4.006526232471276</c:v>
                </c:pt>
                <c:pt idx="3">
                  <c:v>3.8915698313850253</c:v>
                </c:pt>
                <c:pt idx="4">
                  <c:v>3.9312663787969204</c:v>
                </c:pt>
                <c:pt idx="5">
                  <c:v>3.9323023217891615</c:v>
                </c:pt>
                <c:pt idx="6">
                  <c:v>4.0316969747124469</c:v>
                </c:pt>
                <c:pt idx="7">
                  <c:v>3.974347205112938</c:v>
                </c:pt>
                <c:pt idx="8">
                  <c:v>4.0785511606513385</c:v>
                </c:pt>
                <c:pt idx="9">
                  <c:v>3.9479225538119507</c:v>
                </c:pt>
                <c:pt idx="10">
                  <c:v>3.7768733087745057</c:v>
                </c:pt>
                <c:pt idx="11">
                  <c:v>3.6848545855309531</c:v>
                </c:pt>
                <c:pt idx="12">
                  <c:v>3.658098312256171</c:v>
                </c:pt>
                <c:pt idx="13">
                  <c:v>3.6669078234277768</c:v>
                </c:pt>
                <c:pt idx="14">
                  <c:v>3.1923426530052992</c:v>
                </c:pt>
                <c:pt idx="15">
                  <c:v>3.4051648839701518</c:v>
                </c:pt>
                <c:pt idx="16">
                  <c:v>3.5807699229572334</c:v>
                </c:pt>
                <c:pt idx="17">
                  <c:v>3.8196727238961583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A7-473D-A9DC-8AC6F260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20240"/>
        <c:axId val="-1487920784"/>
      </c:lineChart>
      <c:catAx>
        <c:axId val="-1487934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87921872"/>
        <c:crosses val="autoZero"/>
        <c:auto val="1"/>
        <c:lblAlgn val="ctr"/>
        <c:lblOffset val="100"/>
        <c:noMultiLvlLbl val="0"/>
      </c:catAx>
      <c:valAx>
        <c:axId val="-1487921872"/>
        <c:scaling>
          <c:orientation val="minMax"/>
          <c:max val="50"/>
          <c:min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300" b="0" i="0" u="none" strike="noStrike" kern="1200" baseline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300" b="0" i="0" u="none" strike="noStrike" kern="1200" baseline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kWh/m²</a:t>
                </a:r>
              </a:p>
            </c:rich>
          </c:tx>
          <c:layout>
            <c:manualLayout>
              <c:xMode val="edge"/>
              <c:yMode val="edge"/>
              <c:x val="4.9504860419310667E-3"/>
              <c:y val="0.38034953703703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300" b="0" i="0" u="none" strike="noStrike" kern="1200" baseline="0" dirty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_ ;\-#,##0.0\ 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34384"/>
        <c:crosses val="autoZero"/>
        <c:crossBetween val="between"/>
      </c:valAx>
      <c:valAx>
        <c:axId val="-1487920784"/>
        <c:scaling>
          <c:orientation val="minMax"/>
          <c:max val="5"/>
          <c:min val="2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300" b="0" i="0" u="none" strike="noStrike" kern="1200" baseline="0" dirty="0" err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300" b="0" i="0" u="none" strike="noStrike" kern="1200" baseline="0" dirty="0" err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tep/m²</a:t>
                </a:r>
              </a:p>
            </c:rich>
          </c:tx>
          <c:layout>
            <c:manualLayout>
              <c:xMode val="edge"/>
              <c:yMode val="edge"/>
              <c:x val="0.965807559731647"/>
              <c:y val="0.37235583158923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300" b="0" i="0" u="none" strike="noStrike" kern="1200" baseline="0" dirty="0" err="1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20240"/>
        <c:crosses val="max"/>
        <c:crossBetween val="between"/>
      </c:valAx>
      <c:catAx>
        <c:axId val="-14879202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8792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43164772743429"/>
          <c:y val="0.1299537706335365"/>
          <c:w val="7.751124439089134E-2"/>
          <c:h val="0.17576869907064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Fig.26!$A$34</c:f>
              <c:strCache>
                <c:ptCount val="1"/>
                <c:pt idx="0">
                  <c:v>Atacado e Comércio Varejista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Fig.26!$B$34:$F$34</c:f>
              <c:numCache>
                <c:formatCode>0%</c:formatCode>
                <c:ptCount val="5"/>
                <c:pt idx="0">
                  <c:v>0.21628517224831717</c:v>
                </c:pt>
                <c:pt idx="1">
                  <c:v>0.22384208780233852</c:v>
                </c:pt>
                <c:pt idx="2">
                  <c:v>0.21595419514884404</c:v>
                </c:pt>
                <c:pt idx="3">
                  <c:v>0.19132912419976872</c:v>
                </c:pt>
                <c:pt idx="4">
                  <c:v>0.20669266020013907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E-4590-832D-4B7BD4A0DE87}"/>
            </c:ext>
          </c:extLst>
        </c:ser>
        <c:ser>
          <c:idx val="1"/>
          <c:order val="1"/>
          <c:tx>
            <c:strRef>
              <c:f>Fig.26!$A$35</c:f>
              <c:strCache>
                <c:ptCount val="1"/>
                <c:pt idx="0">
                  <c:v>Hotéis e Restaurantes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Fig.26!$B$35:$F$35</c:f>
              <c:numCache>
                <c:formatCode>0%</c:formatCode>
                <c:ptCount val="5"/>
                <c:pt idx="0">
                  <c:v>0.17693643256604255</c:v>
                </c:pt>
                <c:pt idx="1">
                  <c:v>0.17668356461603482</c:v>
                </c:pt>
                <c:pt idx="2">
                  <c:v>0.16984437645412348</c:v>
                </c:pt>
                <c:pt idx="3">
                  <c:v>0.14258165967337294</c:v>
                </c:pt>
                <c:pt idx="4">
                  <c:v>0.15866622307344985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E-4590-832D-4B7BD4A0DE87}"/>
            </c:ext>
          </c:extLst>
        </c:ser>
        <c:ser>
          <c:idx val="2"/>
          <c:order val="2"/>
          <c:tx>
            <c:strRef>
              <c:f>Fig.26!$A$36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5B9BD5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Fig.26!$B$36:$F$36</c:f>
              <c:numCache>
                <c:formatCode>0%</c:formatCode>
                <c:ptCount val="5"/>
                <c:pt idx="0">
                  <c:v>0.13278460902089881</c:v>
                </c:pt>
                <c:pt idx="1">
                  <c:v>0.12954047048291786</c:v>
                </c:pt>
                <c:pt idx="2">
                  <c:v>0.14489429338512408</c:v>
                </c:pt>
                <c:pt idx="3">
                  <c:v>0.1466747117181772</c:v>
                </c:pt>
                <c:pt idx="4">
                  <c:v>0.14893366099120972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E-4590-832D-4B7BD4A0DE87}"/>
            </c:ext>
          </c:extLst>
        </c:ser>
        <c:ser>
          <c:idx val="3"/>
          <c:order val="3"/>
          <c:tx>
            <c:strRef>
              <c:f>Fig.26!$A$37</c:f>
              <c:strCache>
                <c:ptCount val="1"/>
                <c:pt idx="0">
                  <c:v>Edifícios Públicos</c:v>
                </c:pt>
              </c:strCache>
            </c:strRef>
          </c:tx>
          <c:spPr>
            <a:solidFill>
              <a:srgbClr val="70AD47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Fig.26!$B$37:$F$37</c:f>
              <c:numCache>
                <c:formatCode>0%</c:formatCode>
                <c:ptCount val="5"/>
                <c:pt idx="0">
                  <c:v>0.10386845183150706</c:v>
                </c:pt>
                <c:pt idx="1">
                  <c:v>9.4224600594846969E-2</c:v>
                </c:pt>
                <c:pt idx="2">
                  <c:v>0.10040958351449079</c:v>
                </c:pt>
                <c:pt idx="3">
                  <c:v>9.103429346801678E-2</c:v>
                </c:pt>
                <c:pt idx="4">
                  <c:v>5.2945104878745583E-2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E-4590-832D-4B7BD4A0DE87}"/>
            </c:ext>
          </c:extLst>
        </c:ser>
        <c:ser>
          <c:idx val="4"/>
          <c:order val="4"/>
          <c:tx>
            <c:strRef>
              <c:f>Fig.26!$A$38</c:f>
              <c:strCache>
                <c:ptCount val="1"/>
                <c:pt idx="0">
                  <c:v>Iluminação Pública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Fig.26!$B$38:$F$38</c:f>
              <c:numCache>
                <c:formatCode>0%</c:formatCode>
                <c:ptCount val="5"/>
                <c:pt idx="0">
                  <c:v>0.1036337820659248</c:v>
                </c:pt>
                <c:pt idx="1">
                  <c:v>9.9554066659584148E-2</c:v>
                </c:pt>
                <c:pt idx="2">
                  <c:v>9.9222115413509268E-2</c:v>
                </c:pt>
                <c:pt idx="3">
                  <c:v>0.11234746014883791</c:v>
                </c:pt>
                <c:pt idx="4">
                  <c:v>8.2174798792280762E-2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E-4590-832D-4B7BD4A0DE87}"/>
            </c:ext>
          </c:extLst>
        </c:ser>
        <c:ser>
          <c:idx val="5"/>
          <c:order val="5"/>
          <c:tx>
            <c:strRef>
              <c:f>Fig.26!$A$39</c:f>
              <c:strCache>
                <c:ptCount val="1"/>
                <c:pt idx="0">
                  <c:v>Água, Esgoto e Saneamento</c:v>
                </c:pt>
              </c:strCache>
            </c:strRef>
          </c:tx>
          <c:spPr>
            <a:solidFill>
              <a:srgbClr val="9E480E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Fig.26!$B$39:$F$39</c:f>
              <c:numCache>
                <c:formatCode>0%</c:formatCode>
                <c:ptCount val="5"/>
                <c:pt idx="0">
                  <c:v>0.10218429608698658</c:v>
                </c:pt>
                <c:pt idx="1">
                  <c:v>9.7980526634124848E-2</c:v>
                </c:pt>
                <c:pt idx="2">
                  <c:v>8.6106382062135195E-2</c:v>
                </c:pt>
                <c:pt idx="3">
                  <c:v>0.10239516313947836</c:v>
                </c:pt>
                <c:pt idx="4">
                  <c:v>9.0554301012667468E-2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E-4590-832D-4B7BD4A0DE87}"/>
            </c:ext>
          </c:extLst>
        </c:ser>
        <c:ser>
          <c:idx val="6"/>
          <c:order val="6"/>
          <c:tx>
            <c:strRef>
              <c:f>Fig.26!$A$40</c:f>
              <c:strCache>
                <c:ptCount val="1"/>
                <c:pt idx="0">
                  <c:v>Escritórios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Fig.26!$B$40:$F$40</c:f>
              <c:numCache>
                <c:formatCode>0%</c:formatCode>
                <c:ptCount val="5"/>
                <c:pt idx="0">
                  <c:v>6.6412569240006186E-2</c:v>
                </c:pt>
                <c:pt idx="1">
                  <c:v>7.5852327946704823E-2</c:v>
                </c:pt>
                <c:pt idx="2">
                  <c:v>8.7679245511474255E-2</c:v>
                </c:pt>
                <c:pt idx="3">
                  <c:v>9.7105462259802794E-2</c:v>
                </c:pt>
                <c:pt idx="4">
                  <c:v>9.6990308846684595E-2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9E-4590-832D-4B7BD4A0DE87}"/>
            </c:ext>
          </c:extLst>
        </c:ser>
        <c:ser>
          <c:idx val="7"/>
          <c:order val="7"/>
          <c:tx>
            <c:strRef>
              <c:f>Fig.26!$A$41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rgbClr val="997300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Fig.26!$B$41:$F$41</c:f>
              <c:numCache>
                <c:formatCode>0%</c:formatCode>
                <c:ptCount val="5"/>
                <c:pt idx="0">
                  <c:v>5.3191305440090417E-2</c:v>
                </c:pt>
                <c:pt idx="1">
                  <c:v>5.9643022794606725E-2</c:v>
                </c:pt>
                <c:pt idx="2">
                  <c:v>6.3257917615449022E-2</c:v>
                </c:pt>
                <c:pt idx="3">
                  <c:v>8.070480738745904E-2</c:v>
                </c:pt>
                <c:pt idx="4">
                  <c:v>0.13255937876284771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9E-4590-832D-4B7BD4A0DE87}"/>
            </c:ext>
          </c:extLst>
        </c:ser>
        <c:ser>
          <c:idx val="8"/>
          <c:order val="8"/>
          <c:tx>
            <c:strRef>
              <c:f>Fig.26!$A$42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rgbClr val="4472C4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Fig.26!$B$42:$F$42</c:f>
              <c:numCache>
                <c:formatCode>0%</c:formatCode>
                <c:ptCount val="5"/>
                <c:pt idx="0">
                  <c:v>4.4703381500226284E-2</c:v>
                </c:pt>
                <c:pt idx="1">
                  <c:v>4.2679332468841466E-2</c:v>
                </c:pt>
                <c:pt idx="2">
                  <c:v>3.2631890894849691E-2</c:v>
                </c:pt>
                <c:pt idx="3">
                  <c:v>3.5827318005086525E-2</c:v>
                </c:pt>
                <c:pt idx="4">
                  <c:v>3.0483563441975149E-2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9E-4590-832D-4B7BD4A0DE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04853023"/>
        <c:axId val="1304856383"/>
      </c:barChart>
      <c:catAx>
        <c:axId val="13048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3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304856383"/>
        <c:crosses val="autoZero"/>
        <c:auto val="1"/>
        <c:lblAlgn val="ctr"/>
        <c:lblOffset val="100"/>
        <c:noMultiLvlLbl val="0"/>
      </c:catAx>
      <c:valAx>
        <c:axId val="130485638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048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56581828133547"/>
          <c:y val="2.6546369203849517E-2"/>
          <c:w val="0.28000725232621787"/>
          <c:h val="0.81264763779527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6699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7B4-44C8-B92E-16F49E04F26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7B4-44C8-B92E-16F49E04F262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7B4-44C8-B92E-16F49E04F26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7-4F3B-A294-CE57CD5A4994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7B4-44C8-B92E-16F49E04F26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7B4-44C8-B92E-16F49E04F262}"/>
              </c:ext>
            </c:extLst>
          </c:dPt>
          <c:dPt>
            <c:idx val="6"/>
            <c:invertIfNegative val="0"/>
            <c:bubble3D val="0"/>
            <c:spPr>
              <a:solidFill>
                <a:srgbClr val="99730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B4-44C8-B92E-16F49E04F262}"/>
              </c:ext>
            </c:extLst>
          </c:dPt>
          <c:dPt>
            <c:idx val="7"/>
            <c:invertIfNegative val="0"/>
            <c:bubble3D val="0"/>
            <c:spPr>
              <a:solidFill>
                <a:srgbClr val="336699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B4-44C8-B92E-16F49E04F262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B4-44C8-B92E-16F49E04F262}"/>
              </c:ext>
            </c:extLst>
          </c:dPt>
          <c:dPt>
            <c:idx val="9"/>
            <c:invertIfNegative val="0"/>
            <c:bubble3D val="0"/>
            <c:spPr>
              <a:solidFill>
                <a:srgbClr val="9E480E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4-44C8-B92E-16F49E04F26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07-4F3B-A294-CE57CD5A499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7-4F3B-A294-CE57CD5A49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Fig.27!$A$21:$A$32</c:f>
              <c:strCache>
                <c:ptCount val="12"/>
                <c:pt idx="0">
                  <c:v>Eletrodomésticos</c:v>
                </c:pt>
                <c:pt idx="1">
                  <c:v>Telefonia</c:v>
                </c:pt>
                <c:pt idx="2">
                  <c:v>Casa e Decoração</c:v>
                </c:pt>
                <c:pt idx="3">
                  <c:v>Informática</c:v>
                </c:pt>
                <c:pt idx="4">
                  <c:v>Eletrônicos</c:v>
                </c:pt>
                <c:pt idx="5">
                  <c:v>Moda e Acessório</c:v>
                </c:pt>
                <c:pt idx="6">
                  <c:v>Beleza e Saúde</c:v>
                </c:pt>
                <c:pt idx="7">
                  <c:v>Outras</c:v>
                </c:pt>
                <c:pt idx="8">
                  <c:v>Esportes</c:v>
                </c:pt>
                <c:pt idx="9">
                  <c:v>Alimenção</c:v>
                </c:pt>
                <c:pt idx="10">
                  <c:v>Jogos</c:v>
                </c:pt>
                <c:pt idx="11">
                  <c:v>Cultura</c:v>
                </c:pt>
              </c:strCache>
            </c:strRef>
          </c:cat>
          <c:val>
            <c:numRef>
              <c:f>Fig.27!$B$21:$B$32</c:f>
              <c:numCache>
                <c:formatCode>0.0%</c:formatCode>
                <c:ptCount val="12"/>
                <c:pt idx="0">
                  <c:v>0.19670000000000001</c:v>
                </c:pt>
                <c:pt idx="1">
                  <c:v>0.1346</c:v>
                </c:pt>
                <c:pt idx="2">
                  <c:v>0.1164</c:v>
                </c:pt>
                <c:pt idx="3">
                  <c:v>0.11410000000000001</c:v>
                </c:pt>
                <c:pt idx="4">
                  <c:v>0.10529999999999999</c:v>
                </c:pt>
                <c:pt idx="5">
                  <c:v>0.1024</c:v>
                </c:pt>
                <c:pt idx="6">
                  <c:v>6.2400000000000004E-2</c:v>
                </c:pt>
                <c:pt idx="7">
                  <c:v>5.0099999999999999E-2</c:v>
                </c:pt>
                <c:pt idx="8">
                  <c:v>4.7300000000000002E-2</c:v>
                </c:pt>
                <c:pt idx="9">
                  <c:v>3.9300000000000002E-2</c:v>
                </c:pt>
                <c:pt idx="10">
                  <c:v>2.1299999999999999E-2</c:v>
                </c:pt>
                <c:pt idx="11">
                  <c:v>1.01E-2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7-4F3B-A294-CE57CD5A4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50244655"/>
        <c:axId val="1050245615"/>
      </c:barChart>
      <c:catAx>
        <c:axId val="1050244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245615"/>
        <c:crosses val="autoZero"/>
        <c:auto val="1"/>
        <c:lblAlgn val="ctr"/>
        <c:lblOffset val="100"/>
        <c:noMultiLvlLbl val="0"/>
      </c:catAx>
      <c:valAx>
        <c:axId val="105024561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5024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76038029938377"/>
          <c:y val="6.8616765646465627E-2"/>
          <c:w val="0.55334094169803416"/>
          <c:h val="0.86918054950104273"/>
        </c:manualLayout>
      </c:layout>
      <c:doughnutChart>
        <c:varyColors val="1"/>
        <c:ser>
          <c:idx val="0"/>
          <c:order val="0"/>
          <c:tx>
            <c:strRef>
              <c:f>Fig.28!$B$21</c:f>
              <c:strCache>
                <c:ptCount val="1"/>
                <c:pt idx="0">
                  <c:v>Total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678E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F-4B34-B3E1-6095E16DEDB5}"/>
              </c:ext>
            </c:extLst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9F-4B34-B3E1-6095E16DEDB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9F-4B34-B3E1-6095E16DED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9F-4B34-B3E1-6095E16DED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9F-4B34-B3E1-6095E16DEDB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97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89F-4B34-B3E1-6095E16DEDB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97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89F-4B34-B3E1-6095E16DEDB5}"/>
                </c:ext>
              </c:extLst>
            </c:dLbl>
            <c:dLbl>
              <c:idx val="2"/>
              <c:layout>
                <c:manualLayout>
                  <c:x val="9.4710944051843118E-2"/>
                  <c:y val="0.109389892014463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9F-4B34-B3E1-6095E16DEDB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97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89F-4B34-B3E1-6095E16DE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97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Fig.28!$A$22:$A$26</c:f>
              <c:strCache>
                <c:ptCount val="5"/>
                <c:pt idx="0">
                  <c:v>Centro-Oeste</c:v>
                </c:pt>
                <c:pt idx="1">
                  <c:v>Nordeste</c:v>
                </c:pt>
                <c:pt idx="2">
                  <c:v>Norte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Fig.28!$B$22:$B$26</c:f>
              <c:numCache>
                <c:formatCode>0%</c:formatCode>
                <c:ptCount val="5"/>
                <c:pt idx="0">
                  <c:v>7.9799999999999996E-2</c:v>
                </c:pt>
                <c:pt idx="1">
                  <c:v>0.1603</c:v>
                </c:pt>
                <c:pt idx="2">
                  <c:v>3.2000000000000001E-2</c:v>
                </c:pt>
                <c:pt idx="3">
                  <c:v>0.55859999999999999</c:v>
                </c:pt>
                <c:pt idx="4">
                  <c:v>0.16930000000000001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9F-4B34-B3E1-6095E16D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8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7310480372733115"/>
          <c:y val="0.36920829955079365"/>
          <c:w val="0.22689519627266899"/>
          <c:h val="0.36816008897993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126267304822191E-2"/>
          <c:y val="6.7187563093074901E-2"/>
          <c:w val="0.61683571665913817"/>
          <c:h val="0.788178881485968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Fig.3!$A$19</c:f>
              <c:strCache>
                <c:ptCount val="1"/>
                <c:pt idx="0">
                  <c:v>Petróleo e derivados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Fig.3!$B$19:$F$19</c:f>
              <c:numCache>
                <c:formatCode>0.0%</c:formatCode>
                <c:ptCount val="5"/>
                <c:pt idx="0">
                  <c:v>0.45631200579687886</c:v>
                </c:pt>
                <c:pt idx="1">
                  <c:v>0.37806514420374282</c:v>
                </c:pt>
                <c:pt idx="2">
                  <c:v>0.37151000672008444</c:v>
                </c:pt>
                <c:pt idx="3">
                  <c:v>0.3289890481005977</c:v>
                </c:pt>
                <c:pt idx="4">
                  <c:v>0.35110206942226141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B-49A6-9945-FB3FBD483B77}"/>
            </c:ext>
          </c:extLst>
        </c:ser>
        <c:ser>
          <c:idx val="1"/>
          <c:order val="1"/>
          <c:tx>
            <c:strRef>
              <c:f>Fig.3!$A$20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Fig.3!$B$20:$F$20</c:f>
              <c:numCache>
                <c:formatCode>0.0%</c:formatCode>
                <c:ptCount val="5"/>
                <c:pt idx="0">
                  <c:v>5.3949092640504827E-2</c:v>
                </c:pt>
                <c:pt idx="1">
                  <c:v>0.10234810866407268</c:v>
                </c:pt>
                <c:pt idx="2">
                  <c:v>0.13638688925377238</c:v>
                </c:pt>
                <c:pt idx="3">
                  <c:v>0.11683048771791139</c:v>
                </c:pt>
                <c:pt idx="4">
                  <c:v>9.6142767789025599E-2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B-49A6-9945-FB3FBD483B77}"/>
            </c:ext>
          </c:extLst>
        </c:ser>
        <c:ser>
          <c:idx val="2"/>
          <c:order val="2"/>
          <c:tx>
            <c:strRef>
              <c:f>Fig.3!$A$21</c:f>
              <c:strCache>
                <c:ptCount val="1"/>
                <c:pt idx="0">
                  <c:v>Carvão mineral e coque de carvão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Fig.3!$B$21:$F$21</c:f>
              <c:numCache>
                <c:formatCode>0.0%</c:formatCode>
                <c:ptCount val="5"/>
                <c:pt idx="0">
                  <c:v>6.8307883834255789E-2</c:v>
                </c:pt>
                <c:pt idx="1">
                  <c:v>5.3757450559077692E-2</c:v>
                </c:pt>
                <c:pt idx="2">
                  <c:v>5.8672361864392591E-2</c:v>
                </c:pt>
                <c:pt idx="3">
                  <c:v>4.8201145295186668E-2</c:v>
                </c:pt>
                <c:pt idx="4">
                  <c:v>4.362537213702726E-2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B-49A6-9945-FB3FBD483B77}"/>
            </c:ext>
          </c:extLst>
        </c:ser>
        <c:ser>
          <c:idx val="3"/>
          <c:order val="3"/>
          <c:tx>
            <c:strRef>
              <c:f>Fig.3!$A$22</c:f>
              <c:strCache>
                <c:ptCount val="1"/>
                <c:pt idx="0">
                  <c:v>Urânio (U₃O₈) / Outr. Não Ren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Fig.3!$B$22:$F$22</c:f>
              <c:numCache>
                <c:formatCode>0.0%</c:formatCode>
                <c:ptCount val="5"/>
                <c:pt idx="0">
                  <c:v>1.4646569644193743E-2</c:v>
                </c:pt>
                <c:pt idx="1">
                  <c:v>1.8332227699515934E-2</c:v>
                </c:pt>
                <c:pt idx="2">
                  <c:v>1.8913043029094009E-2</c:v>
                </c:pt>
                <c:pt idx="3">
                  <c:v>1.9221365768858981E-2</c:v>
                </c:pt>
                <c:pt idx="4">
                  <c:v>1.8120679574862641E-2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6B-49A6-9945-FB3FBD483B77}"/>
            </c:ext>
          </c:extLst>
        </c:ser>
        <c:ser>
          <c:idx val="4"/>
          <c:order val="4"/>
          <c:tx>
            <c:strRef>
              <c:f>Fig.3!$A$23</c:f>
              <c:strCache>
                <c:ptCount val="1"/>
                <c:pt idx="0">
                  <c:v>Hidráulica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Fig.3!$B$23:$F$23</c:f>
              <c:numCache>
                <c:formatCode>0.0%</c:formatCode>
                <c:ptCount val="5"/>
                <c:pt idx="0">
                  <c:v>0.15777112826279713</c:v>
                </c:pt>
                <c:pt idx="1">
                  <c:v>0.1399900391078602</c:v>
                </c:pt>
                <c:pt idx="2">
                  <c:v>0.11284341928951504</c:v>
                </c:pt>
                <c:pt idx="3">
                  <c:v>0.12508731403550488</c:v>
                </c:pt>
                <c:pt idx="4">
                  <c:v>0.12084470241553559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6B-49A6-9945-FB3FBD483B77}"/>
            </c:ext>
          </c:extLst>
        </c:ser>
        <c:ser>
          <c:idx val="5"/>
          <c:order val="5"/>
          <c:tx>
            <c:strRef>
              <c:f>Fig.3!$A$24</c:f>
              <c:strCache>
                <c:ptCount val="1"/>
                <c:pt idx="0">
                  <c:v>Lenha e carvão vegetal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Fig.3!$B$24:$F$24</c:f>
              <c:numCache>
                <c:formatCode>0.0%</c:formatCode>
                <c:ptCount val="5"/>
                <c:pt idx="0">
                  <c:v>0.12130586622243959</c:v>
                </c:pt>
                <c:pt idx="1">
                  <c:v>9.6633085393563189E-2</c:v>
                </c:pt>
                <c:pt idx="2">
                  <c:v>8.3471846054119711E-2</c:v>
                </c:pt>
                <c:pt idx="3">
                  <c:v>9.1383186971411443E-2</c:v>
                </c:pt>
                <c:pt idx="4">
                  <c:v>8.6343908388379298E-2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6B-49A6-9945-FB3FBD483B77}"/>
            </c:ext>
          </c:extLst>
        </c:ser>
        <c:ser>
          <c:idx val="6"/>
          <c:order val="6"/>
          <c:tx>
            <c:strRef>
              <c:f>Fig.3!$A$25</c:f>
              <c:strCache>
                <c:ptCount val="1"/>
                <c:pt idx="0">
                  <c:v>Produtos da cana-de-açúcar / Outr. Ren</c:v>
                </c:pt>
              </c:strCache>
            </c:strRef>
          </c:tx>
          <c:spPr>
            <a:solidFill>
              <a:srgbClr val="255E9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Fig.3!$B$25:$F$25</c:f>
              <c:numCache>
                <c:formatCode>0.0%</c:formatCode>
                <c:ptCount val="5"/>
                <c:pt idx="0">
                  <c:v>0.12770745359893018</c:v>
                </c:pt>
                <c:pt idx="1">
                  <c:v>0.21087394437216758</c:v>
                </c:pt>
                <c:pt idx="2">
                  <c:v>0.21820243378902193</c:v>
                </c:pt>
                <c:pt idx="3">
                  <c:v>0.27028745211052885</c:v>
                </c:pt>
                <c:pt idx="4">
                  <c:v>0.28382050027290801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6B-49A6-9945-FB3FBD48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173977232"/>
        <c:axId val="1173985936"/>
      </c:barChart>
      <c:catAx>
        <c:axId val="11739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5936"/>
        <c:crosses val="autoZero"/>
        <c:auto val="1"/>
        <c:lblAlgn val="ctr"/>
        <c:lblOffset val="100"/>
        <c:noMultiLvlLbl val="0"/>
      </c:catAx>
      <c:valAx>
        <c:axId val="1173985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397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46547781210893"/>
          <c:y val="0.12572472912039842"/>
          <c:w val="0.33495077463566081"/>
          <c:h val="0.74707206070395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Fig.29!$B$21:$O$21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Fig.29!$B$22:$O$22</c:f>
              <c:numCache>
                <c:formatCode>0.00</c:formatCode>
                <c:ptCount val="14"/>
                <c:pt idx="0">
                  <c:v>2.67</c:v>
                </c:pt>
                <c:pt idx="1">
                  <c:v>2.8</c:v>
                </c:pt>
                <c:pt idx="2">
                  <c:v>2.94</c:v>
                </c:pt>
                <c:pt idx="3">
                  <c:v>3.2</c:v>
                </c:pt>
                <c:pt idx="4">
                  <c:v>3.52</c:v>
                </c:pt>
                <c:pt idx="5">
                  <c:v>4.03</c:v>
                </c:pt>
                <c:pt idx="6">
                  <c:v>4.2300000000000004</c:v>
                </c:pt>
                <c:pt idx="7">
                  <c:v>4.59</c:v>
                </c:pt>
                <c:pt idx="8">
                  <c:v>4.9800000000000004</c:v>
                </c:pt>
                <c:pt idx="9">
                  <c:v>6.04</c:v>
                </c:pt>
                <c:pt idx="10">
                  <c:v>8.08</c:v>
                </c:pt>
                <c:pt idx="11">
                  <c:v>8.2100000000000009</c:v>
                </c:pt>
                <c:pt idx="12">
                  <c:v>8.01</c:v>
                </c:pt>
                <c:pt idx="13">
                  <c:v>8.6199999999999992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6-4043-8DFA-9349A5175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83640063"/>
        <c:axId val="588317199"/>
      </c:barChart>
      <c:catAx>
        <c:axId val="58364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8317199"/>
        <c:crosses val="autoZero"/>
        <c:auto val="1"/>
        <c:lblAlgn val="ctr"/>
        <c:lblOffset val="100"/>
        <c:noMultiLvlLbl val="0"/>
      </c:catAx>
      <c:valAx>
        <c:axId val="588317199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836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Fig.30!$A$22:$A$33</c:f>
              <c:strCache>
                <c:ptCount val="12"/>
                <c:pt idx="0">
                  <c:v>Universidade</c:v>
                </c:pt>
                <c:pt idx="1">
                  <c:v>Fundo Nacional</c:v>
                </c:pt>
                <c:pt idx="2">
                  <c:v>Administração Direta</c:v>
                </c:pt>
                <c:pt idx="3">
                  <c:v>Empresa Pública</c:v>
                </c:pt>
                <c:pt idx="4">
                  <c:v>Ministério</c:v>
                </c:pt>
                <c:pt idx="5">
                  <c:v>Instituto Federal</c:v>
                </c:pt>
                <c:pt idx="6">
                  <c:v>Fundação Pública</c:v>
                </c:pt>
                <c:pt idx="7">
                  <c:v>Autarquia Especial</c:v>
                </c:pt>
                <c:pt idx="8">
                  <c:v>Autarquia</c:v>
                </c:pt>
                <c:pt idx="9">
                  <c:v>Sociedade de Economia Mista</c:v>
                </c:pt>
                <c:pt idx="10">
                  <c:v>Agência Reguladora</c:v>
                </c:pt>
                <c:pt idx="11">
                  <c:v>Hospital Universitário</c:v>
                </c:pt>
              </c:strCache>
            </c:strRef>
          </c:cat>
          <c:val>
            <c:numRef>
              <c:f>Fig.30!$C$22:$C$33</c:f>
              <c:numCache>
                <c:formatCode>0.0%</c:formatCode>
                <c:ptCount val="12"/>
                <c:pt idx="0">
                  <c:v>0.21240023840719044</c:v>
                </c:pt>
                <c:pt idx="1">
                  <c:v>0.19789688564521843</c:v>
                </c:pt>
                <c:pt idx="2">
                  <c:v>0.16631997075689409</c:v>
                </c:pt>
                <c:pt idx="3">
                  <c:v>9.1254119066675812E-2</c:v>
                </c:pt>
                <c:pt idx="4">
                  <c:v>8.5759757296004394E-2</c:v>
                </c:pt>
                <c:pt idx="5">
                  <c:v>7.4876091376608625E-2</c:v>
                </c:pt>
                <c:pt idx="6">
                  <c:v>6.9598042263651738E-2</c:v>
                </c:pt>
                <c:pt idx="7">
                  <c:v>5.7427341596896629E-2</c:v>
                </c:pt>
                <c:pt idx="8">
                  <c:v>2.1875150422276411E-2</c:v>
                </c:pt>
                <c:pt idx="9">
                  <c:v>1.2444732726033237E-2</c:v>
                </c:pt>
                <c:pt idx="10">
                  <c:v>1.0074160803538823E-2</c:v>
                </c:pt>
                <c:pt idx="11">
                  <c:v>7.3509639011375854E-5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B-4ED1-8DC3-35B4D7ED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3665023"/>
        <c:axId val="1838645855"/>
      </c:barChart>
      <c:catAx>
        <c:axId val="58366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8645855"/>
        <c:crosses val="autoZero"/>
        <c:auto val="1"/>
        <c:lblAlgn val="ctr"/>
        <c:lblOffset val="100"/>
        <c:noMultiLvlLbl val="0"/>
      </c:catAx>
      <c:valAx>
        <c:axId val="183864585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58366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5219363774856"/>
          <c:y val="0.12910818713450292"/>
          <c:w val="0.81306146444204896"/>
          <c:h val="0.73520979532163744"/>
        </c:manualLayout>
      </c:layout>
      <c:lineChart>
        <c:grouping val="standard"/>
        <c:varyColors val="0"/>
        <c:ser>
          <c:idx val="0"/>
          <c:order val="0"/>
          <c:tx>
            <c:strRef>
              <c:f>Fig.31!$A$25</c:f>
              <c:strCache>
                <c:ptCount val="1"/>
                <c:pt idx="0">
                  <c:v>Consumo final energético industrial</c:v>
                </c:pt>
              </c:strCache>
            </c:strRef>
          </c:tx>
          <c:spPr>
            <a:ln w="38100">
              <a:solidFill>
                <a:srgbClr val="00678E"/>
              </a:solidFill>
            </a:ln>
          </c:spPr>
          <c:marker>
            <c:symbol val="none"/>
          </c:marker>
          <c:cat>
            <c:numRef>
              <c:f>Fig.31!$B$24:$T$24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Fig.31!$B$25:$T$25</c:f>
              <c:numCache>
                <c:formatCode>0</c:formatCode>
                <c:ptCount val="19"/>
                <c:pt idx="0">
                  <c:v>100</c:v>
                </c:pt>
                <c:pt idx="1">
                  <c:v>104.44159098347497</c:v>
                </c:pt>
                <c:pt idx="2">
                  <c:v>111.35854099310349</c:v>
                </c:pt>
                <c:pt idx="3">
                  <c:v>111.98894084045492</c:v>
                </c:pt>
                <c:pt idx="4">
                  <c:v>104.55868221910663</c:v>
                </c:pt>
                <c:pt idx="5">
                  <c:v>117.60149865710294</c:v>
                </c:pt>
                <c:pt idx="6">
                  <c:v>121.70106612000168</c:v>
                </c:pt>
                <c:pt idx="7">
                  <c:v>121.71942696316729</c:v>
                </c:pt>
                <c:pt idx="8">
                  <c:v>121.37688492682388</c:v>
                </c:pt>
                <c:pt idx="9">
                  <c:v>119.99176384817522</c:v>
                </c:pt>
                <c:pt idx="10">
                  <c:v>116.38166570051985</c:v>
                </c:pt>
                <c:pt idx="11">
                  <c:v>115.12404603464259</c:v>
                </c:pt>
                <c:pt idx="12">
                  <c:v>117.27754379905258</c:v>
                </c:pt>
                <c:pt idx="13">
                  <c:v>112.07051045311209</c:v>
                </c:pt>
                <c:pt idx="14">
                  <c:v>109.16436127859275</c:v>
                </c:pt>
                <c:pt idx="15">
                  <c:v>113.36542330481585</c:v>
                </c:pt>
                <c:pt idx="16">
                  <c:v>118.10557180865671</c:v>
                </c:pt>
                <c:pt idx="17">
                  <c:v>120.26922501590933</c:v>
                </c:pt>
                <c:pt idx="18">
                  <c:v>123.79779905874275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4E-443B-8187-F67CBC6B87C2}"/>
            </c:ext>
          </c:extLst>
        </c:ser>
        <c:ser>
          <c:idx val="1"/>
          <c:order val="1"/>
          <c:tx>
            <c:strRef>
              <c:f>Fig.31!$A$26</c:f>
              <c:strCache>
                <c:ptCount val="1"/>
                <c:pt idx="0">
                  <c:v>Índice VA industrial</c:v>
                </c:pt>
              </c:strCache>
            </c:strRef>
          </c:tx>
          <c:spPr>
            <a:ln w="38100">
              <a:solidFill>
                <a:srgbClr val="953735"/>
              </a:solidFill>
            </a:ln>
          </c:spPr>
          <c:marker>
            <c:symbol val="none"/>
          </c:marker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C-4E80-4505-925E-3D697953C124}"/>
              </c:ext>
            </c:extLst>
          </c:dPt>
          <c:cat>
            <c:numRef>
              <c:f>Fig.31!$B$24:$T$24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Fig.31!$B$26:$T$26</c:f>
              <c:numCache>
                <c:formatCode>0</c:formatCode>
                <c:ptCount val="19"/>
                <c:pt idx="0">
                  <c:v>100</c:v>
                </c:pt>
                <c:pt idx="1">
                  <c:v>101.54775327819949</c:v>
                </c:pt>
                <c:pt idx="2">
                  <c:v>108.23087812831736</c:v>
                </c:pt>
                <c:pt idx="3">
                  <c:v>112.65421490335225</c:v>
                </c:pt>
                <c:pt idx="4">
                  <c:v>106.37656922459786</c:v>
                </c:pt>
                <c:pt idx="5">
                  <c:v>118.00577989442419</c:v>
                </c:pt>
                <c:pt idx="6">
                  <c:v>122.80506628795102</c:v>
                </c:pt>
                <c:pt idx="7">
                  <c:v>122.54870011107393</c:v>
                </c:pt>
                <c:pt idx="8">
                  <c:v>125.5676505526598</c:v>
                </c:pt>
                <c:pt idx="9">
                  <c:v>122.30375595500047</c:v>
                </c:pt>
                <c:pt idx="10">
                  <c:v>112.46456948578793</c:v>
                </c:pt>
                <c:pt idx="11">
                  <c:v>104.70886662149688</c:v>
                </c:pt>
                <c:pt idx="12">
                  <c:v>104.17508711910185</c:v>
                </c:pt>
                <c:pt idx="13">
                  <c:v>104.70792100808377</c:v>
                </c:pt>
                <c:pt idx="14">
                  <c:v>102.56846514569582</c:v>
                </c:pt>
                <c:pt idx="15">
                  <c:v>97.832351331046823</c:v>
                </c:pt>
                <c:pt idx="16">
                  <c:v>104.28361850114322</c:v>
                </c:pt>
                <c:pt idx="17">
                  <c:v>104.9133743139505</c:v>
                </c:pt>
                <c:pt idx="18">
                  <c:v>104.53280243158329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74E-443B-8187-F67CBC6B87C2}"/>
            </c:ext>
          </c:extLst>
        </c:ser>
        <c:ser>
          <c:idx val="2"/>
          <c:order val="2"/>
          <c:tx>
            <c:strRef>
              <c:f>Fig.31!$A$27</c:f>
              <c:strCache>
                <c:ptCount val="1"/>
                <c:pt idx="0">
                  <c:v>Intensidade Energética</c:v>
                </c:pt>
              </c:strCache>
            </c:strRef>
          </c:tx>
          <c:spPr>
            <a:ln w="25400">
              <a:solidFill>
                <a:srgbClr val="FF9933"/>
              </a:solidFill>
              <a:prstDash val="sysDot"/>
            </a:ln>
          </c:spPr>
          <c:marker>
            <c:symbol val="none"/>
          </c:marker>
          <c:cat>
            <c:numRef>
              <c:f>Fig.31!$B$24:$T$24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Fig.31!$B$27:$T$27</c:f>
              <c:numCache>
                <c:formatCode>0</c:formatCode>
                <c:ptCount val="19"/>
                <c:pt idx="0">
                  <c:v>100</c:v>
                </c:pt>
                <c:pt idx="1">
                  <c:v>102.84973090182265</c:v>
                </c:pt>
                <c:pt idx="2">
                  <c:v>102.88980642019554</c:v>
                </c:pt>
                <c:pt idx="3">
                  <c:v>99.409454796282517</c:v>
                </c:pt>
                <c:pt idx="4">
                  <c:v>98.291083253819693</c:v>
                </c:pt>
                <c:pt idx="5">
                  <c:v>99.657405562945343</c:v>
                </c:pt>
                <c:pt idx="6">
                  <c:v>99.101014150865169</c:v>
                </c:pt>
                <c:pt idx="7">
                  <c:v>99.32331134711751</c:v>
                </c:pt>
                <c:pt idx="8">
                  <c:v>96.662543571221462</c:v>
                </c:pt>
                <c:pt idx="9">
                  <c:v>98.109631148469461</c:v>
                </c:pt>
                <c:pt idx="10">
                  <c:v>103.48296021817511</c:v>
                </c:pt>
                <c:pt idx="11">
                  <c:v>109.94679796391517</c:v>
                </c:pt>
                <c:pt idx="12">
                  <c:v>112.57734170643974</c:v>
                </c:pt>
                <c:pt idx="13">
                  <c:v>107.03154964222803</c:v>
                </c:pt>
                <c:pt idx="14">
                  <c:v>106.43072519758157</c:v>
                </c:pt>
                <c:pt idx="15">
                  <c:v>115.87723463908983</c:v>
                </c:pt>
                <c:pt idx="16">
                  <c:v>113.25419419288943</c:v>
                </c:pt>
                <c:pt idx="17">
                  <c:v>114.63669508522989</c:v>
                </c:pt>
                <c:pt idx="18">
                  <c:v>118.42961843462334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74E-443B-8187-F67CBC6B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155472"/>
        <c:axId val="1439165808"/>
      </c:lineChart>
      <c:catAx>
        <c:axId val="143915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</a:defRPr>
            </a:pPr>
            <a:endParaRPr lang="pt-BR"/>
          </a:p>
        </c:txPr>
        <c:crossAx val="1439165808"/>
        <c:crosses val="autoZero"/>
        <c:auto val="1"/>
        <c:lblAlgn val="ctr"/>
        <c:lblOffset val="100"/>
        <c:tickLblSkip val="2"/>
        <c:noMultiLvlLbl val="0"/>
      </c:catAx>
      <c:valAx>
        <c:axId val="1439165808"/>
        <c:scaling>
          <c:orientation val="minMax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latin typeface="+mj-lt"/>
                  </a:defRPr>
                </a:pPr>
                <a:r>
                  <a:rPr lang="pt-BR" sz="1000" b="0" dirty="0">
                    <a:latin typeface="+mj-lt"/>
                  </a:rPr>
                  <a:t>Index</a:t>
                </a:r>
                <a:r>
                  <a:rPr lang="pt-BR" sz="1000" b="0" baseline="0" dirty="0">
                    <a:latin typeface="+mj-lt"/>
                  </a:rPr>
                  <a:t> (100 = ano 2005)</a:t>
                </a:r>
                <a:endParaRPr lang="pt-BR" sz="1000" b="0" dirty="0"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1.2382116028599871E-2"/>
              <c:y val="6.605738304093566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</a:defRPr>
            </a:pPr>
            <a:endParaRPr lang="pt-BR"/>
          </a:p>
        </c:txPr>
        <c:crossAx val="1439155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927610341810722"/>
          <c:y val="0.6547763157894736"/>
          <c:w val="0.47084049838597769"/>
          <c:h val="0.1969985380116959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95000"/>
                  <a:lumOff val="5000"/>
                </a:schemeClr>
              </a:solidFill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7715561137626"/>
          <c:y val="0.16391903066911154"/>
          <c:w val="0.82688764380288304"/>
          <c:h val="0.608173875525833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Fig.32!$A$23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1F4E7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940-4FFE-90DC-6A21EF1F6567}"/>
              </c:ext>
            </c:extLst>
          </c:dPt>
          <c:dPt>
            <c:idx val="1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323D-4694-8027-053EC104EA31}"/>
              </c:ext>
            </c:extLst>
          </c:dPt>
          <c:dPt>
            <c:idx val="2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5-323D-4694-8027-053EC104EA31}"/>
              </c:ext>
            </c:extLst>
          </c:dPt>
          <c:dPt>
            <c:idx val="3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323D-4694-8027-053EC104EA31}"/>
              </c:ext>
            </c:extLst>
          </c:dPt>
          <c:dPt>
            <c:idx val="4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2940-4FFE-90DC-6A21EF1F6567}"/>
              </c:ext>
            </c:extLst>
          </c:dPt>
          <c:dPt>
            <c:idx val="5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B-323D-4694-8027-053EC104EA31}"/>
              </c:ext>
            </c:extLst>
          </c:dPt>
          <c:dPt>
            <c:idx val="6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D-323D-4694-8027-053EC104EA31}"/>
              </c:ext>
            </c:extLst>
          </c:dPt>
          <c:dPt>
            <c:idx val="7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F-323D-4694-8027-053EC104EA31}"/>
              </c:ext>
            </c:extLst>
          </c:dPt>
          <c:dPt>
            <c:idx val="8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13A5-4455-A63C-7DCF4E58FF83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40-4FFE-90DC-6A21EF1F6567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40-4FFE-90DC-6A21EF1F6567}"/>
                </c:ext>
              </c:extLst>
            </c:dLbl>
            <c:dLbl>
              <c:idx val="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A5-4455-A63C-7DCF4E58F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Fig.32!$B$23:$J$23</c:f>
              <c:numCache>
                <c:formatCode>_(* #,##0_);_(* \(#,##0\);_(* "-"??_);_(@_)</c:formatCode>
                <c:ptCount val="9"/>
                <c:pt idx="0">
                  <c:v>72492.9920369061</c:v>
                </c:pt>
                <c:pt idx="1">
                  <c:v>72492.9920369061</c:v>
                </c:pt>
                <c:pt idx="2">
                  <c:v>85911.160088988821</c:v>
                </c:pt>
                <c:pt idx="3">
                  <c:v>85911.160088988821</c:v>
                </c:pt>
                <c:pt idx="4">
                  <c:v>87989.735524647098</c:v>
                </c:pt>
                <c:pt idx="5">
                  <c:v>71746.45183852897</c:v>
                </c:pt>
                <c:pt idx="6">
                  <c:v>71746.45183852897</c:v>
                </c:pt>
                <c:pt idx="7">
                  <c:v>89744.728613519372</c:v>
                </c:pt>
                <c:pt idx="8">
                  <c:v>89744.728613519401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3D-4694-8027-053EC104EA31}"/>
            </c:ext>
          </c:extLst>
        </c:ser>
        <c:ser>
          <c:idx val="1"/>
          <c:order val="1"/>
          <c:tx>
            <c:strRef>
              <c:f>Fig.32!$A$24</c:f>
              <c:strCache>
                <c:ptCount val="1"/>
                <c:pt idx="0">
                  <c:v>Atividade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C8-4EB1-96DB-395B79877404}"/>
                </c:ext>
              </c:extLst>
            </c:dLbl>
            <c:dLbl>
              <c:idx val="1"/>
              <c:layout>
                <c:manualLayout>
                  <c:x val="0"/>
                  <c:y val="-0.118721461187214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2FADFBD5-E6BE-4065-8933-C03639BE38F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BC8-4EB1-96DB-395B798774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C8-4EB1-96DB-395B798774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C8-4EB1-96DB-395B79877404}"/>
                </c:ext>
              </c:extLst>
            </c:dLbl>
            <c:dLbl>
              <c:idx val="5"/>
              <c:layout>
                <c:manualLayout>
                  <c:x val="0"/>
                  <c:y val="6.8493150684931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91974251-C7FD-423A-A705-E49D1E98FFB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DBC8-4EB1-96DB-395B79877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C8-4EB1-96DB-395B798774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Fig.32!$B$24:$J$24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18173.09269451211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16243.283686118131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3D-4694-8027-053EC104EA31}"/>
            </c:ext>
          </c:extLst>
        </c:ser>
        <c:ser>
          <c:idx val="2"/>
          <c:order val="2"/>
          <c:tx>
            <c:strRef>
              <c:f>Fig.32!$A$25</c:f>
              <c:strCache>
                <c:ptCount val="1"/>
                <c:pt idx="0">
                  <c:v>Estrutura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C8-4EB1-96DB-395B79877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C8-4EB1-96DB-395B79877404}"/>
                </c:ext>
              </c:extLst>
            </c:dLbl>
            <c:dLbl>
              <c:idx val="2"/>
              <c:layout>
                <c:manualLayout>
                  <c:x val="-1.896633475580844E-3"/>
                  <c:y val="-6.8493150684931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C6B580E5-4F9D-48AB-96AD-63EBD8AB0DD6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DBC8-4EB1-96DB-395B798774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C8-4EB1-96DB-395B798774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C8-4EB1-96DB-395B79877404}"/>
                </c:ext>
              </c:extLst>
            </c:dLbl>
            <c:dLbl>
              <c:idx val="6"/>
              <c:layout>
                <c:manualLayout>
                  <c:x val="0"/>
                  <c:y val="-9.1324200913242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0879F31F-5EFB-4B4F-9A2F-2C0BEA1030E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BC8-4EB1-96DB-395B798774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Fig.32!$B$25:$J$25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4754.9246424293806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26944.001871995519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3D-4694-8027-053EC104EA31}"/>
            </c:ext>
          </c:extLst>
        </c:ser>
        <c:ser>
          <c:idx val="3"/>
          <c:order val="3"/>
          <c:tx>
            <c:strRef>
              <c:f>Fig.32!$A$26</c:f>
              <c:strCache>
                <c:ptCount val="1"/>
                <c:pt idx="0">
                  <c:v>Intensidade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BC8-4EB1-96DB-395B79877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BC8-4EB1-96DB-395B798774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C8-4EB1-96DB-395B79877404}"/>
                </c:ext>
              </c:extLst>
            </c:dLbl>
            <c:dLbl>
              <c:idx val="3"/>
              <c:layout>
                <c:manualLayout>
                  <c:x val="-6.9542424077947042E-17"/>
                  <c:y val="4.566210045662100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defRPr>
                    </a:pPr>
                    <a:r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t>- </a:t>
                    </a:r>
                    <a:fld id="{4D0EBA2D-D42E-49E5-A983-CA764F2DF185}" type="VALUE"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+mn-lt"/>
                          <a:ea typeface="Calibri"/>
                          <a:cs typeface="Calibri"/>
                        </a:defRPr>
                      </a:pPr>
                      <a:t>[VALOR]</a:t>
                    </a:fld>
                    <a:endParaRPr lang="en-US" sz="1200" b="1" i="0" u="none" strike="noStrike" kern="1200" baseline="0">
                      <a:solidFill>
                        <a:srgbClr val="000000"/>
                      </a:solidFill>
                      <a:latin typeface="+mn-lt"/>
                      <a:ea typeface="Calibri"/>
                      <a:cs typeface="Calibri"/>
                    </a:endParaRP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C8-4EB1-96DB-395B798774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C8-4EB1-96DB-395B79877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C8-4EB1-96DB-395B79877404}"/>
                </c:ext>
              </c:extLst>
            </c:dLbl>
            <c:dLbl>
              <c:idx val="7"/>
              <c:layout>
                <c:manualLayout>
                  <c:x val="0"/>
                  <c:y val="5.479452054794520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defRPr>
                    </a:pPr>
                    <a:r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t>- </a:t>
                    </a:r>
                    <a:fld id="{1CB8727E-C64D-4687-9F9D-DE93F120651E}" type="VALUE"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+mn-lt"/>
                          <a:ea typeface="Calibri"/>
                          <a:cs typeface="Calibri"/>
                        </a:defRPr>
                      </a:pPr>
                      <a:t>[VALOR]</a:t>
                    </a:fld>
                    <a:endParaRPr lang="en-US" sz="1200" b="1" i="0" u="none" strike="noStrike" kern="1200" baseline="0">
                      <a:solidFill>
                        <a:srgbClr val="000000"/>
                      </a:solidFill>
                      <a:latin typeface="+mn-lt"/>
                      <a:ea typeface="Calibri"/>
                      <a:cs typeface="Calibri"/>
                    </a:endParaRP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Fig.32!$B$26:$J$26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2078.5754356582434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8945.7250970051173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23D-4694-8027-053EC104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7591536"/>
        <c:axId val="1"/>
      </c:barChart>
      <c:catAx>
        <c:axId val="112759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>
                  <a:def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defRPr>
                </a:pPr>
                <a:r>
                  <a: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rPr>
                  <a:t>Consumo</a:t>
                </a:r>
              </a:p>
              <a:p>
                <a:pPr algn="ctr">
                  <a:def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defRPr>
                </a:pPr>
                <a:r>
                  <a: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rPr>
                  <a:t>(milhões de tep)</a:t>
                </a:r>
              </a:p>
            </c:rich>
          </c:tx>
          <c:layout>
            <c:manualLayout>
              <c:xMode val="edge"/>
              <c:yMode val="edge"/>
              <c:x val="3.6401733340379432E-2"/>
              <c:y val="0.2264405134289720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none"/>
        <c:minorTickMark val="none"/>
        <c:tickLblPos val="none"/>
        <c:spPr>
          <a:ln w="9525">
            <a:noFill/>
          </a:ln>
        </c:spPr>
        <c:crossAx val="112759153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54311294303005"/>
          <c:y val="0.89272174882249311"/>
          <c:w val="0.72618936355082531"/>
          <c:h val="0.102742961924280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5564671548926E-2"/>
          <c:y val="0.1257369364051823"/>
          <c:w val="0.90732235284400642"/>
          <c:h val="0.71729582490566834"/>
        </c:manualLayout>
      </c:layout>
      <c:lineChart>
        <c:grouping val="standard"/>
        <c:varyColors val="0"/>
        <c:ser>
          <c:idx val="0"/>
          <c:order val="0"/>
          <c:tx>
            <c:strRef>
              <c:f>Fig.33!$A$21</c:f>
              <c:strCache>
                <c:ptCount val="1"/>
                <c:pt idx="0">
                  <c:v> </c:v>
                </c:pt>
              </c:strCache>
            </c:strRef>
          </c:tx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336699"/>
                </a:solidFill>
              </a:ln>
            </c:spPr>
          </c:marker>
          <c:cat>
            <c:numRef>
              <c:f>Fig.33!$B$21:$T$21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Fig.33!$B$21:$T$21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ED93-4899-995C-D44FE13B4725}"/>
            </c:ext>
          </c:extLst>
        </c:ser>
        <c:ser>
          <c:idx val="1"/>
          <c:order val="1"/>
          <c:tx>
            <c:strRef>
              <c:f>Fig.33!$A$22</c:f>
              <c:strCache>
                <c:ptCount val="1"/>
                <c:pt idx="0">
                  <c:v>Índice (100 = ano 2005)</c:v>
                </c:pt>
              </c:strCache>
            </c:strRef>
          </c:tx>
          <c:spPr>
            <a:ln w="28575">
              <a:solidFill>
                <a:srgbClr val="3366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336699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1F4E79"/>
                    </a:solidFill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Fig.33!$B$21:$T$21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Fig.33!$B$22:$T$22</c:f>
              <c:numCache>
                <c:formatCode>0.0</c:formatCode>
                <c:ptCount val="19"/>
                <c:pt idx="0">
                  <c:v>100</c:v>
                </c:pt>
                <c:pt idx="1">
                  <c:v>99.869998979967377</c:v>
                </c:pt>
                <c:pt idx="2">
                  <c:v>99.963661208822529</c:v>
                </c:pt>
                <c:pt idx="3">
                  <c:v>100.02571862986274</c:v>
                </c:pt>
                <c:pt idx="4">
                  <c:v>99.432930282419989</c:v>
                </c:pt>
                <c:pt idx="5">
                  <c:v>98.668317864844013</c:v>
                </c:pt>
                <c:pt idx="6">
                  <c:v>98.306877304690019</c:v>
                </c:pt>
                <c:pt idx="7">
                  <c:v>98.406835312840954</c:v>
                </c:pt>
                <c:pt idx="8">
                  <c:v>98.391620678196432</c:v>
                </c:pt>
                <c:pt idx="9">
                  <c:v>98.087039941626742</c:v>
                </c:pt>
                <c:pt idx="10">
                  <c:v>98.218756866284096</c:v>
                </c:pt>
                <c:pt idx="11">
                  <c:v>98.232970755559606</c:v>
                </c:pt>
                <c:pt idx="12">
                  <c:v>97.894034589122057</c:v>
                </c:pt>
                <c:pt idx="13">
                  <c:v>97.047877307059636</c:v>
                </c:pt>
                <c:pt idx="14">
                  <c:v>96.525140398294681</c:v>
                </c:pt>
                <c:pt idx="15">
                  <c:v>95.690230701528321</c:v>
                </c:pt>
                <c:pt idx="16">
                  <c:v>95.597959995955264</c:v>
                </c:pt>
                <c:pt idx="17">
                  <c:v>96.072821872811303</c:v>
                </c:pt>
                <c:pt idx="18">
                  <c:v>97.315193527142128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AA9-9028-A18826E0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150576"/>
        <c:axId val="1439167440"/>
      </c:lineChart>
      <c:catAx>
        <c:axId val="143915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cs typeface="Calibri" panose="020F0502020204030204" pitchFamily="34" charset="0"/>
              </a:defRPr>
            </a:pPr>
            <a:endParaRPr lang="pt-BR"/>
          </a:p>
        </c:txPr>
        <c:crossAx val="1439167440"/>
        <c:crosses val="autoZero"/>
        <c:auto val="1"/>
        <c:lblAlgn val="ctr"/>
        <c:lblOffset val="100"/>
        <c:noMultiLvlLbl val="0"/>
      </c:catAx>
      <c:valAx>
        <c:axId val="1439167440"/>
        <c:scaling>
          <c:orientation val="minMax"/>
          <c:max val="102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defRPr>
                </a:pPr>
                <a:r>
                  <a:rPr lang="pt-BR" sz="1100" b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rPr>
                  <a:t>Índice  (100 = ano 2005)</a:t>
                </a:r>
              </a:p>
            </c:rich>
          </c:tx>
          <c:layout>
            <c:manualLayout>
              <c:xMode val="edge"/>
              <c:yMode val="edge"/>
              <c:x val="8.7412587412587419E-3"/>
              <c:y val="0.254001725811670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43915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2839474135199989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Fig.34!$A$22</c:f>
              <c:strCache>
                <c:ptCount val="1"/>
                <c:pt idx="0">
                  <c:v>Ferro gusa e aço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Fig.34!$B$22:$F$22</c:f>
              <c:numCache>
                <c:formatCode>0%</c:formatCode>
                <c:ptCount val="5"/>
                <c:pt idx="0">
                  <c:v>0.22897288916808384</c:v>
                </c:pt>
                <c:pt idx="1">
                  <c:v>0.19290024767779831</c:v>
                </c:pt>
                <c:pt idx="2">
                  <c:v>0.19823819814502608</c:v>
                </c:pt>
                <c:pt idx="3">
                  <c:v>0.18555481298755103</c:v>
                </c:pt>
                <c:pt idx="4">
                  <c:v>0.17457438448245002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AFC-97FF-570E12C0EA75}"/>
            </c:ext>
          </c:extLst>
        </c:ser>
        <c:ser>
          <c:idx val="6"/>
          <c:order val="1"/>
          <c:tx>
            <c:strRef>
              <c:f>Fig.34!$A$23</c:f>
              <c:strCache>
                <c:ptCount val="1"/>
                <c:pt idx="0">
                  <c:v>Alimentos e bebidas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B-4AFC-97FF-570E12C0EA75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7-4B63-9E3E-7D64D58AD12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7-4B63-9E3E-7D64D58AD12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07-4B63-9E3E-7D64D58AD127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AE-4119-AB11-2989D44F8C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Fig.34!$B$23:$F$23</c:f>
              <c:numCache>
                <c:formatCode>0%</c:formatCode>
                <c:ptCount val="5"/>
                <c:pt idx="0">
                  <c:v>0.24727957160627539</c:v>
                </c:pt>
                <c:pt idx="1">
                  <c:v>0.27264053782665892</c:v>
                </c:pt>
                <c:pt idx="2">
                  <c:v>0.25454011966192447</c:v>
                </c:pt>
                <c:pt idx="3">
                  <c:v>0.29677147389142106</c:v>
                </c:pt>
                <c:pt idx="4">
                  <c:v>0.30040337879244511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B-4AFC-97FF-570E12C0EA75}"/>
            </c:ext>
          </c:extLst>
        </c:ser>
        <c:ser>
          <c:idx val="1"/>
          <c:order val="2"/>
          <c:tx>
            <c:strRef>
              <c:f>Fig.34!$A$24</c:f>
              <c:strCache>
                <c:ptCount val="1"/>
                <c:pt idx="0">
                  <c:v>Química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Fig.34!$B$24:$F$24</c:f>
              <c:numCache>
                <c:formatCode>0%</c:formatCode>
                <c:ptCount val="5"/>
                <c:pt idx="0">
                  <c:v>9.8381925109593177E-2</c:v>
                </c:pt>
                <c:pt idx="1">
                  <c:v>8.4618995503219219E-2</c:v>
                </c:pt>
                <c:pt idx="2">
                  <c:v>8.1487200439031821E-2</c:v>
                </c:pt>
                <c:pt idx="3">
                  <c:v>7.0996483454883852E-2</c:v>
                </c:pt>
                <c:pt idx="4">
                  <c:v>6.5574068174801367E-2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B-4AFC-97FF-570E12C0EA75}"/>
            </c:ext>
          </c:extLst>
        </c:ser>
        <c:ser>
          <c:idx val="3"/>
          <c:order val="3"/>
          <c:tx>
            <c:strRef>
              <c:f>Fig.34!$A$25</c:f>
              <c:strCache>
                <c:ptCount val="1"/>
                <c:pt idx="0">
                  <c:v>Papel e celulose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Fig.34!$B$25:$F$25</c:f>
              <c:numCache>
                <c:formatCode>0%</c:formatCode>
                <c:ptCount val="5"/>
                <c:pt idx="0">
                  <c:v>0.10639778393289774</c:v>
                </c:pt>
                <c:pt idx="1">
                  <c:v>0.1188352609575053</c:v>
                </c:pt>
                <c:pt idx="2">
                  <c:v>0.13902515007187477</c:v>
                </c:pt>
                <c:pt idx="3">
                  <c:v>0.16001539043474186</c:v>
                </c:pt>
                <c:pt idx="4">
                  <c:v>0.16089232292577232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3B-4AFC-97FF-570E12C0EA75}"/>
            </c:ext>
          </c:extLst>
        </c:ser>
        <c:ser>
          <c:idx val="4"/>
          <c:order val="4"/>
          <c:tx>
            <c:strRef>
              <c:f>Fig.34!$A$26</c:f>
              <c:strCache>
                <c:ptCount val="1"/>
                <c:pt idx="0">
                  <c:v>Outras indústrias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Fig.34!$B$26:$F$26</c:f>
              <c:numCache>
                <c:formatCode>0%</c:formatCode>
                <c:ptCount val="5"/>
                <c:pt idx="0">
                  <c:v>8.0359777576344119E-2</c:v>
                </c:pt>
                <c:pt idx="1">
                  <c:v>8.0923516344991855E-2</c:v>
                </c:pt>
                <c:pt idx="2">
                  <c:v>8.6181873393456843E-2</c:v>
                </c:pt>
                <c:pt idx="3">
                  <c:v>7.3257293305852192E-2</c:v>
                </c:pt>
                <c:pt idx="4">
                  <c:v>9.0102720020680149E-2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3B-4AFC-97FF-570E12C0EA75}"/>
            </c:ext>
          </c:extLst>
        </c:ser>
        <c:ser>
          <c:idx val="5"/>
          <c:order val="5"/>
          <c:tx>
            <c:strRef>
              <c:f>Fig.34!$A$27</c:f>
              <c:strCache>
                <c:ptCount val="1"/>
                <c:pt idx="0">
                  <c:v>Não ferrosos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Fig.34!$B$27:$F$27</c:f>
              <c:numCache>
                <c:formatCode>0%</c:formatCode>
                <c:ptCount val="5"/>
                <c:pt idx="0">
                  <c:v>7.4537657701074678E-2</c:v>
                </c:pt>
                <c:pt idx="1">
                  <c:v>7.6148843017634721E-2</c:v>
                </c:pt>
                <c:pt idx="2">
                  <c:v>6.6925940446687093E-2</c:v>
                </c:pt>
                <c:pt idx="3">
                  <c:v>5.8817801116319478E-2</c:v>
                </c:pt>
                <c:pt idx="4">
                  <c:v>6.0052700974302993E-2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3B-4AFC-97FF-570E12C0EA75}"/>
            </c:ext>
          </c:extLst>
        </c:ser>
        <c:ser>
          <c:idx val="2"/>
          <c:order val="6"/>
          <c:tx>
            <c:strRef>
              <c:f>Fig.34!$A$28</c:f>
              <c:strCache>
                <c:ptCount val="1"/>
                <c:pt idx="0">
                  <c:v>Cimento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Fig.34!$B$28:$F$28</c:f>
              <c:numCache>
                <c:formatCode>0%</c:formatCode>
                <c:ptCount val="5"/>
                <c:pt idx="0">
                  <c:v>4.0033648016295026E-2</c:v>
                </c:pt>
                <c:pt idx="1">
                  <c:v>4.9904681400122511E-2</c:v>
                </c:pt>
                <c:pt idx="2">
                  <c:v>5.2555496942114838E-2</c:v>
                </c:pt>
                <c:pt idx="3">
                  <c:v>4.950493546527264E-2</c:v>
                </c:pt>
                <c:pt idx="4">
                  <c:v>5.0063685543692345E-2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3B-4AFC-97FF-570E12C0EA75}"/>
            </c:ext>
          </c:extLst>
        </c:ser>
        <c:ser>
          <c:idx val="7"/>
          <c:order val="7"/>
          <c:tx>
            <c:strRef>
              <c:f>Fig.34!$A$29</c:f>
              <c:strCache>
                <c:ptCount val="1"/>
                <c:pt idx="0">
                  <c:v>Cerâmica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Fig.34!$B$29:$F$29</c:f>
              <c:numCache>
                <c:formatCode>0%</c:formatCode>
                <c:ptCount val="5"/>
                <c:pt idx="0">
                  <c:v>4.7061313072226926E-2</c:v>
                </c:pt>
                <c:pt idx="1">
                  <c:v>5.2608106837362022E-2</c:v>
                </c:pt>
                <c:pt idx="2">
                  <c:v>5.4684683411195048E-2</c:v>
                </c:pt>
                <c:pt idx="3">
                  <c:v>4.5229257947823905E-2</c:v>
                </c:pt>
                <c:pt idx="4">
                  <c:v>4.1461950394289578E-2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3B-4AFC-97FF-570E12C0EA75}"/>
            </c:ext>
          </c:extLst>
        </c:ser>
        <c:ser>
          <c:idx val="8"/>
          <c:order val="8"/>
          <c:tx>
            <c:strRef>
              <c:f>Fig.34!$A$30</c:f>
              <c:strCache>
                <c:ptCount val="1"/>
                <c:pt idx="0">
                  <c:v>Mineração e pelotização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Fig.34!$B$30:$F$30</c:f>
              <c:numCache>
                <c:formatCode>0%</c:formatCode>
                <c:ptCount val="5"/>
                <c:pt idx="0">
                  <c:v>3.813334637619626E-2</c:v>
                </c:pt>
                <c:pt idx="1">
                  <c:v>3.7316364128042241E-2</c:v>
                </c:pt>
                <c:pt idx="2">
                  <c:v>3.9644429916968843E-2</c:v>
                </c:pt>
                <c:pt idx="3">
                  <c:v>2.6056569661998534E-2</c:v>
                </c:pt>
                <c:pt idx="4">
                  <c:v>2.7065652756027243E-2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3B-4AFC-97FF-570E12C0EA75}"/>
            </c:ext>
          </c:extLst>
        </c:ser>
        <c:ser>
          <c:idx val="9"/>
          <c:order val="9"/>
          <c:tx>
            <c:strRef>
              <c:f>Fig.34!$A$31</c:f>
              <c:strCache>
                <c:ptCount val="1"/>
                <c:pt idx="0">
                  <c:v>Ferroligas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Fig.34!$B$31:$F$31</c:f>
              <c:numCache>
                <c:formatCode>0%</c:formatCode>
                <c:ptCount val="5"/>
                <c:pt idx="0">
                  <c:v>2.2255545326476622E-2</c:v>
                </c:pt>
                <c:pt idx="1">
                  <c:v>1.9884442512735637E-2</c:v>
                </c:pt>
                <c:pt idx="2">
                  <c:v>1.6111996129459866E-2</c:v>
                </c:pt>
                <c:pt idx="3">
                  <c:v>2.4679092531639007E-2</c:v>
                </c:pt>
                <c:pt idx="4">
                  <c:v>2.148022934184032E-2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3B-4AFC-97FF-570E12C0EA75}"/>
            </c:ext>
          </c:extLst>
        </c:ser>
        <c:ser>
          <c:idx val="10"/>
          <c:order val="10"/>
          <c:tx>
            <c:strRef>
              <c:f>Fig.34!$A$32</c:f>
              <c:strCache>
                <c:ptCount val="1"/>
                <c:pt idx="0">
                  <c:v>Têxtil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Fig.34!$B$32:$F$32</c:f>
              <c:numCache>
                <c:formatCode>0%</c:formatCode>
                <c:ptCount val="5"/>
                <c:pt idx="0">
                  <c:v>1.6586542114536213E-2</c:v>
                </c:pt>
                <c:pt idx="1">
                  <c:v>1.4219003793929423E-2</c:v>
                </c:pt>
                <c:pt idx="2">
                  <c:v>1.0604911442260482E-2</c:v>
                </c:pt>
                <c:pt idx="3">
                  <c:v>9.1168892024964723E-3</c:v>
                </c:pt>
                <c:pt idx="4">
                  <c:v>8.3289065936985162E-3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3B-4AFC-97FF-570E12C0EA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989567903819788"/>
          <c:y val="0.17898211640140327"/>
          <c:w val="0.22697286015744494"/>
          <c:h val="0.73663039534312102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63970188861317889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Fig.35!$A$22</c:f>
              <c:strCache>
                <c:ptCount val="1"/>
                <c:pt idx="0">
                  <c:v>Derivados de petróleo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Fig.35!$B$22:$F$22</c:f>
              <c:numCache>
                <c:formatCode>0%</c:formatCode>
                <c:ptCount val="5"/>
                <c:pt idx="0">
                  <c:v>0.15117807346558845</c:v>
                </c:pt>
                <c:pt idx="1">
                  <c:v>0.13971979721796474</c:v>
                </c:pt>
                <c:pt idx="2">
                  <c:v>0.13189464269850884</c:v>
                </c:pt>
                <c:pt idx="3">
                  <c:v>0.10733857122923215</c:v>
                </c:pt>
                <c:pt idx="4">
                  <c:v>9.6584156992624376E-2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A-4F1B-89E9-1C027EEED80B}"/>
            </c:ext>
          </c:extLst>
        </c:ser>
        <c:ser>
          <c:idx val="6"/>
          <c:order val="1"/>
          <c:tx>
            <c:strRef>
              <c:f>Fig.35!$A$23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Fig.35!$B$23:$F$23</c:f>
              <c:numCache>
                <c:formatCode>0%</c:formatCode>
                <c:ptCount val="5"/>
                <c:pt idx="0">
                  <c:v>0.20804545573701325</c:v>
                </c:pt>
                <c:pt idx="1">
                  <c:v>0.20513255908592237</c:v>
                </c:pt>
                <c:pt idx="2">
                  <c:v>0.20186036054796441</c:v>
                </c:pt>
                <c:pt idx="3">
                  <c:v>0.2075934811312008</c:v>
                </c:pt>
                <c:pt idx="4">
                  <c:v>0.21510264169069107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CA-4F1B-89E9-1C027EEED80B}"/>
            </c:ext>
          </c:extLst>
        </c:ser>
        <c:ser>
          <c:idx val="1"/>
          <c:order val="2"/>
          <c:tx>
            <c:strRef>
              <c:f>Fig.35!$A$24</c:f>
              <c:strCache>
                <c:ptCount val="1"/>
                <c:pt idx="0">
                  <c:v>Carvão mineral e derivados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Fig.35!$B$24:$F$24</c:f>
              <c:numCache>
                <c:formatCode>0%</c:formatCode>
                <c:ptCount val="5"/>
                <c:pt idx="0">
                  <c:v>0.14100553633341864</c:v>
                </c:pt>
                <c:pt idx="1">
                  <c:v>0.14018683790437816</c:v>
                </c:pt>
                <c:pt idx="2">
                  <c:v>0.1519524911553207</c:v>
                </c:pt>
                <c:pt idx="3">
                  <c:v>0.13515979000498385</c:v>
                </c:pt>
                <c:pt idx="4">
                  <c:v>0.12800808199924557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A-4F1B-89E9-1C027EEED80B}"/>
            </c:ext>
          </c:extLst>
        </c:ser>
        <c:ser>
          <c:idx val="3"/>
          <c:order val="3"/>
          <c:tx>
            <c:strRef>
              <c:f>Fig.35!$A$25</c:f>
              <c:strCache>
                <c:ptCount val="1"/>
                <c:pt idx="0">
                  <c:v>Lenha e carvão vegetal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Fig.35!$B$25:$F$25</c:f>
              <c:numCache>
                <c:formatCode>0%</c:formatCode>
                <c:ptCount val="5"/>
                <c:pt idx="0">
                  <c:v>0.15574117371673271</c:v>
                </c:pt>
                <c:pt idx="1">
                  <c:v>0.13147620160334686</c:v>
                </c:pt>
                <c:pt idx="2">
                  <c:v>0.13096216014056733</c:v>
                </c:pt>
                <c:pt idx="3">
                  <c:v>0.13503970310708646</c:v>
                </c:pt>
                <c:pt idx="4">
                  <c:v>0.12774447658573221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CA-4F1B-89E9-1C027EEED80B}"/>
            </c:ext>
          </c:extLst>
        </c:ser>
        <c:ser>
          <c:idx val="4"/>
          <c:order val="4"/>
          <c:tx>
            <c:strRef>
              <c:f>Fig.35!$A$26</c:f>
              <c:strCache>
                <c:ptCount val="1"/>
                <c:pt idx="0">
                  <c:v>Bagaço de cana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Fig.35!$B$26:$F$26</c:f>
              <c:numCache>
                <c:formatCode>0%</c:formatCode>
                <c:ptCount val="5"/>
                <c:pt idx="0">
                  <c:v>0.18179670235618794</c:v>
                </c:pt>
                <c:pt idx="1">
                  <c:v>0.20388006435679051</c:v>
                </c:pt>
                <c:pt idx="2">
                  <c:v>0.18486754231030547</c:v>
                </c:pt>
                <c:pt idx="3">
                  <c:v>0.22094662381058158</c:v>
                </c:pt>
                <c:pt idx="4">
                  <c:v>0.22469580019145163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CA-4F1B-89E9-1C027EEED80B}"/>
            </c:ext>
          </c:extLst>
        </c:ser>
        <c:ser>
          <c:idx val="5"/>
          <c:order val="5"/>
          <c:tx>
            <c:strRef>
              <c:f>Fig.35!$A$27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Fig.35!$B$27:$F$27</c:f>
              <c:numCache>
                <c:formatCode>0%</c:formatCode>
                <c:ptCount val="5"/>
                <c:pt idx="0">
                  <c:v>9.9644420738266598E-2</c:v>
                </c:pt>
                <c:pt idx="1">
                  <c:v>0.10506428240879331</c:v>
                </c:pt>
                <c:pt idx="2">
                  <c:v>0.11122899416007009</c:v>
                </c:pt>
                <c:pt idx="3">
                  <c:v>8.7638848581687231E-2</c:v>
                </c:pt>
                <c:pt idx="4">
                  <c:v>9.5213263611388613E-2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CA-4F1B-89E9-1C027EEED80B}"/>
            </c:ext>
          </c:extLst>
        </c:ser>
        <c:ser>
          <c:idx val="2"/>
          <c:order val="6"/>
          <c:tx>
            <c:strRef>
              <c:f>Fig.35!$A$28</c:f>
              <c:strCache>
                <c:ptCount val="1"/>
                <c:pt idx="0">
                  <c:v>Licor preto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Fig.35!$B$28:$F$28</c:f>
              <c:numCache>
                <c:formatCode>0%</c:formatCode>
                <c:ptCount val="5"/>
                <c:pt idx="0">
                  <c:v>4.609859528149772E-2</c:v>
                </c:pt>
                <c:pt idx="1">
                  <c:v>5.5254479445022202E-2</c:v>
                </c:pt>
                <c:pt idx="2">
                  <c:v>6.9186652607048371E-2</c:v>
                </c:pt>
                <c:pt idx="3">
                  <c:v>8.3561564251727546E-2</c:v>
                </c:pt>
                <c:pt idx="4">
                  <c:v>8.7088367534317493E-2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CA-4F1B-89E9-1C027EEED80B}"/>
            </c:ext>
          </c:extLst>
        </c:ser>
        <c:ser>
          <c:idx val="7"/>
          <c:order val="7"/>
          <c:tx>
            <c:strRef>
              <c:f>Fig.35!$A$29</c:f>
              <c:strCache>
                <c:ptCount val="1"/>
                <c:pt idx="0">
                  <c:v>Demais fontes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Fig.35!$B$29:$F$29</c:f>
              <c:numCache>
                <c:formatCode>0%</c:formatCode>
                <c:ptCount val="5"/>
                <c:pt idx="0">
                  <c:v>1.6490042371294804E-2</c:v>
                </c:pt>
                <c:pt idx="1">
                  <c:v>1.9285777977781977E-2</c:v>
                </c:pt>
                <c:pt idx="2">
                  <c:v>1.8047156380214639E-2</c:v>
                </c:pt>
                <c:pt idx="3">
                  <c:v>2.2721417883500405E-2</c:v>
                </c:pt>
                <c:pt idx="4">
                  <c:v>2.5563211394549149E-2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CA-4F1B-89E9-1C027EEED8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5770402536531569"/>
          <c:y val="0.34227826568711978"/>
          <c:w val="0.32916528811690104"/>
          <c:h val="0.55868644345833984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007874015748042E-2"/>
          <c:y val="5.4189997083697872E-2"/>
          <c:w val="0.88712878993574074"/>
          <c:h val="0.80476384919014576"/>
        </c:manualLayout>
      </c:layout>
      <c:lineChart>
        <c:grouping val="standard"/>
        <c:varyColors val="0"/>
        <c:ser>
          <c:idx val="0"/>
          <c:order val="0"/>
          <c:tx>
            <c:strRef>
              <c:f>Fig.36!$A$23</c:f>
              <c:strCache>
                <c:ptCount val="1"/>
                <c:pt idx="0">
                  <c:v>Mundo</c:v>
                </c:pt>
              </c:strCache>
            </c:strRef>
          </c:tx>
          <c:spPr>
            <a:ln w="28575" cap="rnd">
              <a:solidFill>
                <a:srgbClr val="333F5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ysClr val="window" lastClr="FFFFFF"/>
                </a:solidFill>
                <a:ln w="25400">
                  <a:solidFill>
                    <a:srgbClr val="333F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20B-4507-A349-0CE34728378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8F4-495F-8343-6232B03EAA32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ysClr val="window" lastClr="FFFFFF"/>
                </a:solidFill>
                <a:ln w="28575">
                  <a:solidFill>
                    <a:srgbClr val="333F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070-439E-BD34-FDCD89D28E7F}"/>
              </c:ext>
            </c:extLst>
          </c:dPt>
          <c:dLbls>
            <c:dLbl>
              <c:idx val="23"/>
              <c:layout>
                <c:manualLayout>
                  <c:x val="-1.2354165981866748E-2"/>
                  <c:y val="0.103672267571182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0-439E-BD34-FDCD89D28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Fig.36!$B$21:$Y$21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Fig.36!$B$23:$Y$23</c:f>
              <c:numCache>
                <c:formatCode>0.0%</c:formatCode>
                <c:ptCount val="24"/>
                <c:pt idx="0">
                  <c:v>0.871</c:v>
                </c:pt>
                <c:pt idx="1">
                  <c:v>0.87400000000000011</c:v>
                </c:pt>
                <c:pt idx="2">
                  <c:v>0.89200000000000002</c:v>
                </c:pt>
                <c:pt idx="3">
                  <c:v>0.89800000000000002</c:v>
                </c:pt>
                <c:pt idx="4">
                  <c:v>0.90900000000000003</c:v>
                </c:pt>
                <c:pt idx="5">
                  <c:v>0.91400000000000003</c:v>
                </c:pt>
                <c:pt idx="6">
                  <c:v>0.92</c:v>
                </c:pt>
                <c:pt idx="7">
                  <c:v>0.92599999999999993</c:v>
                </c:pt>
                <c:pt idx="8">
                  <c:v>0.93400000000000005</c:v>
                </c:pt>
                <c:pt idx="9">
                  <c:v>0.94799999999999995</c:v>
                </c:pt>
                <c:pt idx="10">
                  <c:v>0.94900000000000007</c:v>
                </c:pt>
                <c:pt idx="11">
                  <c:v>0.95099999999999996</c:v>
                </c:pt>
                <c:pt idx="12">
                  <c:v>0.95499999999999996</c:v>
                </c:pt>
                <c:pt idx="13">
                  <c:v>0.95700000000000007</c:v>
                </c:pt>
                <c:pt idx="14">
                  <c:v>0.96099999999999997</c:v>
                </c:pt>
                <c:pt idx="15">
                  <c:v>0.96400000000000008</c:v>
                </c:pt>
                <c:pt idx="16">
                  <c:v>0.96299999999999997</c:v>
                </c:pt>
                <c:pt idx="17">
                  <c:v>0.96499999999999997</c:v>
                </c:pt>
                <c:pt idx="18">
                  <c:v>0.96400000000000008</c:v>
                </c:pt>
                <c:pt idx="19">
                  <c:v>0.96599999999999997</c:v>
                </c:pt>
                <c:pt idx="20">
                  <c:v>0.97</c:v>
                </c:pt>
                <c:pt idx="21">
                  <c:v>0.96399999999999997</c:v>
                </c:pt>
                <c:pt idx="22">
                  <c:v>0.96899999999999997</c:v>
                </c:pt>
                <c:pt idx="23">
                  <c:v>0.96699999999999997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F4-495F-8343-6232B03EAA32}"/>
            </c:ext>
          </c:extLst>
        </c:ser>
        <c:ser>
          <c:idx val="1"/>
          <c:order val="1"/>
          <c:tx>
            <c:strRef>
              <c:f>Fig.36!$A$22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ysClr val="window" lastClr="FFFFFF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0B-4507-A349-0CE34728378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8F4-495F-8343-6232B03EAA32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ysClr val="window" lastClr="FFFFFF"/>
                </a:solidFill>
                <a:ln w="28575">
                  <a:solidFill>
                    <a:srgbClr val="ED7D3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070-439E-BD34-FDCD89D28E7F}"/>
              </c:ext>
            </c:extLst>
          </c:dPt>
          <c:dLbls>
            <c:dLbl>
              <c:idx val="23"/>
              <c:layout>
                <c:manualLayout>
                  <c:x val="-1.2354165981866748E-2"/>
                  <c:y val="-0.103671923352033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70-439E-BD34-FDCD89D28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Fig.36!$B$21:$Y$21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Fig.36!$B$22:$Y$22</c:f>
              <c:numCache>
                <c:formatCode>0.0%</c:formatCode>
                <c:ptCount val="24"/>
                <c:pt idx="0">
                  <c:v>0.90200000000000002</c:v>
                </c:pt>
                <c:pt idx="1">
                  <c:v>0.91599999999999993</c:v>
                </c:pt>
                <c:pt idx="2">
                  <c:v>0.92599999999999993</c:v>
                </c:pt>
                <c:pt idx="3">
                  <c:v>0.91900000000000004</c:v>
                </c:pt>
                <c:pt idx="4">
                  <c:v>0.92700000000000005</c:v>
                </c:pt>
                <c:pt idx="5">
                  <c:v>0.92400000000000004</c:v>
                </c:pt>
                <c:pt idx="6">
                  <c:v>0.92299999999999993</c:v>
                </c:pt>
                <c:pt idx="7">
                  <c:v>0.93299999999999994</c:v>
                </c:pt>
                <c:pt idx="8">
                  <c:v>0.94200000000000006</c:v>
                </c:pt>
                <c:pt idx="9">
                  <c:v>0.97099999999999997</c:v>
                </c:pt>
                <c:pt idx="10">
                  <c:v>0.96599999999999997</c:v>
                </c:pt>
                <c:pt idx="11">
                  <c:v>0.96700000000000008</c:v>
                </c:pt>
                <c:pt idx="12">
                  <c:v>0.97299999999999998</c:v>
                </c:pt>
                <c:pt idx="13">
                  <c:v>0.97900000000000009</c:v>
                </c:pt>
                <c:pt idx="14">
                  <c:v>0.98499999999999999</c:v>
                </c:pt>
                <c:pt idx="15">
                  <c:v>0.99</c:v>
                </c:pt>
                <c:pt idx="16">
                  <c:v>0.98299999999999998</c:v>
                </c:pt>
                <c:pt idx="17">
                  <c:v>0.97900000000000009</c:v>
                </c:pt>
                <c:pt idx="18">
                  <c:v>0.97900000000000009</c:v>
                </c:pt>
                <c:pt idx="19">
                  <c:v>0.98</c:v>
                </c:pt>
                <c:pt idx="20">
                  <c:v>0.98099999999999998</c:v>
                </c:pt>
                <c:pt idx="21">
                  <c:v>0.97799999999999998</c:v>
                </c:pt>
                <c:pt idx="22">
                  <c:v>0.97599999999999998</c:v>
                </c:pt>
                <c:pt idx="23">
                  <c:v>0.98399999999999999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8F4-495F-8343-6232B03E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4367007"/>
        <c:axId val="1584367423"/>
      </c:lineChart>
      <c:catAx>
        <c:axId val="158436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84367423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84367423"/>
        <c:scaling>
          <c:orientation val="minMax"/>
          <c:max val="1"/>
          <c:min val="0.85000000000000009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8436700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297839735314018"/>
          <c:y val="0.63690964240102177"/>
          <c:w val="0.11693612829879867"/>
          <c:h val="0.15348709078938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3376973999542"/>
          <c:y val="7.2183915661364964E-2"/>
          <c:w val="0.77172792248848054"/>
          <c:h val="0.68039321674987152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Fig.37!$A$22</c:f>
              <c:strCache>
                <c:ptCount val="1"/>
                <c:pt idx="0">
                  <c:v>Consumo específico do cimento (tep/ton)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Fig.37!$B$22:$G$22</c:f>
              <c:numCache>
                <c:formatCode>0.000</c:formatCode>
                <c:ptCount val="6"/>
                <c:pt idx="0">
                  <c:v>8.2230193887241357E-2</c:v>
                </c:pt>
                <c:pt idx="1">
                  <c:v>8.3646001393448785E-2</c:v>
                </c:pt>
                <c:pt idx="2">
                  <c:v>7.4981499208205071E-2</c:v>
                </c:pt>
                <c:pt idx="3">
                  <c:v>7.1967726221093917E-2</c:v>
                </c:pt>
                <c:pt idx="4">
                  <c:v>6.8638253222658305E-2</c:v>
                </c:pt>
                <c:pt idx="5">
                  <c:v>6.8649728346187044E-2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A-41F1-9A5C-0D558920B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-1527197536"/>
        <c:axId val="-1527205696"/>
      </c:barChart>
      <c:lineChart>
        <c:grouping val="stacked"/>
        <c:varyColors val="0"/>
        <c:ser>
          <c:idx val="7"/>
          <c:order val="1"/>
          <c:tx>
            <c:strRef>
              <c:f>Fig.37!$A$23</c:f>
              <c:strCache>
                <c:ptCount val="1"/>
                <c:pt idx="0">
                  <c:v>Conteúdo de clínquer no cimento (em massa)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FFC000"/>
              </a:solidFill>
              <a:ln>
                <a:noFill/>
                <a:prstDash val="dash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Fig.37!$B$23:$G$23</c:f>
              <c:numCache>
                <c:formatCode>0%</c:formatCode>
                <c:ptCount val="6"/>
                <c:pt idx="0">
                  <c:v>0.74570970074500897</c:v>
                </c:pt>
                <c:pt idx="1">
                  <c:v>0.73248790757123883</c:v>
                </c:pt>
                <c:pt idx="2">
                  <c:v>0.67967962795504455</c:v>
                </c:pt>
                <c:pt idx="3">
                  <c:v>0.64368963242383748</c:v>
                </c:pt>
                <c:pt idx="4">
                  <c:v>0.65789473684210531</c:v>
                </c:pt>
                <c:pt idx="5">
                  <c:v>0.6989308247383732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A-41F1-9A5C-0D558920B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8080"/>
        <c:axId val="-1527184480"/>
      </c:lineChart>
      <c:catAx>
        <c:axId val="-15271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300" b="1">
                <a:latin typeface="+mn-lt"/>
              </a:defRPr>
            </a:pPr>
            <a:endParaRPr lang="pt-BR"/>
          </a:p>
        </c:txPr>
        <c:crossAx val="-1527205696"/>
        <c:crosses val="autoZero"/>
        <c:auto val="1"/>
        <c:lblAlgn val="ctr"/>
        <c:lblOffset val="100"/>
        <c:noMultiLvlLbl val="0"/>
      </c:catAx>
      <c:valAx>
        <c:axId val="-1527205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+mj-lt"/>
                  </a:defRPr>
                </a:pPr>
                <a:r>
                  <a:rPr lang="en-US" sz="1100">
                    <a:latin typeface="+mj-lt"/>
                  </a:rPr>
                  <a:t>tep/ tonelada de cimento</a:t>
                </a:r>
              </a:p>
            </c:rich>
          </c:tx>
          <c:layout>
            <c:manualLayout>
              <c:xMode val="edge"/>
              <c:yMode val="edge"/>
              <c:x val="6.4378278909535003E-3"/>
              <c:y val="0.11277820646970181"/>
            </c:manualLayout>
          </c:layout>
          <c:overlay val="0"/>
        </c:title>
        <c:numFmt formatCode="#,##0.00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latin typeface="+mj-lt"/>
              </a:defRPr>
            </a:pPr>
            <a:endParaRPr lang="pt-BR"/>
          </a:p>
        </c:txPr>
        <c:crossAx val="-1527197536"/>
        <c:crosses val="autoZero"/>
        <c:crossBetween val="between"/>
        <c:majorUnit val="2.5000000000000005E-2"/>
      </c:valAx>
      <c:valAx>
        <c:axId val="-1527184480"/>
        <c:scaling>
          <c:orientation val="minMax"/>
          <c:max val="1"/>
          <c:min val="0.5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clínquer/ cimento</a:t>
                </a:r>
              </a:p>
            </c:rich>
          </c:tx>
          <c:layout>
            <c:manualLayout>
              <c:xMode val="edge"/>
              <c:yMode val="edge"/>
              <c:x val="0.96101268165055576"/>
              <c:y val="0.19405341838046011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527198080"/>
        <c:crosses val="max"/>
        <c:crossBetween val="between"/>
        <c:majorUnit val="0.1"/>
      </c:valAx>
      <c:catAx>
        <c:axId val="-152719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2718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1.4154326261111925E-3"/>
          <c:y val="0.87908194390016281"/>
          <c:w val="0.99858464982584816"/>
          <c:h val="7.6641029140741515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5812756914008"/>
          <c:y val="6.0883333333333331E-2"/>
          <c:w val="0.81989266630652347"/>
          <c:h val="0.78460180491137221"/>
        </c:manualLayout>
      </c:layout>
      <c:lineChart>
        <c:grouping val="standard"/>
        <c:varyColors val="0"/>
        <c:ser>
          <c:idx val="6"/>
          <c:order val="0"/>
          <c:tx>
            <c:strRef>
              <c:f>Fig.38!$A$22</c:f>
              <c:strCache>
                <c:ptCount val="1"/>
                <c:pt idx="0">
                  <c:v>Consumo específico térmico do clínquer</c:v>
                </c:pt>
              </c:strCache>
            </c:strRef>
          </c:tx>
          <c:spPr>
            <a:ln w="28575">
              <a:solidFill>
                <a:srgbClr val="953735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953735"/>
              </a:solidFill>
              <a:ln w="28575">
                <a:solidFill>
                  <a:srgbClr val="953735"/>
                </a:solidFill>
              </a:ln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B-47C5-B950-F63FE93A656D}"/>
                </c:ext>
              </c:extLst>
            </c:dLbl>
            <c:dLbl>
              <c:idx val="1"/>
              <c:layout>
                <c:manualLayout>
                  <c:x val="-4.216393442622951E-2"/>
                  <c:y val="7.1095090105327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CB-47C5-B950-F63FE93A656D}"/>
                </c:ext>
              </c:extLst>
            </c:dLbl>
            <c:dLbl>
              <c:idx val="3"/>
              <c:layout>
                <c:manualLayout>
                  <c:x val="-4.216393442622951E-2"/>
                  <c:y val="7.6526342214214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CB-47C5-B950-F63FE93A6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953735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Fig.38!$B$21:$G$21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Fig.38!$B$22:$G$22</c:f>
              <c:numCache>
                <c:formatCode>0</c:formatCode>
                <c:ptCount val="6"/>
                <c:pt idx="0">
                  <c:v>100</c:v>
                </c:pt>
                <c:pt idx="1">
                  <c:v>95.44881804645739</c:v>
                </c:pt>
                <c:pt idx="2">
                  <c:v>96.703564453794925</c:v>
                </c:pt>
                <c:pt idx="3">
                  <c:v>89.42518609710892</c:v>
                </c:pt>
                <c:pt idx="4">
                  <c:v>82.180957130634752</c:v>
                </c:pt>
                <c:pt idx="5">
                  <c:v>85.860876710331837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ECB-47C5-B950-F63FE93A656D}"/>
            </c:ext>
          </c:extLst>
        </c:ser>
        <c:ser>
          <c:idx val="0"/>
          <c:order val="1"/>
          <c:tx>
            <c:strRef>
              <c:f>Fig.38!$A$23</c:f>
              <c:strCache>
                <c:ptCount val="1"/>
                <c:pt idx="0">
                  <c:v>Consumo específico elétrico do cimento</c:v>
                </c:pt>
              </c:strCache>
            </c:strRef>
          </c:tx>
          <c:spPr>
            <a:ln w="28575">
              <a:solidFill>
                <a:srgbClr val="00678E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00678E"/>
              </a:solidFill>
              <a:ln w="28575">
                <a:solidFill>
                  <a:srgbClr val="00678E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CB-47C5-B950-F63FE93A656D}"/>
                </c:ext>
              </c:extLst>
            </c:dLbl>
            <c:dLbl>
              <c:idx val="2"/>
              <c:layout>
                <c:manualLayout>
                  <c:x val="-4.216393442622951E-2"/>
                  <c:y val="7.1095090105327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CB-47C5-B950-F63FE93A6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678E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Fig.38!$B$21:$G$21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Fig.38!$B$23:$G$23</c:f>
              <c:numCache>
                <c:formatCode>0</c:formatCode>
                <c:ptCount val="6"/>
                <c:pt idx="0">
                  <c:v>100</c:v>
                </c:pt>
                <c:pt idx="1">
                  <c:v>97.573215847912508</c:v>
                </c:pt>
                <c:pt idx="2">
                  <c:v>93.852992852360558</c:v>
                </c:pt>
                <c:pt idx="3">
                  <c:v>94.904866365676526</c:v>
                </c:pt>
                <c:pt idx="4">
                  <c:v>95.923999206435056</c:v>
                </c:pt>
                <c:pt idx="5">
                  <c:v>97.422212407813447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ECB-47C5-B950-F63FE93A656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86112"/>
        <c:axId val="-1527183392"/>
      </c:lineChart>
      <c:catAx>
        <c:axId val="-15271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300" b="1">
                <a:latin typeface="+mn-lt"/>
              </a:defRPr>
            </a:pPr>
            <a:endParaRPr lang="pt-BR"/>
          </a:p>
        </c:txPr>
        <c:crossAx val="-1527183392"/>
        <c:crosses val="autoZero"/>
        <c:auto val="1"/>
        <c:lblAlgn val="ctr"/>
        <c:lblOffset val="100"/>
        <c:noMultiLvlLbl val="0"/>
      </c:catAx>
      <c:valAx>
        <c:axId val="-1527183392"/>
        <c:scaling>
          <c:orientation val="minMax"/>
          <c:min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+mj-lt"/>
                  </a:defRPr>
                </a:pPr>
                <a:r>
                  <a:rPr lang="en-US" sz="1100">
                    <a:latin typeface="+mj-lt"/>
                  </a:rPr>
                  <a:t>Índice de variação do consumo específico (100 = ano 2000)</a:t>
                </a:r>
              </a:p>
            </c:rich>
          </c:tx>
          <c:layout>
            <c:manualLayout>
              <c:xMode val="edge"/>
              <c:yMode val="edge"/>
              <c:x val="1.6990467212658213E-2"/>
              <c:y val="9.3202459281630887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200">
                <a:latin typeface="+mj-lt"/>
              </a:defRPr>
            </a:pPr>
            <a:endParaRPr lang="pt-BR"/>
          </a:p>
        </c:txPr>
        <c:crossAx val="-15271861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4962605242291332"/>
          <c:y val="0.66390572753748245"/>
          <c:w val="0.40096609771477881"/>
          <c:h val="0.14117642828892965"/>
        </c:manualLayout>
      </c:layout>
      <c:overlay val="0"/>
      <c:txPr>
        <a:bodyPr/>
        <a:lstStyle/>
        <a:p>
          <a:pPr>
            <a:defRPr sz="11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08595433950644E-2"/>
          <c:y val="5.6281214848143968E-2"/>
          <c:w val="0.60738004956084402"/>
          <c:h val="0.735122984626921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Fig.4!$A$19</c:f>
              <c:strCache>
                <c:ptCount val="1"/>
                <c:pt idx="0">
                  <c:v>Industrial (exclusive uso não-energético)</c:v>
                </c:pt>
              </c:strCache>
            </c:strRef>
          </c:tx>
          <c:spPr>
            <a:solidFill>
              <a:srgbClr val="3B64AD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Fig.4!$B$19:$F$19</c:f>
              <c:numCache>
                <c:formatCode>0.0%</c:formatCode>
                <c:ptCount val="5"/>
                <c:pt idx="0">
                  <c:v>0.38528520570896774</c:v>
                </c:pt>
                <c:pt idx="1">
                  <c:v>0.38108171797103951</c:v>
                </c:pt>
                <c:pt idx="2">
                  <c:v>0.34420634267534955</c:v>
                </c:pt>
                <c:pt idx="3">
                  <c:v>0.34069089819007387</c:v>
                </c:pt>
                <c:pt idx="4">
                  <c:v>0.33679039077877454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E-4377-9025-61EFE0C879E9}"/>
            </c:ext>
          </c:extLst>
        </c:ser>
        <c:ser>
          <c:idx val="1"/>
          <c:order val="1"/>
          <c:tx>
            <c:strRef>
              <c:f>Fig.4!$A$20</c:f>
              <c:strCache>
                <c:ptCount val="1"/>
                <c:pt idx="0">
                  <c:v>Transportes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Fig.4!$B$20:$F$20</c:f>
              <c:numCache>
                <c:formatCode>0.0%</c:formatCode>
                <c:ptCount val="5"/>
                <c:pt idx="0">
                  <c:v>0.30180135286310927</c:v>
                </c:pt>
                <c:pt idx="1">
                  <c:v>0.31117607236329192</c:v>
                </c:pt>
                <c:pt idx="2">
                  <c:v>0.34353183975837326</c:v>
                </c:pt>
                <c:pt idx="3">
                  <c:v>0.32905400412042557</c:v>
                </c:pt>
                <c:pt idx="4">
                  <c:v>0.35025063664898054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2E-4377-9025-61EFE0C879E9}"/>
            </c:ext>
          </c:extLst>
        </c:ser>
        <c:ser>
          <c:idx val="2"/>
          <c:order val="2"/>
          <c:tx>
            <c:strRef>
              <c:f>Fig.4!$A$21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92929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Fig.4!$B$21:$F$21</c:f>
              <c:numCache>
                <c:formatCode>0.0%</c:formatCode>
                <c:ptCount val="5"/>
                <c:pt idx="0">
                  <c:v>4.6638266367959993E-2</c:v>
                </c:pt>
                <c:pt idx="1">
                  <c:v>4.4745555078792902E-2</c:v>
                </c:pt>
                <c:pt idx="2">
                  <c:v>4.6721064907083193E-2</c:v>
                </c:pt>
                <c:pt idx="3">
                  <c:v>5.3943408203498341E-2</c:v>
                </c:pt>
                <c:pt idx="4">
                  <c:v>5.2691698602129217E-2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2E-4377-9025-61EFE0C879E9}"/>
            </c:ext>
          </c:extLst>
        </c:ser>
        <c:ser>
          <c:idx val="3"/>
          <c:order val="3"/>
          <c:tx>
            <c:strRef>
              <c:f>Fig.4!$A$22</c:f>
              <c:strCache>
                <c:ptCount val="1"/>
                <c:pt idx="0">
                  <c:v>Terciário e outros</c:v>
                </c:pt>
              </c:strCache>
            </c:strRef>
          </c:tx>
          <c:spPr>
            <a:solidFill>
              <a:srgbClr val="E2AA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Fig.4!$B$22:$F$22</c:f>
              <c:numCache>
                <c:formatCode>0.0%</c:formatCode>
                <c:ptCount val="5"/>
                <c:pt idx="0">
                  <c:v>5.2324277960714254E-2</c:v>
                </c:pt>
                <c:pt idx="1">
                  <c:v>4.6535663163874245E-2</c:v>
                </c:pt>
                <c:pt idx="2">
                  <c:v>5.1932483034533718E-2</c:v>
                </c:pt>
                <c:pt idx="3">
                  <c:v>4.9899026469568515E-2</c:v>
                </c:pt>
                <c:pt idx="4">
                  <c:v>5.376104054596488E-2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2E-4377-9025-61EFE0C879E9}"/>
            </c:ext>
          </c:extLst>
        </c:ser>
        <c:ser>
          <c:idx val="4"/>
          <c:order val="4"/>
          <c:tx>
            <c:strRef>
              <c:f>Fig.4!$A$23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5089BC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Fig.4!$B$23:$F$23</c:f>
              <c:numCache>
                <c:formatCode>0.0%</c:formatCode>
                <c:ptCount val="5"/>
                <c:pt idx="0">
                  <c:v>0.13212425301072914</c:v>
                </c:pt>
                <c:pt idx="1">
                  <c:v>0.1065864406851266</c:v>
                </c:pt>
                <c:pt idx="2">
                  <c:v>0.10378379959722579</c:v>
                </c:pt>
                <c:pt idx="3">
                  <c:v>0.11731291594183992</c:v>
                </c:pt>
                <c:pt idx="4">
                  <c:v>0.11311414813733213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2E-4377-9025-61EFE0C879E9}"/>
            </c:ext>
          </c:extLst>
        </c:ser>
        <c:ser>
          <c:idx val="5"/>
          <c:order val="5"/>
          <c:tx>
            <c:strRef>
              <c:f>Fig.4!$A$24</c:f>
              <c:strCache>
                <c:ptCount val="1"/>
                <c:pt idx="0">
                  <c:v>Setor energético</c:v>
                </c:pt>
              </c:strCache>
            </c:strRef>
          </c:tx>
          <c:spPr>
            <a:solidFill>
              <a:srgbClr val="62993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Fig.4!$B$24:$F$24</c:f>
              <c:numCache>
                <c:formatCode>0.0%</c:formatCode>
                <c:ptCount val="5"/>
                <c:pt idx="0">
                  <c:v>8.1826644088519696E-2</c:v>
                </c:pt>
                <c:pt idx="1">
                  <c:v>0.10987455073787496</c:v>
                </c:pt>
                <c:pt idx="2">
                  <c:v>0.10982447002743445</c:v>
                </c:pt>
                <c:pt idx="3">
                  <c:v>0.10909974707459366</c:v>
                </c:pt>
                <c:pt idx="4">
                  <c:v>9.339208528681886E-2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2E-4377-9025-61EFE0C8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3972880"/>
        <c:axId val="1173985392"/>
      </c:barChart>
      <c:catAx>
        <c:axId val="117397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5392"/>
        <c:crosses val="autoZero"/>
        <c:auto val="1"/>
        <c:lblAlgn val="ctr"/>
        <c:lblOffset val="100"/>
        <c:noMultiLvlLbl val="0"/>
      </c:catAx>
      <c:valAx>
        <c:axId val="11739853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397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09992815143914"/>
          <c:y val="0.17797450318710162"/>
          <c:w val="0.33690007184856086"/>
          <c:h val="0.64881289838770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1119916416702411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Fig.39!$A$22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Fig.39!$B$22:$G$22</c:f>
              <c:numCache>
                <c:formatCode>0%</c:formatCode>
                <c:ptCount val="6"/>
                <c:pt idx="0">
                  <c:v>0.55293834320875357</c:v>
                </c:pt>
                <c:pt idx="1">
                  <c:v>0.64821740134391903</c:v>
                </c:pt>
                <c:pt idx="2">
                  <c:v>0.74287449053236554</c:v>
                </c:pt>
                <c:pt idx="3">
                  <c:v>0.69386792519975293</c:v>
                </c:pt>
                <c:pt idx="4">
                  <c:v>0.61981708794168744</c:v>
                </c:pt>
                <c:pt idx="5">
                  <c:v>0.56732170970558837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7-4F3F-A148-4F8E0A5DCB3B}"/>
            </c:ext>
          </c:extLst>
        </c:ser>
        <c:ser>
          <c:idx val="6"/>
          <c:order val="1"/>
          <c:tx>
            <c:strRef>
              <c:f>Fig.39!$A$23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C7-4F3F-A148-4F8E0A5DC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Fig.39!$B$23:$G$23</c:f>
              <c:numCache>
                <c:formatCode>0%</c:formatCode>
                <c:ptCount val="6"/>
                <c:pt idx="0">
                  <c:v>0.15286261140826535</c:v>
                </c:pt>
                <c:pt idx="1">
                  <c:v>8.0463761946036796E-3</c:v>
                </c:pt>
                <c:pt idx="2">
                  <c:v>1.9012461653297157E-3</c:v>
                </c:pt>
                <c:pt idx="3">
                  <c:v>2.0150399896287294E-3</c:v>
                </c:pt>
                <c:pt idx="4">
                  <c:v>1.8684506932425513E-3</c:v>
                </c:pt>
                <c:pt idx="5">
                  <c:v>1.6454420612050519E-3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7-4F3F-A148-4F8E0A5DCB3B}"/>
            </c:ext>
          </c:extLst>
        </c:ser>
        <c:ser>
          <c:idx val="1"/>
          <c:order val="2"/>
          <c:tx>
            <c:strRef>
              <c:f>Fig.39!$A$24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Fig.39!$B$24:$G$24</c:f>
              <c:numCache>
                <c:formatCode>0%</c:formatCode>
                <c:ptCount val="6"/>
                <c:pt idx="0">
                  <c:v>0.11925421060235106</c:v>
                </c:pt>
                <c:pt idx="1">
                  <c:v>0.12980619091525908</c:v>
                </c:pt>
                <c:pt idx="2">
                  <c:v>0.13008560809375011</c:v>
                </c:pt>
                <c:pt idx="3">
                  <c:v>0.13792441994432783</c:v>
                </c:pt>
                <c:pt idx="4">
                  <c:v>0.14296331556786093</c:v>
                </c:pt>
                <c:pt idx="5">
                  <c:v>0.13404408306367693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7-4F3F-A148-4F8E0A5DCB3B}"/>
            </c:ext>
          </c:extLst>
        </c:ser>
        <c:ser>
          <c:idx val="4"/>
          <c:order val="3"/>
          <c:tx>
            <c:strRef>
              <c:f>Fig.39!$A$26</c:f>
              <c:strCache>
                <c:ptCount val="1"/>
                <c:pt idx="0">
                  <c:v>Carvão vegetal e lenha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Fig.39!$B$26:$G$26</c:f>
              <c:numCache>
                <c:formatCode>0%</c:formatCode>
                <c:ptCount val="6"/>
                <c:pt idx="0">
                  <c:v>7.6437272220198402E-2</c:v>
                </c:pt>
                <c:pt idx="1">
                  <c:v>8.5717189254068363E-2</c:v>
                </c:pt>
                <c:pt idx="2">
                  <c:v>1.4806654599616923E-2</c:v>
                </c:pt>
                <c:pt idx="3">
                  <c:v>4.0339635338347016E-2</c:v>
                </c:pt>
                <c:pt idx="4">
                  <c:v>4.0885688642652393E-2</c:v>
                </c:pt>
                <c:pt idx="5">
                  <c:v>3.6846462968412763E-2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C7-4F3F-A148-4F8E0A5DCB3B}"/>
            </c:ext>
          </c:extLst>
        </c:ser>
        <c:ser>
          <c:idx val="5"/>
          <c:order val="4"/>
          <c:tx>
            <c:strRef>
              <c:f>Fig.39!$A$27</c:f>
              <c:strCache>
                <c:ptCount val="1"/>
                <c:pt idx="0">
                  <c:v>Carvão mineral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Fig.39!$B$27:$G$27</c:f>
              <c:numCache>
                <c:formatCode>0%</c:formatCode>
                <c:ptCount val="6"/>
                <c:pt idx="0">
                  <c:v>4.2948345073884286E-2</c:v>
                </c:pt>
                <c:pt idx="1">
                  <c:v>1.5650107407995811E-2</c:v>
                </c:pt>
                <c:pt idx="2">
                  <c:v>1.225744379737945E-2</c:v>
                </c:pt>
                <c:pt idx="3">
                  <c:v>1.587818504908051E-2</c:v>
                </c:pt>
                <c:pt idx="4">
                  <c:v>3.4180505292889514E-3</c:v>
                </c:pt>
                <c:pt idx="5">
                  <c:v>1.7433849574474594E-2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C7-4F3F-A148-4F8E0A5DCB3B}"/>
            </c:ext>
          </c:extLst>
        </c:ser>
        <c:ser>
          <c:idx val="3"/>
          <c:order val="5"/>
          <c:tx>
            <c:strRef>
              <c:f>Fig.39!$A$25</c:f>
              <c:strCache>
                <c:ptCount val="1"/>
                <c:pt idx="0">
                  <c:v>Combustíveis alternativos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18-44ED-8AF6-0C5DB5E155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Fig.39!$B$25:$G$25</c:f>
              <c:numCache>
                <c:formatCode>0%</c:formatCode>
                <c:ptCount val="6"/>
                <c:pt idx="0">
                  <c:v>3.3111420842561821E-2</c:v>
                </c:pt>
                <c:pt idx="1">
                  <c:v>9.4685634902989438E-2</c:v>
                </c:pt>
                <c:pt idx="2">
                  <c:v>8.1535290245692477E-2</c:v>
                </c:pt>
                <c:pt idx="3">
                  <c:v>9.1080528250006426E-2</c:v>
                </c:pt>
                <c:pt idx="4">
                  <c:v>0.17217661451040489</c:v>
                </c:pt>
                <c:pt idx="5">
                  <c:v>0.2305690707277325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C7-4F3F-A148-4F8E0A5DCB3B}"/>
            </c:ext>
          </c:extLst>
        </c:ser>
        <c:ser>
          <c:idx val="2"/>
          <c:order val="6"/>
          <c:tx>
            <c:strRef>
              <c:f>Fig.39!$A$28</c:f>
              <c:strCache>
                <c:ptCount val="1"/>
                <c:pt idx="0">
                  <c:v>Outras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Fig.39!$B$28:$G$28</c:f>
              <c:numCache>
                <c:formatCode>0%</c:formatCode>
                <c:ptCount val="6"/>
                <c:pt idx="0">
                  <c:v>2.2447796643985579E-2</c:v>
                </c:pt>
                <c:pt idx="1">
                  <c:v>1.7877099981164369E-2</c:v>
                </c:pt>
                <c:pt idx="2">
                  <c:v>1.6539266565865737E-2</c:v>
                </c:pt>
                <c:pt idx="3">
                  <c:v>1.889426622885676E-2</c:v>
                </c:pt>
                <c:pt idx="4">
                  <c:v>1.887079211486278E-2</c:v>
                </c:pt>
                <c:pt idx="5">
                  <c:v>1.2139381898909592E-2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C7-4F3F-A148-4F8E0A5DCB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3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376136164011009"/>
          <c:y val="0.27134045234463094"/>
          <c:w val="0.25183785893189403"/>
          <c:h val="0.60146329058072301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597519290788397E-2"/>
          <c:y val="3.5776294423510588E-2"/>
          <c:w val="0.9688154656360739"/>
          <c:h val="0.8443153632164094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Fig.40!$A$22</c:f>
              <c:strCache>
                <c:ptCount val="1"/>
                <c:pt idx="0">
                  <c:v>Razão de produção celulose/papel no Brasil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Fig.40!$B$21:$G$21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Fig.40!$B$22:$G$22</c:f>
              <c:numCache>
                <c:formatCode>0%</c:formatCode>
                <c:ptCount val="6"/>
                <c:pt idx="0">
                  <c:v>1.0615277777777778</c:v>
                </c:pt>
                <c:pt idx="1">
                  <c:v>1.2041409794114226</c:v>
                </c:pt>
                <c:pt idx="2">
                  <c:v>1.4388459975619667</c:v>
                </c:pt>
                <c:pt idx="3">
                  <c:v>1.6771265810562905</c:v>
                </c:pt>
                <c:pt idx="4">
                  <c:v>2.0574430479183032</c:v>
                </c:pt>
                <c:pt idx="5">
                  <c:v>2.2380029531192323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170-AF6F-35BDC587A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527197536"/>
        <c:axId val="-1527205696"/>
      </c:barChart>
      <c:catAx>
        <c:axId val="-15271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300" b="1">
                <a:latin typeface="+mn-lt"/>
              </a:defRPr>
            </a:pPr>
            <a:endParaRPr lang="pt-BR"/>
          </a:p>
        </c:txPr>
        <c:crossAx val="-1527205696"/>
        <c:crosses val="autoZero"/>
        <c:auto val="1"/>
        <c:lblAlgn val="ctr"/>
        <c:lblOffset val="100"/>
        <c:noMultiLvlLbl val="0"/>
      </c:catAx>
      <c:valAx>
        <c:axId val="-1527205696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-1527197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9977369710195"/>
          <c:y val="7.4645906251022215E-2"/>
          <c:w val="0.84503821061283979"/>
          <c:h val="0.825646485824031"/>
        </c:manualLayout>
      </c:layout>
      <c:lineChart>
        <c:grouping val="standard"/>
        <c:varyColors val="0"/>
        <c:ser>
          <c:idx val="0"/>
          <c:order val="0"/>
          <c:tx>
            <c:strRef>
              <c:f>Fig.41!$A$22</c:f>
              <c:strCache>
                <c:ptCount val="1"/>
                <c:pt idx="0">
                  <c:v>Brasil</c:v>
                </c:pt>
              </c:strCache>
            </c:strRef>
          </c:tx>
          <c:spPr>
            <a:ln w="25400">
              <a:solidFill>
                <a:srgbClr val="953735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rgbClr val="953735"/>
                </a:solidFill>
              </a:ln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Fig.41!$B$21:$K$21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Fig.41!$B$22:$K$22</c:f>
              <c:numCache>
                <c:formatCode>0%</c:formatCode>
                <c:ptCount val="10"/>
                <c:pt idx="0">
                  <c:v>0.59685409957889524</c:v>
                </c:pt>
                <c:pt idx="1">
                  <c:v>0.63406229290921134</c:v>
                </c:pt>
                <c:pt idx="2">
                  <c:v>0.64513070567519981</c:v>
                </c:pt>
                <c:pt idx="3">
                  <c:v>0.68385291766586731</c:v>
                </c:pt>
                <c:pt idx="4">
                  <c:v>0.69841057833578202</c:v>
                </c:pt>
                <c:pt idx="5">
                  <c:v>0.661430119176598</c:v>
                </c:pt>
                <c:pt idx="6">
                  <c:v>0.70333428327158731</c:v>
                </c:pt>
                <c:pt idx="7">
                  <c:v>0.66700000000000004</c:v>
                </c:pt>
                <c:pt idx="8">
                  <c:v>0.69899999999999995</c:v>
                </c:pt>
                <c:pt idx="9">
                  <c:v>0.58099999999999996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AD7-4076-81AA-767DA2321305}"/>
            </c:ext>
          </c:extLst>
        </c:ser>
        <c:ser>
          <c:idx val="1"/>
          <c:order val="1"/>
          <c:tx>
            <c:strRef>
              <c:f>Fig.41!$A$23</c:f>
              <c:strCache>
                <c:ptCount val="1"/>
                <c:pt idx="0">
                  <c:v>Mundo</c:v>
                </c:pt>
              </c:strCache>
            </c:strRef>
          </c:tx>
          <c:spPr>
            <a:ln w="25400">
              <a:solidFill>
                <a:srgbClr val="00678E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rgbClr val="00678E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Fig.41!$B$21:$K$21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Fig.41!$B$23:$K$23</c:f>
              <c:numCache>
                <c:formatCode>0%</c:formatCode>
                <c:ptCount val="10"/>
                <c:pt idx="0">
                  <c:v>0.58399999999999996</c:v>
                </c:pt>
                <c:pt idx="1">
                  <c:v>0.58899999999999997</c:v>
                </c:pt>
                <c:pt idx="2">
                  <c:v>0.59</c:v>
                </c:pt>
                <c:pt idx="3">
                  <c:v>0.59299999999999997</c:v>
                </c:pt>
                <c:pt idx="4">
                  <c:v>0.59499999999999997</c:v>
                </c:pt>
                <c:pt idx="5">
                  <c:v>0.59099999999999997</c:v>
                </c:pt>
                <c:pt idx="6">
                  <c:v>0.59799999999999998</c:v>
                </c:pt>
                <c:pt idx="7">
                  <c:v>0.59899999999999998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7-4076-81AA-767DA23213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3728"/>
        <c:axId val="-1527199168"/>
      </c:line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 algn="ctr">
              <a:defRPr lang="en-US" sz="13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Taxa de reciclagem¹</a:t>
                </a:r>
              </a:p>
            </c:rich>
          </c:tx>
          <c:layout>
            <c:manualLayout>
              <c:xMode val="edge"/>
              <c:yMode val="edge"/>
              <c:x val="2.754131805046851E-2"/>
              <c:y val="0.27444507580882288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0395074202366834"/>
          <c:y val="0.68445129925769588"/>
          <c:w val="0.15831098945921268"/>
          <c:h val="0.15783604369041501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5568939393939394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Fig.42!$A$22</c:f>
              <c:strCache>
                <c:ptCount val="1"/>
                <c:pt idx="0">
                  <c:v>Licor preto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Fig.42!$B$22:$G$22</c:f>
              <c:numCache>
                <c:formatCode>0%</c:formatCode>
                <c:ptCount val="6"/>
                <c:pt idx="0">
                  <c:v>0.36904283667082549</c:v>
                </c:pt>
                <c:pt idx="1">
                  <c:v>0.43326649839409126</c:v>
                </c:pt>
                <c:pt idx="2">
                  <c:v>0.46496703924250921</c:v>
                </c:pt>
                <c:pt idx="3">
                  <c:v>0.49765565849977161</c:v>
                </c:pt>
                <c:pt idx="4">
                  <c:v>0.52220954512376083</c:v>
                </c:pt>
                <c:pt idx="5">
                  <c:v>0.54128354883965279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6-4B0D-BF9D-C8FB2BA0C92A}"/>
            </c:ext>
          </c:extLst>
        </c:ser>
        <c:ser>
          <c:idx val="1"/>
          <c:order val="1"/>
          <c:tx>
            <c:strRef>
              <c:f>Fig.42!$A$23</c:f>
              <c:strCache>
                <c:ptCount val="1"/>
                <c:pt idx="0">
                  <c:v>Outras renováveis</c:v>
                </c:pt>
              </c:strCache>
            </c:strRef>
          </c:tx>
          <c:spPr>
            <a:solidFill>
              <a:srgbClr val="70AD47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Fig.42!$B$23:$G$23</c:f>
              <c:numCache>
                <c:formatCode>0%</c:formatCode>
                <c:ptCount val="6"/>
                <c:pt idx="0">
                  <c:v>0.23812564102933367</c:v>
                </c:pt>
                <c:pt idx="1">
                  <c:v>0.22659821002876229</c:v>
                </c:pt>
                <c:pt idx="2">
                  <c:v>0.23961189535330596</c:v>
                </c:pt>
                <c:pt idx="3">
                  <c:v>0.21847127860576152</c:v>
                </c:pt>
                <c:pt idx="4">
                  <c:v>0.21038204705070615</c:v>
                </c:pt>
                <c:pt idx="5">
                  <c:v>0.20333714353168428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6-4B0D-BF9D-C8FB2BA0C92A}"/>
            </c:ext>
          </c:extLst>
        </c:ser>
        <c:ser>
          <c:idx val="4"/>
          <c:order val="2"/>
          <c:tx>
            <c:strRef>
              <c:f>Fig.42!$A$24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Fig.42!$B$24:$G$24</c:f>
              <c:numCache>
                <c:formatCode>0%</c:formatCode>
                <c:ptCount val="6"/>
                <c:pt idx="0">
                  <c:v>0.16826886619348216</c:v>
                </c:pt>
                <c:pt idx="1">
                  <c:v>0.16471738240258049</c:v>
                </c:pt>
                <c:pt idx="2">
                  <c:v>0.16145715402268793</c:v>
                </c:pt>
                <c:pt idx="3">
                  <c:v>0.15898979806271293</c:v>
                </c:pt>
                <c:pt idx="4">
                  <c:v>0.15411448468056413</c:v>
                </c:pt>
                <c:pt idx="5">
                  <c:v>0.15164642521397403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6-4B0D-BF9D-C8FB2BA0C92A}"/>
            </c:ext>
          </c:extLst>
        </c:ser>
        <c:ser>
          <c:idx val="5"/>
          <c:order val="3"/>
          <c:tx>
            <c:strRef>
              <c:f>Fig.42!$A$25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67-4D6F-9491-F8DD66D40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3D-47F0-966C-3085ADDD56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D-47F0-966C-3085ADDD56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3D-47F0-966C-3085ADDD56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Fig.42!$B$25:$G$25</c:f>
              <c:numCache>
                <c:formatCode>0%</c:formatCode>
                <c:ptCount val="6"/>
                <c:pt idx="0">
                  <c:v>0.15837478240430541</c:v>
                </c:pt>
                <c:pt idx="1">
                  <c:v>8.2111269336742593E-2</c:v>
                </c:pt>
                <c:pt idx="2">
                  <c:v>4.6014821135006392E-2</c:v>
                </c:pt>
                <c:pt idx="3">
                  <c:v>2.9098231703497353E-2</c:v>
                </c:pt>
                <c:pt idx="4">
                  <c:v>1.6808632122381876E-2</c:v>
                </c:pt>
                <c:pt idx="5">
                  <c:v>1.8440850020166072E-2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6-4B0D-BF9D-C8FB2BA0C92A}"/>
            </c:ext>
          </c:extLst>
        </c:ser>
        <c:ser>
          <c:idx val="6"/>
          <c:order val="4"/>
          <c:tx>
            <c:strRef>
              <c:f>Fig.42!$A$26</c:f>
              <c:strCache>
                <c:ptCount val="1"/>
                <c:pt idx="0">
                  <c:v>Outras não-renováveis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Fig.42!$B$26:$G$26</c:f>
              <c:numCache>
                <c:formatCode>0%</c:formatCode>
                <c:ptCount val="6"/>
                <c:pt idx="0">
                  <c:v>6.6187873702053091E-2</c:v>
                </c:pt>
                <c:pt idx="1">
                  <c:v>9.3306639837823349E-2</c:v>
                </c:pt>
                <c:pt idx="2">
                  <c:v>8.7949090246490322E-2</c:v>
                </c:pt>
                <c:pt idx="3">
                  <c:v>9.5785033128256647E-2</c:v>
                </c:pt>
                <c:pt idx="4">
                  <c:v>9.6485291022586989E-2</c:v>
                </c:pt>
                <c:pt idx="5">
                  <c:v>8.5292032394522904E-2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D6-4B0D-BF9D-C8FB2BA0C9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3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6530154323291855"/>
          <c:y val="0.51255083499177989"/>
          <c:w val="0.23469845676708145"/>
          <c:h val="0.40530089988751405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510746967439883E-2"/>
          <c:y val="7.4645906251022215E-2"/>
          <c:w val="0.8678271972760162"/>
          <c:h val="0.825646485824031"/>
        </c:manualLayout>
      </c:layout>
      <c:lineChart>
        <c:grouping val="standard"/>
        <c:varyColors val="0"/>
        <c:ser>
          <c:idx val="0"/>
          <c:order val="0"/>
          <c:tx>
            <c:strRef>
              <c:f>Fig.43!$A$22</c:f>
              <c:strCache>
                <c:ptCount val="1"/>
                <c:pt idx="0">
                  <c:v>Brasil</c:v>
                </c:pt>
              </c:strCache>
            </c:strRef>
          </c:tx>
          <c:spPr>
            <a:ln w="28575">
              <a:solidFill>
                <a:srgbClr val="953735"/>
              </a:solidFill>
            </a:ln>
          </c:spPr>
          <c:marker>
            <c:symbol val="circle"/>
            <c:size val="9"/>
            <c:spPr>
              <a:solidFill>
                <a:sysClr val="window" lastClr="FFFFFF"/>
              </a:solidFill>
              <a:ln w="28575">
                <a:solidFill>
                  <a:srgbClr val="953735"/>
                </a:solidFill>
              </a:ln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Fig.43!$B$21:$N$21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Fig.43!$B$22:$N$22</c:f>
              <c:numCache>
                <c:formatCode>0%</c:formatCode>
                <c:ptCount val="13"/>
                <c:pt idx="0">
                  <c:v>0.35197685631629705</c:v>
                </c:pt>
                <c:pt idx="1">
                  <c:v>0.35258189894503056</c:v>
                </c:pt>
                <c:pt idx="2">
                  <c:v>0.33723467565959137</c:v>
                </c:pt>
                <c:pt idx="3">
                  <c:v>0.38544945785239593</c:v>
                </c:pt>
                <c:pt idx="4">
                  <c:v>0.45964724746125063</c:v>
                </c:pt>
                <c:pt idx="5">
                  <c:v>0.51618257261410794</c:v>
                </c:pt>
                <c:pt idx="6">
                  <c:v>0.54124732546160548</c:v>
                </c:pt>
                <c:pt idx="7">
                  <c:v>0.55736518277234892</c:v>
                </c:pt>
                <c:pt idx="8">
                  <c:v>0.53522445975781097</c:v>
                </c:pt>
                <c:pt idx="9">
                  <c:v>0.55435010849023592</c:v>
                </c:pt>
                <c:pt idx="10">
                  <c:v>0.54706736536397493</c:v>
                </c:pt>
                <c:pt idx="11">
                  <c:v>0.59260957871977993</c:v>
                </c:pt>
                <c:pt idx="12">
                  <c:v>0.57262193478846668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CD-4E53-A5BA-58430F9D3584}"/>
            </c:ext>
          </c:extLst>
        </c:ser>
        <c:ser>
          <c:idx val="1"/>
          <c:order val="1"/>
          <c:tx>
            <c:strRef>
              <c:f>Fig.43!$A$23</c:f>
              <c:strCache>
                <c:ptCount val="1"/>
                <c:pt idx="0">
                  <c:v>Média mundial</c:v>
                </c:pt>
              </c:strCache>
            </c:strRef>
          </c:tx>
          <c:spPr>
            <a:ln w="28575">
              <a:solidFill>
                <a:srgbClr val="185479"/>
              </a:solidFill>
            </a:ln>
          </c:spPr>
          <c:marker>
            <c:symbol val="circle"/>
            <c:size val="8"/>
            <c:spPr>
              <a:solidFill>
                <a:sysClr val="window" lastClr="FFFFFF"/>
              </a:solidFill>
              <a:ln w="25400">
                <a:solidFill>
                  <a:srgbClr val="185479"/>
                </a:solidFill>
              </a:ln>
            </c:spPr>
          </c:marker>
          <c:dLbls>
            <c:dLbl>
              <c:idx val="8"/>
              <c:layout>
                <c:manualLayout>
                  <c:x val="-3.0644250549762362E-2"/>
                  <c:y val="-4.8404840484048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CD-4E53-A5BA-58430F9D3584}"/>
                </c:ext>
              </c:extLst>
            </c:dLbl>
            <c:dLbl>
              <c:idx val="9"/>
              <c:layout>
                <c:manualLayout>
                  <c:x val="-2.8842448747960558E-2"/>
                  <c:y val="-4.8404840484048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CD-4E53-A5BA-58430F9D3584}"/>
                </c:ext>
              </c:extLst>
            </c:dLbl>
            <c:dLbl>
              <c:idx val="10"/>
              <c:layout>
                <c:manualLayout>
                  <c:x val="-3.2446052351564163E-2"/>
                  <c:y val="-5.280528052805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CD-4E53-A5BA-58430F9D35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Fig.43!$B$21:$N$21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Fig.43!$B$23:$N$23</c:f>
              <c:numCache>
                <c:formatCode>0%</c:formatCode>
                <c:ptCount val="13"/>
                <c:pt idx="8">
                  <c:v>0.28499999999999998</c:v>
                </c:pt>
                <c:pt idx="9">
                  <c:v>0.28100000000000003</c:v>
                </c:pt>
                <c:pt idx="10">
                  <c:v>0.28799999999999998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CD-4E53-A5BA-58430F9D35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3728"/>
        <c:axId val="-1527199168"/>
      </c:line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Taxa de reciclagem¹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 w="3175"/>
        </c:spPr>
        <c:txPr>
          <a:bodyPr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430415137103389"/>
          <c:y val="8.4168448016162925E-2"/>
          <c:w val="0.16902486847308693"/>
          <c:h val="0.14207141633069059"/>
        </c:manualLayout>
      </c:layout>
      <c:overlay val="0"/>
      <c:txPr>
        <a:bodyPr/>
        <a:lstStyle/>
        <a:p>
          <a:pPr>
            <a:defRPr sz="1100" b="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367467862104637"/>
          <c:y val="0.12795050979328856"/>
          <c:w val="0.48150154638642079"/>
          <c:h val="0.80350240377613469"/>
        </c:manualLayout>
      </c:layout>
      <c:doughnutChart>
        <c:varyColors val="1"/>
        <c:ser>
          <c:idx val="0"/>
          <c:order val="0"/>
          <c:tx>
            <c:strRef>
              <c:f>Fig.44!$A$23:$A$29</c:f>
              <c:strCache>
                <c:ptCount val="7"/>
                <c:pt idx="0">
                  <c:v>Transportes</c:v>
                </c:pt>
                <c:pt idx="1">
                  <c:v>Industrial</c:v>
                </c:pt>
                <c:pt idx="2">
                  <c:v>Uso não-energético</c:v>
                </c:pt>
                <c:pt idx="3">
                  <c:v>Residencial</c:v>
                </c:pt>
                <c:pt idx="4">
                  <c:v>Energético</c:v>
                </c:pt>
                <c:pt idx="5">
                  <c:v>Agropecuária</c:v>
                </c:pt>
                <c:pt idx="6">
                  <c:v>Outros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89-4210-905B-DF8C811BAF3A}"/>
              </c:ext>
            </c:extLst>
          </c:dPt>
          <c:dPt>
            <c:idx val="1"/>
            <c:bubble3D val="0"/>
            <c:spPr>
              <a:solidFill>
                <a:srgbClr val="009999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B89-4210-905B-DF8C811BAF3A}"/>
              </c:ext>
            </c:extLst>
          </c:dPt>
          <c:dPt>
            <c:idx val="2"/>
            <c:bubble3D val="0"/>
            <c:spPr>
              <a:solidFill>
                <a:srgbClr val="D26E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B89-4210-905B-DF8C811BAF3A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B89-4210-905B-DF8C811BAF3A}"/>
              </c:ext>
            </c:extLst>
          </c:dPt>
          <c:dPt>
            <c:idx val="4"/>
            <c:bubble3D val="0"/>
            <c:spPr>
              <a:solidFill>
                <a:srgbClr val="336699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B89-4210-905B-DF8C811BAF3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B89-4210-905B-DF8C811BAF3A}"/>
              </c:ext>
            </c:extLst>
          </c:dPt>
          <c:dPt>
            <c:idx val="6"/>
            <c:bubble3D val="0"/>
            <c:spPr>
              <a:solidFill>
                <a:srgbClr val="A5A5A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B89-4210-905B-DF8C811BAF3A}"/>
              </c:ext>
            </c:extLst>
          </c:dPt>
          <c:dLbls>
            <c:dLbl>
              <c:idx val="0"/>
              <c:layout>
                <c:manualLayout>
                  <c:x val="7.0183441960948501E-2"/>
                  <c:y val="0.337956468439492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02525274295315"/>
                      <c:h val="0.12924544551938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89-4210-905B-DF8C811BAF3A}"/>
                </c:ext>
              </c:extLst>
            </c:dLbl>
            <c:dLbl>
              <c:idx val="1"/>
              <c:layout>
                <c:manualLayout>
                  <c:x val="-0.12888775952713571"/>
                  <c:y val="0.137009306204292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9-4210-905B-DF8C811BAF3A}"/>
                </c:ext>
              </c:extLst>
            </c:dLbl>
            <c:dLbl>
              <c:idx val="2"/>
              <c:layout>
                <c:manualLayout>
                  <c:x val="-0.19347458791689551"/>
                  <c:y val="-6.8504491225581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r">
                    <a:defRPr sz="1000">
                      <a:latin typeface="+mj-lt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71461349973969"/>
                      <c:h val="0.129245409668033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B89-4210-905B-DF8C811BAF3A}"/>
                </c:ext>
              </c:extLst>
            </c:dLbl>
            <c:dLbl>
              <c:idx val="3"/>
              <c:layout>
                <c:manualLayout>
                  <c:x val="-0.15791244507369989"/>
                  <c:y val="-5.93708791574323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24179840320901"/>
                      <c:h val="0.12924544551938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B89-4210-905B-DF8C811BAF3A}"/>
                </c:ext>
              </c:extLst>
            </c:dLbl>
            <c:dLbl>
              <c:idx val="4"/>
              <c:layout>
                <c:manualLayout>
                  <c:x val="-0.12866947473749399"/>
                  <c:y val="-0.132442329330815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89-4210-905B-DF8C811BAF3A}"/>
                </c:ext>
              </c:extLst>
            </c:dLbl>
            <c:dLbl>
              <c:idx val="5"/>
              <c:layout>
                <c:manualLayout>
                  <c:x val="5.0298067397384023E-2"/>
                  <c:y val="-0.17126145295312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>
                      <a:latin typeface="+mj-lt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46545634466693"/>
                      <c:h val="9.72766074050473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B89-4210-905B-DF8C811BAF3A}"/>
                </c:ext>
              </c:extLst>
            </c:dLbl>
            <c:dLbl>
              <c:idx val="6"/>
              <c:layout>
                <c:manualLayout>
                  <c:x val="9.123835481385939E-2"/>
                  <c:y val="-0.118741398710386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89-4210-905B-DF8C811BA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+mj-lt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Transportes</c:v>
              </c:pt>
              <c:pt idx="1">
                <c:v>Industrial</c:v>
              </c:pt>
              <c:pt idx="2">
                <c:v>Não-energético</c:v>
              </c:pt>
              <c:pt idx="3">
                <c:v>Residencial</c:v>
              </c:pt>
              <c:pt idx="4">
                <c:v>Energético</c:v>
              </c:pt>
              <c:pt idx="5">
                <c:v>Agropecuária</c:v>
              </c:pt>
              <c:pt idx="6">
                <c:v>Outros</c:v>
              </c:pt>
            </c:strLit>
          </c:cat>
          <c:val>
            <c:numRef>
              <c:f>Fig.44!$C$23:$C$29</c:f>
              <c:numCache>
                <c:formatCode>0%</c:formatCode>
                <c:ptCount val="7"/>
                <c:pt idx="0">
                  <c:v>0.33042004323920277</c:v>
                </c:pt>
                <c:pt idx="1">
                  <c:v>0.31772189352277236</c:v>
                </c:pt>
                <c:pt idx="2">
                  <c:v>5.6618293686791742E-2</c:v>
                </c:pt>
                <c:pt idx="3">
                  <c:v>0.10670981807796137</c:v>
                </c:pt>
                <c:pt idx="4">
                  <c:v>8.8104384774027836E-2</c:v>
                </c:pt>
                <c:pt idx="5">
                  <c:v>4.9708384535817919E-2</c:v>
                </c:pt>
                <c:pt idx="6">
                  <c:v>5.0717182163425911E-2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89-4210-905B-DF8C811B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475077879140491E-2"/>
          <c:y val="5.4589056164206382E-2"/>
          <c:w val="0.15640590934778095"/>
          <c:h val="0.8908218876715872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Fig.44!$A$32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3366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"/>
                  <c:y val="1.9850565877893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Fig.44!$C$32</c:f>
              <c:numCache>
                <c:formatCode>0.0%</c:formatCode>
                <c:ptCount val="1"/>
                <c:pt idx="0">
                  <c:v>2.7980732311812508E-2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D-4350-8DE8-0E97948697BB}"/>
            </c:ext>
          </c:extLst>
        </c:ser>
        <c:ser>
          <c:idx val="4"/>
          <c:order val="1"/>
          <c:tx>
            <c:strRef>
              <c:f>Fig.44!$A$33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"/>
                  <c:y val="-2.4813207347366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Fig.44!$C$33</c:f>
              <c:numCache>
                <c:formatCode>0.0%</c:formatCode>
                <c:ptCount val="1"/>
                <c:pt idx="0">
                  <c:v>3.560686599330723E-2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D-4350-8DE8-0E97948697BB}"/>
            </c:ext>
          </c:extLst>
        </c:ser>
        <c:ser>
          <c:idx val="3"/>
          <c:order val="2"/>
          <c:tx>
            <c:strRef>
              <c:f>Fig.44!$A$34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763888888888889"/>
                  <c:y val="-1.488792440842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Fig.44!$C$34</c:f>
              <c:numCache>
                <c:formatCode>0.0%</c:formatCode>
                <c:ptCount val="1"/>
                <c:pt idx="0">
                  <c:v>0.17256170223216385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D-4350-8DE8-0E97948697BB}"/>
            </c:ext>
          </c:extLst>
        </c:ser>
        <c:ser>
          <c:idx val="2"/>
          <c:order val="3"/>
          <c:tx>
            <c:strRef>
              <c:f>Fig.44!$A$35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C02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03977272727272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Fig.44!$C$35</c:f>
              <c:numCache>
                <c:formatCode>0.0%</c:formatCode>
                <c:ptCount val="1"/>
                <c:pt idx="0">
                  <c:v>0.27721943514113906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FD-4350-8DE8-0E97948697BB}"/>
            </c:ext>
          </c:extLst>
        </c:ser>
        <c:ser>
          <c:idx val="1"/>
          <c:order val="4"/>
          <c:tx>
            <c:strRef>
              <c:f>Fig.44!$A$36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837121212121212"/>
                  <c:y val="-9.925282938946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Fig.44!$C$36</c:f>
              <c:numCache>
                <c:formatCode>0.0%</c:formatCode>
                <c:ptCount val="1"/>
                <c:pt idx="0">
                  <c:v>5.241046395395399E-2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FD-4350-8DE8-0E97948697BB}"/>
            </c:ext>
          </c:extLst>
        </c:ser>
        <c:ser>
          <c:idx val="0"/>
          <c:order val="5"/>
          <c:tx>
            <c:strRef>
              <c:f>Fig.44!$A$37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039772727272727"/>
                  <c:y val="9.9252829389465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Fig.44!$C$37</c:f>
              <c:numCache>
                <c:formatCode>0.0%</c:formatCode>
                <c:ptCount val="1"/>
                <c:pt idx="0">
                  <c:v>0.43422080036762362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FD-4350-8DE8-0E97948697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160931120"/>
        <c:axId val="-1160926768"/>
      </c:barChart>
      <c:catAx>
        <c:axId val="-1160931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160926768"/>
        <c:crosses val="autoZero"/>
        <c:auto val="1"/>
        <c:lblAlgn val="ctr"/>
        <c:lblOffset val="100"/>
        <c:noMultiLvlLbl val="0"/>
      </c:catAx>
      <c:valAx>
        <c:axId val="-11609267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-116093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586174242424242"/>
          <c:y val="0.49254411964107991"/>
          <c:w val="0.62012941919191922"/>
          <c:h val="0.47643702661968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+mj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870392825951712E-2"/>
          <c:y val="0.12795042018912156"/>
          <c:w val="0.48150154638642079"/>
          <c:h val="0.80350240377613469"/>
        </c:manualLayout>
      </c:layout>
      <c:doughnutChart>
        <c:varyColors val="1"/>
        <c:ser>
          <c:idx val="0"/>
          <c:order val="0"/>
          <c:tx>
            <c:strRef>
              <c:f>Fig.44!$A$23:$A$29</c:f>
              <c:strCache>
                <c:ptCount val="1"/>
                <c:pt idx="0">
                  <c:v>Transportes Industrial Uso não-energético Residencial Energético Agropecuária Outros</c:v>
                </c:pt>
              </c:strCache>
            </c:strRef>
          </c:tx>
          <c:spPr>
            <a:ln w="9525"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0"/>
            <c:bubble3D val="0"/>
            <c:spPr>
              <a:solidFill>
                <a:srgbClr val="44546A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BFF-4E09-93A5-5222A0C4926A}"/>
              </c:ext>
            </c:extLst>
          </c:dPt>
          <c:dPt>
            <c:idx val="1"/>
            <c:bubble3D val="0"/>
            <c:spPr>
              <a:solidFill>
                <a:srgbClr val="009999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BFF-4E09-93A5-5222A0C4926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BFF-4E09-93A5-5222A0C4926A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BFF-4E09-93A5-5222A0C4926A}"/>
              </c:ext>
            </c:extLst>
          </c:dPt>
          <c:dPt>
            <c:idx val="4"/>
            <c:bubble3D val="0"/>
            <c:spPr>
              <a:solidFill>
                <a:srgbClr val="336699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BFF-4E09-93A5-5222A0C4926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BFF-4E09-93A5-5222A0C4926A}"/>
              </c:ext>
            </c:extLst>
          </c:dPt>
          <c:dPt>
            <c:idx val="6"/>
            <c:bubble3D val="0"/>
            <c:spPr>
              <a:solidFill>
                <a:srgbClr val="A5A5A5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BFF-4E09-93A5-5222A0C4926A}"/>
              </c:ext>
            </c:extLst>
          </c:dPt>
          <c:dLbls>
            <c:dLbl>
              <c:idx val="0"/>
              <c:layout>
                <c:manualLayout>
                  <c:x val="5.4176689767100779E-2"/>
                  <c:y val="0.383626057372017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F-4E09-93A5-5222A0C4926A}"/>
                </c:ext>
              </c:extLst>
            </c:dLbl>
            <c:dLbl>
              <c:idx val="1"/>
              <c:layout>
                <c:manualLayout>
                  <c:x val="-0.14330608260975045"/>
                  <c:y val="4.56697687347640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F-4E09-93A5-5222A0C4926A}"/>
                </c:ext>
              </c:extLst>
            </c:dLbl>
            <c:dLbl>
              <c:idx val="2"/>
              <c:layout>
                <c:manualLayout>
                  <c:x val="-0.14155844745597301"/>
                  <c:y val="-3.65358149878112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F-4E09-93A5-5222A0C4926A}"/>
                </c:ext>
              </c:extLst>
            </c:dLbl>
            <c:dLbl>
              <c:idx val="3"/>
              <c:layout>
                <c:manualLayout>
                  <c:x val="-0.14155844745597301"/>
                  <c:y val="-5.93706993551932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FF-4E09-93A5-5222A0C4926A}"/>
                </c:ext>
              </c:extLst>
            </c:dLbl>
            <c:dLbl>
              <c:idx val="4"/>
              <c:layout>
                <c:manualLayout>
                  <c:x val="-6.8157770997320344E-2"/>
                  <c:y val="-0.159844190571674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FF-4E09-93A5-5222A0C4926A}"/>
                </c:ext>
              </c:extLst>
            </c:dLbl>
            <c:dLbl>
              <c:idx val="5"/>
              <c:layout>
                <c:manualLayout>
                  <c:x val="8.7381757688872227E-2"/>
                  <c:y val="-0.164411167445150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FF-4E09-93A5-5222A0C4926A}"/>
                </c:ext>
              </c:extLst>
            </c:dLbl>
            <c:dLbl>
              <c:idx val="6"/>
              <c:layout>
                <c:manualLayout>
                  <c:x val="0.10311047407286911"/>
                  <c:y val="-9.590651434300444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FF-4E09-93A5-5222A0C49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+mj-lt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Transportes</c:v>
              </c:pt>
              <c:pt idx="1">
                <c:v>Industrial</c:v>
              </c:pt>
              <c:pt idx="2">
                <c:v>Não-energético</c:v>
              </c:pt>
              <c:pt idx="3">
                <c:v>Residencial</c:v>
              </c:pt>
              <c:pt idx="4">
                <c:v>Energético</c:v>
              </c:pt>
              <c:pt idx="5">
                <c:v>Agropecuária</c:v>
              </c:pt>
              <c:pt idx="6">
                <c:v>Outros</c:v>
              </c:pt>
            </c:strLit>
          </c:cat>
          <c:val>
            <c:numLit>
              <c:formatCode>0%</c:formatCode>
              <c:ptCount val="7"/>
              <c:pt idx="0">
                <c:v>0.27647144648539634</c:v>
              </c:pt>
              <c:pt idx="1">
                <c:v>0.35384553746115649</c:v>
              </c:pt>
              <c:pt idx="2">
                <c:v>8.3392329866956647E-2</c:v>
              </c:pt>
              <c:pt idx="3">
                <c:v>0.12070924440040912</c:v>
              </c:pt>
              <c:pt idx="4">
                <c:v>7.4956974857181322E-2</c:v>
              </c:pt>
              <c:pt idx="5">
                <c:v>4.2721418554343499E-2</c:v>
              </c:pt>
              <c:pt idx="6">
                <c:v>4.7903048374556612E-2</c:v>
              </c:pt>
            </c:numLit>
          </c:val>
          <c:extLst>
            <c:ext xmlns:c16="http://schemas.microsoft.com/office/drawing/2014/chart" uri="{C3380CC4-5D6E-409C-BE32-E72D297353CC}">
              <c16:uniqueId val="{0000000E-BBFF-4E09-93A5-5222A0C4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475077879140491E-2"/>
          <c:y val="5.4589056164206382E-2"/>
          <c:w val="0.15640590934778095"/>
          <c:h val="0.8908218876715872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Fig.44!$A$32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3366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5634469696969697"/>
                  <c:y val="1.9850565877893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Fig.44!$B$32</c:f>
              <c:numCache>
                <c:formatCode>0.0%</c:formatCode>
                <c:ptCount val="1"/>
                <c:pt idx="0">
                  <c:v>2.1760464550818617E-2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C-4C34-8D34-A41337E1FA42}"/>
            </c:ext>
          </c:extLst>
        </c:ser>
        <c:ser>
          <c:idx val="4"/>
          <c:order val="1"/>
          <c:tx>
            <c:strRef>
              <c:f>Fig.44!$A$33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2"/>
                  <c:y val="-1.488792440841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Fig.44!$B$33</c:f>
              <c:numCache>
                <c:formatCode>0.0%</c:formatCode>
                <c:ptCount val="1"/>
                <c:pt idx="0">
                  <c:v>6.7146655321734625E-2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C-4C34-8D34-A41337E1FA42}"/>
            </c:ext>
          </c:extLst>
        </c:ser>
        <c:ser>
          <c:idx val="3"/>
          <c:order val="2"/>
          <c:tx>
            <c:strRef>
              <c:f>Fig.44!$A$34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837121212121212"/>
                  <c:y val="-9.925282938946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Fig.44!$B$34</c:f>
              <c:numCache>
                <c:formatCode>0.0%</c:formatCode>
                <c:ptCount val="1"/>
                <c:pt idx="0">
                  <c:v>0.12282808082407698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C-4C34-8D34-A41337E1FA42}"/>
            </c:ext>
          </c:extLst>
        </c:ser>
        <c:ser>
          <c:idx val="2"/>
          <c:order val="3"/>
          <c:tx>
            <c:strRef>
              <c:f>Fig.44!$A$35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20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6C-4C34-8D34-A41337E1FA42}"/>
              </c:ext>
            </c:extLst>
          </c:dPt>
          <c:dLbls>
            <c:dLbl>
              <c:idx val="0"/>
              <c:layout>
                <c:manualLayout>
                  <c:x val="0.16436237373737372"/>
                  <c:y val="-9.925282938946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Fig.44!$B$35</c:f>
              <c:numCache>
                <c:formatCode>0.0%</c:formatCode>
                <c:ptCount val="1"/>
                <c:pt idx="0">
                  <c:v>0.27986485491038443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C-4C34-8D34-A41337E1FA42}"/>
            </c:ext>
          </c:extLst>
        </c:ser>
        <c:ser>
          <c:idx val="1"/>
          <c:order val="4"/>
          <c:tx>
            <c:strRef>
              <c:f>Fig.44!$A$36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563446969696969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C-4C34-8D34-A41337E1FA42}"/>
            </c:ext>
          </c:extLst>
        </c:ser>
        <c:ser>
          <c:idx val="0"/>
          <c:order val="5"/>
          <c:tx>
            <c:strRef>
              <c:f>Fig.44!$A$37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A6C-4C34-8D34-A41337E1FA42}"/>
              </c:ext>
            </c:extLst>
          </c:dPt>
          <c:dLbls>
            <c:dLbl>
              <c:idx val="0"/>
              <c:layout>
                <c:manualLayout>
                  <c:x val="0.16035353535353536"/>
                  <c:y val="-4.54903546283801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Fig.44!$B$37</c:f>
              <c:numCache>
                <c:formatCode>0.0%</c:formatCode>
                <c:ptCount val="1"/>
                <c:pt idx="0">
                  <c:v>0.5083999443929853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6C-4C34-8D34-A41337E1FA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160931120"/>
        <c:axId val="-1160926768"/>
      </c:barChart>
      <c:catAx>
        <c:axId val="-1160931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160926768"/>
        <c:crosses val="autoZero"/>
        <c:auto val="1"/>
        <c:lblAlgn val="ctr"/>
        <c:lblOffset val="100"/>
        <c:noMultiLvlLbl val="0"/>
      </c:catAx>
      <c:valAx>
        <c:axId val="-11609267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-116093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152809343434336"/>
          <c:y val="0.53333820479766292"/>
          <c:w val="0.56036584595959593"/>
          <c:h val="0.43454998806230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79829200454437E-2"/>
          <c:y val="5.0925925925925923E-2"/>
          <c:w val="0.72760518274767894"/>
          <c:h val="0.8329935841353165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Fig.45!$A$27</c:f>
              <c:strCache>
                <c:ptCount val="1"/>
                <c:pt idx="0">
                  <c:v>Gasolina de Aviação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Fig.45!$B$27:$Y$27</c:f>
              <c:numCache>
                <c:formatCode>#,##0</c:formatCode>
                <c:ptCount val="24"/>
                <c:pt idx="0">
                  <c:v>58.0032</c:v>
                </c:pt>
                <c:pt idx="1">
                  <c:v>56.476799999999997</c:v>
                </c:pt>
                <c:pt idx="2">
                  <c:v>41.965000000000003</c:v>
                </c:pt>
                <c:pt idx="3">
                  <c:v>47.305999999999997</c:v>
                </c:pt>
                <c:pt idx="4">
                  <c:v>46.542999999999999</c:v>
                </c:pt>
                <c:pt idx="5">
                  <c:v>42.367202479000007</c:v>
                </c:pt>
                <c:pt idx="6">
                  <c:v>53.944100000000006</c:v>
                </c:pt>
                <c:pt idx="7">
                  <c:v>55.503483539000001</c:v>
                </c:pt>
                <c:pt idx="8">
                  <c:v>46.550729953000001</c:v>
                </c:pt>
                <c:pt idx="9">
                  <c:v>46.542999999999999</c:v>
                </c:pt>
                <c:pt idx="10">
                  <c:v>53.070091129999994</c:v>
                </c:pt>
                <c:pt idx="11">
                  <c:v>53.699289923999999</c:v>
                </c:pt>
                <c:pt idx="12">
                  <c:v>58.187142999999999</c:v>
                </c:pt>
                <c:pt idx="13">
                  <c:v>58.187142999999999</c:v>
                </c:pt>
                <c:pt idx="14">
                  <c:v>58.174171999999999</c:v>
                </c:pt>
                <c:pt idx="15">
                  <c:v>48.624464000000003</c:v>
                </c:pt>
                <c:pt idx="16">
                  <c:v>43.668779000000001</c:v>
                </c:pt>
                <c:pt idx="17">
                  <c:v>39.196073000000005</c:v>
                </c:pt>
                <c:pt idx="18">
                  <c:v>36.978795000000005</c:v>
                </c:pt>
                <c:pt idx="19">
                  <c:v>32.920397999999999</c:v>
                </c:pt>
                <c:pt idx="20">
                  <c:v>29.755474</c:v>
                </c:pt>
                <c:pt idx="21">
                  <c:v>36.463007000000005</c:v>
                </c:pt>
                <c:pt idx="22">
                  <c:v>34.627991999999999</c:v>
                </c:pt>
                <c:pt idx="23">
                  <c:v>32.441234000000001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D1-4701-AF58-6D23B83A315F}"/>
            </c:ext>
          </c:extLst>
        </c:ser>
        <c:ser>
          <c:idx val="7"/>
          <c:order val="1"/>
          <c:tx>
            <c:strRef>
              <c:f>Fig.45!$A$29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Fig.45!$B$29:$Y$29</c:f>
              <c:numCache>
                <c:formatCode>#,##0</c:formatCode>
                <c:ptCount val="24"/>
                <c:pt idx="0">
                  <c:v>107.49999999999999</c:v>
                </c:pt>
                <c:pt idx="1">
                  <c:v>103.19999999999999</c:v>
                </c:pt>
                <c:pt idx="2">
                  <c:v>80.839999999999989</c:v>
                </c:pt>
                <c:pt idx="3">
                  <c:v>84.279999999999987</c:v>
                </c:pt>
                <c:pt idx="4">
                  <c:v>89.353999999999999</c:v>
                </c:pt>
                <c:pt idx="5">
                  <c:v>102.16799999999999</c:v>
                </c:pt>
                <c:pt idx="6">
                  <c:v>125.74059999999999</c:v>
                </c:pt>
                <c:pt idx="7">
                  <c:v>135.42935999999997</c:v>
                </c:pt>
                <c:pt idx="8">
                  <c:v>138.17439400000001</c:v>
                </c:pt>
                <c:pt idx="9">
                  <c:v>136.81997999999999</c:v>
                </c:pt>
                <c:pt idx="10">
                  <c:v>142.93199999999999</c:v>
                </c:pt>
                <c:pt idx="11">
                  <c:v>146.19999999999999</c:v>
                </c:pt>
                <c:pt idx="12">
                  <c:v>162.12513599999997</c:v>
                </c:pt>
                <c:pt idx="13">
                  <c:v>162.01170199999999</c:v>
                </c:pt>
                <c:pt idx="14">
                  <c:v>170.19236599999999</c:v>
                </c:pt>
                <c:pt idx="15">
                  <c:v>176.74659800000001</c:v>
                </c:pt>
                <c:pt idx="16">
                  <c:v>172.623414</c:v>
                </c:pt>
                <c:pt idx="17">
                  <c:v>176.74659800000001</c:v>
                </c:pt>
                <c:pt idx="18">
                  <c:v>169.26863999999998</c:v>
                </c:pt>
                <c:pt idx="19">
                  <c:v>140.06484859882784</c:v>
                </c:pt>
                <c:pt idx="20">
                  <c:v>173.173126</c:v>
                </c:pt>
                <c:pt idx="21">
                  <c:v>172.000688</c:v>
                </c:pt>
                <c:pt idx="22">
                  <c:v>170.35886199999999</c:v>
                </c:pt>
                <c:pt idx="23">
                  <c:v>162.19032399999998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D1-4701-AF58-6D23B83A315F}"/>
            </c:ext>
          </c:extLst>
        </c:ser>
        <c:ser>
          <c:idx val="1"/>
          <c:order val="2"/>
          <c:tx>
            <c:strRef>
              <c:f>Fig.45!$A$23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953735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Fig.45!$B$23:$Y$23</c:f>
              <c:numCache>
                <c:formatCode>#,##0</c:formatCode>
                <c:ptCount val="24"/>
                <c:pt idx="0">
                  <c:v>24090.396120000005</c:v>
                </c:pt>
                <c:pt idx="1">
                  <c:v>24840.303600000003</c:v>
                </c:pt>
                <c:pt idx="2">
                  <c:v>26060.0576</c:v>
                </c:pt>
                <c:pt idx="3">
                  <c:v>25189.2464</c:v>
                </c:pt>
                <c:pt idx="4">
                  <c:v>27031.780799999997</c:v>
                </c:pt>
                <c:pt idx="5">
                  <c:v>26945.590514160969</c:v>
                </c:pt>
                <c:pt idx="6">
                  <c:v>27424.385427898866</c:v>
                </c:pt>
                <c:pt idx="7">
                  <c:v>28854.981944682218</c:v>
                </c:pt>
                <c:pt idx="8">
                  <c:v>30314.336498326447</c:v>
                </c:pt>
                <c:pt idx="9">
                  <c:v>29633.711899227397</c:v>
                </c:pt>
                <c:pt idx="10">
                  <c:v>32443.845553401279</c:v>
                </c:pt>
                <c:pt idx="11">
                  <c:v>34194.586148223716</c:v>
                </c:pt>
                <c:pt idx="12">
                  <c:v>36171.473192721292</c:v>
                </c:pt>
                <c:pt idx="13">
                  <c:v>38464.873035007033</c:v>
                </c:pt>
                <c:pt idx="14">
                  <c:v>38734.509051377856</c:v>
                </c:pt>
                <c:pt idx="15">
                  <c:v>36673.236558046912</c:v>
                </c:pt>
                <c:pt idx="16">
                  <c:v>35474.919178777018</c:v>
                </c:pt>
                <c:pt idx="17">
                  <c:v>35299.950975522152</c:v>
                </c:pt>
                <c:pt idx="18">
                  <c:v>34924.074199052629</c:v>
                </c:pt>
                <c:pt idx="19">
                  <c:v>35632.174146788602</c:v>
                </c:pt>
                <c:pt idx="20">
                  <c:v>35200.169343728347</c:v>
                </c:pt>
                <c:pt idx="21">
                  <c:v>38429.514957646243</c:v>
                </c:pt>
                <c:pt idx="22">
                  <c:v>39908.529521796816</c:v>
                </c:pt>
                <c:pt idx="23">
                  <c:v>40526.473441153925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1-4701-AF58-6D23B83A315F}"/>
            </c:ext>
          </c:extLst>
        </c:ser>
        <c:ser>
          <c:idx val="2"/>
          <c:order val="3"/>
          <c:tx>
            <c:strRef>
              <c:f>Fig.45!$A$24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Fig.45!$B$24:$Y$24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0.44531847149375553</c:v>
                </c:pt>
                <c:pt idx="6">
                  <c:v>43.730156811437823</c:v>
                </c:pt>
                <c:pt idx="7">
                  <c:v>256.17873000006847</c:v>
                </c:pt>
                <c:pt idx="8">
                  <c:v>720.73670526145042</c:v>
                </c:pt>
                <c:pt idx="9">
                  <c:v>1018.9045989270699</c:v>
                </c:pt>
                <c:pt idx="10">
                  <c:v>1496.2386164587415</c:v>
                </c:pt>
                <c:pt idx="11">
                  <c:v>1620.00859163429</c:v>
                </c:pt>
                <c:pt idx="12">
                  <c:v>1743.7269674573533</c:v>
                </c:pt>
                <c:pt idx="13">
                  <c:v>1842.3399690453548</c:v>
                </c:pt>
                <c:pt idx="14">
                  <c:v>2133.7311846704724</c:v>
                </c:pt>
                <c:pt idx="15">
                  <c:v>2497.6973732234464</c:v>
                </c:pt>
                <c:pt idx="16">
                  <c:v>2470.7967311439379</c:v>
                </c:pt>
                <c:pt idx="17">
                  <c:v>2753.716070832681</c:v>
                </c:pt>
                <c:pt idx="18">
                  <c:v>3473.7169290348916</c:v>
                </c:pt>
                <c:pt idx="19">
                  <c:v>3798.5331472026755</c:v>
                </c:pt>
                <c:pt idx="20">
                  <c:v>4118.1841689381172</c:v>
                </c:pt>
                <c:pt idx="21">
                  <c:v>4390.5499786749888</c:v>
                </c:pt>
                <c:pt idx="22">
                  <c:v>4104.2410403086924</c:v>
                </c:pt>
                <c:pt idx="23">
                  <c:v>4891.5465902836149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1-4701-AF58-6D23B83A315F}"/>
            </c:ext>
          </c:extLst>
        </c:ser>
        <c:ser>
          <c:idx val="3"/>
          <c:order val="4"/>
          <c:tx>
            <c:strRef>
              <c:f>Fig.45!$A$25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Fig.45!$B$25:$Y$25</c:f>
              <c:numCache>
                <c:formatCode>#,##0</c:formatCode>
                <c:ptCount val="24"/>
                <c:pt idx="0">
                  <c:v>648.28399999999999</c:v>
                </c:pt>
                <c:pt idx="1">
                  <c:v>711.57799999999997</c:v>
                </c:pt>
                <c:pt idx="2">
                  <c:v>742.26599999999996</c:v>
                </c:pt>
                <c:pt idx="3">
                  <c:v>699.11099999999999</c:v>
                </c:pt>
                <c:pt idx="4">
                  <c:v>781.58499999999992</c:v>
                </c:pt>
                <c:pt idx="5">
                  <c:v>805.70886556999994</c:v>
                </c:pt>
                <c:pt idx="6">
                  <c:v>732.67599999999993</c:v>
                </c:pt>
                <c:pt idx="7">
                  <c:v>930.32589999999993</c:v>
                </c:pt>
                <c:pt idx="8">
                  <c:v>1037.6379999999999</c:v>
                </c:pt>
                <c:pt idx="9">
                  <c:v>985.75609999999983</c:v>
                </c:pt>
                <c:pt idx="10">
                  <c:v>965.56632583826183</c:v>
                </c:pt>
                <c:pt idx="11">
                  <c:v>983.45171542199989</c:v>
                </c:pt>
                <c:pt idx="12">
                  <c:v>938.16181865999988</c:v>
                </c:pt>
                <c:pt idx="13">
                  <c:v>957.02578540799993</c:v>
                </c:pt>
                <c:pt idx="14">
                  <c:v>995.56137882536905</c:v>
                </c:pt>
                <c:pt idx="15">
                  <c:v>963.74353973699988</c:v>
                </c:pt>
                <c:pt idx="16">
                  <c:v>866.76043057321885</c:v>
                </c:pt>
                <c:pt idx="17">
                  <c:v>924.94600802539105</c:v>
                </c:pt>
                <c:pt idx="18">
                  <c:v>975.83652875200653</c:v>
                </c:pt>
                <c:pt idx="19">
                  <c:v>811.65724889050273</c:v>
                </c:pt>
                <c:pt idx="20">
                  <c:v>826.58907998528889</c:v>
                </c:pt>
                <c:pt idx="21">
                  <c:v>794.70991513536842</c:v>
                </c:pt>
                <c:pt idx="22">
                  <c:v>742.92127165640136</c:v>
                </c:pt>
                <c:pt idx="23">
                  <c:v>727.05277289045512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D1-4701-AF58-6D23B83A315F}"/>
            </c:ext>
          </c:extLst>
        </c:ser>
        <c:ser>
          <c:idx val="4"/>
          <c:order val="5"/>
          <c:tx>
            <c:strRef>
              <c:f>Fig.45!$A$26</c:f>
              <c:strCache>
                <c:ptCount val="1"/>
                <c:pt idx="0">
                  <c:v>Gasolina Automotiva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Fig.45!$B$26:$Y$26</c:f>
              <c:numCache>
                <c:formatCode>#,##0</c:formatCode>
                <c:ptCount val="24"/>
                <c:pt idx="0">
                  <c:v>13261.3217</c:v>
                </c:pt>
                <c:pt idx="1">
                  <c:v>12994.696</c:v>
                </c:pt>
                <c:pt idx="2">
                  <c:v>12432.42</c:v>
                </c:pt>
                <c:pt idx="3">
                  <c:v>13114.64</c:v>
                </c:pt>
                <c:pt idx="4">
                  <c:v>13560.470000000001</c:v>
                </c:pt>
                <c:pt idx="5">
                  <c:v>13595.387938439997</c:v>
                </c:pt>
                <c:pt idx="6">
                  <c:v>14439.81</c:v>
                </c:pt>
                <c:pt idx="7">
                  <c:v>14286.58</c:v>
                </c:pt>
                <c:pt idx="8">
                  <c:v>14538.447</c:v>
                </c:pt>
                <c:pt idx="9">
                  <c:v>14673.890000000001</c:v>
                </c:pt>
                <c:pt idx="10">
                  <c:v>17524.884947742634</c:v>
                </c:pt>
                <c:pt idx="11">
                  <c:v>20837.803499926875</c:v>
                </c:pt>
                <c:pt idx="12">
                  <c:v>24453.792270600003</c:v>
                </c:pt>
                <c:pt idx="13">
                  <c:v>24393.003135423995</c:v>
                </c:pt>
                <c:pt idx="14">
                  <c:v>25681.841377695891</c:v>
                </c:pt>
                <c:pt idx="15">
                  <c:v>23256.876616766105</c:v>
                </c:pt>
                <c:pt idx="16">
                  <c:v>24181.025923623798</c:v>
                </c:pt>
                <c:pt idx="17">
                  <c:v>24816.451944507298</c:v>
                </c:pt>
                <c:pt idx="18">
                  <c:v>21557.535123170201</c:v>
                </c:pt>
                <c:pt idx="19">
                  <c:v>21452.567168416997</c:v>
                </c:pt>
                <c:pt idx="20">
                  <c:v>20136.453522708602</c:v>
                </c:pt>
                <c:pt idx="21">
                  <c:v>22100.280826269798</c:v>
                </c:pt>
                <c:pt idx="22">
                  <c:v>24192.3748440374</c:v>
                </c:pt>
                <c:pt idx="23">
                  <c:v>25873.302398474298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1-4701-AF58-6D23B83A315F}"/>
            </c:ext>
          </c:extLst>
        </c:ser>
        <c:ser>
          <c:idx val="6"/>
          <c:order val="6"/>
          <c:tx>
            <c:strRef>
              <c:f>Fig.45!$A$28</c:f>
              <c:strCache>
                <c:ptCount val="1"/>
                <c:pt idx="0">
                  <c:v>Querosene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Fig.45!$B$28:$Y$28</c:f>
              <c:numCache>
                <c:formatCode>#,##0</c:formatCode>
                <c:ptCount val="24"/>
                <c:pt idx="0">
                  <c:v>3123.7231999999999</c:v>
                </c:pt>
                <c:pt idx="1">
                  <c:v>3214.9207999999999</c:v>
                </c:pt>
                <c:pt idx="2">
                  <c:v>3093.1859999999997</c:v>
                </c:pt>
                <c:pt idx="3">
                  <c:v>2193.9179999999997</c:v>
                </c:pt>
                <c:pt idx="4">
                  <c:v>2345.1659999999997</c:v>
                </c:pt>
                <c:pt idx="5">
                  <c:v>2553.4733839980004</c:v>
                </c:pt>
                <c:pt idx="6">
                  <c:v>2381.3339999999998</c:v>
                </c:pt>
                <c:pt idx="7">
                  <c:v>2618.3152853242755</c:v>
                </c:pt>
                <c:pt idx="8">
                  <c:v>2810.9334186599995</c:v>
                </c:pt>
                <c:pt idx="9">
                  <c:v>2827.68</c:v>
                </c:pt>
                <c:pt idx="10">
                  <c:v>3187.9288182659998</c:v>
                </c:pt>
                <c:pt idx="11">
                  <c:v>3568.843791708</c:v>
                </c:pt>
                <c:pt idx="12">
                  <c:v>3761.6618819999994</c:v>
                </c:pt>
                <c:pt idx="13">
                  <c:v>3608.4049140000002</c:v>
                </c:pt>
                <c:pt idx="14">
                  <c:v>3650.6006399999997</c:v>
                </c:pt>
                <c:pt idx="15">
                  <c:v>3609.3041819999999</c:v>
                </c:pt>
                <c:pt idx="16">
                  <c:v>3303.4322279999997</c:v>
                </c:pt>
                <c:pt idx="17">
                  <c:v>3295.6577519999996</c:v>
                </c:pt>
                <c:pt idx="18">
                  <c:v>3387.4398059999999</c:v>
                </c:pt>
                <c:pt idx="19">
                  <c:v>3314.9418719999999</c:v>
                </c:pt>
                <c:pt idx="20">
                  <c:v>1894.672188</c:v>
                </c:pt>
                <c:pt idx="21">
                  <c:v>2515.7811419999998</c:v>
                </c:pt>
                <c:pt idx="22">
                  <c:v>3126.509619426</c:v>
                </c:pt>
                <c:pt idx="23">
                  <c:v>3290.8005539999999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D1-4701-AF58-6D23B83A315F}"/>
            </c:ext>
          </c:extLst>
        </c:ser>
        <c:ser>
          <c:idx val="8"/>
          <c:order val="7"/>
          <c:tx>
            <c:strRef>
              <c:f>Fig.45!$A$30</c:f>
              <c:strCache>
                <c:ptCount val="1"/>
                <c:pt idx="0">
                  <c:v>Etanol Anidro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Fig.45!$B$30:$Y$30</c:f>
              <c:numCache>
                <c:formatCode>#,##0</c:formatCode>
                <c:ptCount val="24"/>
                <c:pt idx="0">
                  <c:v>3046.0421249999999</c:v>
                </c:pt>
                <c:pt idx="1">
                  <c:v>3207.8213999999998</c:v>
                </c:pt>
                <c:pt idx="2">
                  <c:v>3871.7136</c:v>
                </c:pt>
                <c:pt idx="3">
                  <c:v>3875.2380000000003</c:v>
                </c:pt>
                <c:pt idx="4">
                  <c:v>3978.8340000000003</c:v>
                </c:pt>
                <c:pt idx="5">
                  <c:v>4078.5205860000001</c:v>
                </c:pt>
                <c:pt idx="6">
                  <c:v>2776.8437880000001</c:v>
                </c:pt>
                <c:pt idx="7">
                  <c:v>3325.2286800000006</c:v>
                </c:pt>
                <c:pt idx="8">
                  <c:v>3532.8906000000002</c:v>
                </c:pt>
                <c:pt idx="9">
                  <c:v>3392.1134812245004</c:v>
                </c:pt>
                <c:pt idx="10">
                  <c:v>3789.7787760000001</c:v>
                </c:pt>
                <c:pt idx="11">
                  <c:v>4504.4886479999996</c:v>
                </c:pt>
                <c:pt idx="12">
                  <c:v>4143.5436300000001</c:v>
                </c:pt>
                <c:pt idx="13">
                  <c:v>5172.3432084072019</c:v>
                </c:pt>
                <c:pt idx="14">
                  <c:v>5882.396616</c:v>
                </c:pt>
                <c:pt idx="15">
                  <c:v>5841.9899040000009</c:v>
                </c:pt>
                <c:pt idx="16">
                  <c:v>5927.5441800000008</c:v>
                </c:pt>
                <c:pt idx="17">
                  <c:v>6446.2161865149001</c:v>
                </c:pt>
                <c:pt idx="18">
                  <c:v>5454.4273868907012</c:v>
                </c:pt>
                <c:pt idx="19">
                  <c:v>5635.6336140000003</c:v>
                </c:pt>
                <c:pt idx="20">
                  <c:v>5221.6816200000003</c:v>
                </c:pt>
                <c:pt idx="21">
                  <c:v>5902.0670399999999</c:v>
                </c:pt>
                <c:pt idx="22">
                  <c:v>6513.6102480000009</c:v>
                </c:pt>
                <c:pt idx="23">
                  <c:v>6864.7382099999995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D1-4701-AF58-6D23B83A315F}"/>
            </c:ext>
          </c:extLst>
        </c:ser>
        <c:ser>
          <c:idx val="9"/>
          <c:order val="8"/>
          <c:tx>
            <c:strRef>
              <c:f>Fig.45!$A$31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Fig.45!$B$31:$Y$31</c:f>
              <c:numCache>
                <c:formatCode>#,##0</c:formatCode>
                <c:ptCount val="24"/>
                <c:pt idx="0">
                  <c:v>2774.1338099999998</c:v>
                </c:pt>
                <c:pt idx="1">
                  <c:v>2169.6651899999997</c:v>
                </c:pt>
                <c:pt idx="2">
                  <c:v>2215.134</c:v>
                </c:pt>
                <c:pt idx="3">
                  <c:v>1918.671</c:v>
                </c:pt>
                <c:pt idx="4">
                  <c:v>2465.85</c:v>
                </c:pt>
                <c:pt idx="5">
                  <c:v>2884.71351</c:v>
                </c:pt>
                <c:pt idx="6">
                  <c:v>3618.26946</c:v>
                </c:pt>
                <c:pt idx="7">
                  <c:v>5286.65949</c:v>
                </c:pt>
                <c:pt idx="8">
                  <c:v>7480.0170000000007</c:v>
                </c:pt>
                <c:pt idx="9">
                  <c:v>8400.1835677200033</c:v>
                </c:pt>
                <c:pt idx="10">
                  <c:v>8243.130000000001</c:v>
                </c:pt>
                <c:pt idx="11">
                  <c:v>6230.3084099999996</c:v>
                </c:pt>
                <c:pt idx="12">
                  <c:v>5762.63382</c:v>
                </c:pt>
                <c:pt idx="13">
                  <c:v>6716.7</c:v>
                </c:pt>
                <c:pt idx="14">
                  <c:v>7125.9076800000003</c:v>
                </c:pt>
                <c:pt idx="15">
                  <c:v>9582.2502599999989</c:v>
                </c:pt>
                <c:pt idx="16">
                  <c:v>7952.93235</c:v>
                </c:pt>
                <c:pt idx="17">
                  <c:v>7402.2752184011988</c:v>
                </c:pt>
                <c:pt idx="18">
                  <c:v>10263.115841060999</c:v>
                </c:pt>
                <c:pt idx="19">
                  <c:v>11855.905229999997</c:v>
                </c:pt>
                <c:pt idx="20">
                  <c:v>10115.527115093166</c:v>
                </c:pt>
                <c:pt idx="21">
                  <c:v>8962.6027601614915</c:v>
                </c:pt>
                <c:pt idx="22">
                  <c:v>8641.8005700000012</c:v>
                </c:pt>
                <c:pt idx="23">
                  <c:v>9240.7022400000005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D1-4701-AF58-6D23B83A315F}"/>
            </c:ext>
          </c:extLst>
        </c:ser>
        <c:ser>
          <c:idx val="0"/>
          <c:order val="9"/>
          <c:tx>
            <c:strRef>
              <c:f>Fig.45!$A$22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Fig.45!$B$22:$Y$22</c:f>
              <c:numCache>
                <c:formatCode>#,##0</c:formatCode>
                <c:ptCount val="24"/>
                <c:pt idx="0">
                  <c:v>275.32982399999997</c:v>
                </c:pt>
                <c:pt idx="1">
                  <c:v>503.15865600000001</c:v>
                </c:pt>
                <c:pt idx="2">
                  <c:v>862.4</c:v>
                </c:pt>
                <c:pt idx="3">
                  <c:v>1168.6400000000001</c:v>
                </c:pt>
                <c:pt idx="4">
                  <c:v>1390.4</c:v>
                </c:pt>
                <c:pt idx="5">
                  <c:v>1711.2817817940233</c:v>
                </c:pt>
                <c:pt idx="6">
                  <c:v>2029.808</c:v>
                </c:pt>
                <c:pt idx="7">
                  <c:v>2251.92</c:v>
                </c:pt>
                <c:pt idx="8">
                  <c:v>2158.3261836692727</c:v>
                </c:pt>
                <c:pt idx="9">
                  <c:v>1853.3239999999998</c:v>
                </c:pt>
                <c:pt idx="10">
                  <c:v>1766.6846161646986</c:v>
                </c:pt>
                <c:pt idx="11">
                  <c:v>1735.36</c:v>
                </c:pt>
                <c:pt idx="12">
                  <c:v>1708.7839999999999</c:v>
                </c:pt>
                <c:pt idx="13">
                  <c:v>1647.36</c:v>
                </c:pt>
                <c:pt idx="14">
                  <c:v>1594.1200000000001</c:v>
                </c:pt>
                <c:pt idx="15">
                  <c:v>1552.75447840724</c:v>
                </c:pt>
                <c:pt idx="16">
                  <c:v>1593.152</c:v>
                </c:pt>
                <c:pt idx="17">
                  <c:v>1734.4799999999998</c:v>
                </c:pt>
                <c:pt idx="18">
                  <c:v>1946.3183203126687</c:v>
                </c:pt>
                <c:pt idx="19">
                  <c:v>2010.4392</c:v>
                </c:pt>
                <c:pt idx="20">
                  <c:v>1658.712</c:v>
                </c:pt>
                <c:pt idx="21">
                  <c:v>1907.9280000000003</c:v>
                </c:pt>
                <c:pt idx="22">
                  <c:v>1991.44</c:v>
                </c:pt>
                <c:pt idx="23">
                  <c:v>1722.2402865372021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1-4701-AF58-6D23B83A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55771951"/>
        <c:axId val="1255832271"/>
      </c:barChart>
      <c:catAx>
        <c:axId val="125577195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Graphik Medium" panose="020B0603030202060203" pitchFamily="34" charset="0"/>
                <a:ea typeface="+mn-ea"/>
                <a:cs typeface="+mn-cs"/>
              </a:defRPr>
            </a:pPr>
            <a:endParaRPr lang="pt-BR"/>
          </a:p>
        </c:txPr>
        <c:crossAx val="1255832271"/>
        <c:crosses val="autoZero"/>
        <c:auto val="1"/>
        <c:lblAlgn val="ctr"/>
        <c:lblOffset val="100"/>
        <c:noMultiLvlLbl val="0"/>
      </c:catAx>
      <c:valAx>
        <c:axId val="1255832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Milhões de 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577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97343484311836"/>
          <c:y val="0.21567330125400991"/>
          <c:w val="0.13185184396729052"/>
          <c:h val="0.6658756197142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3404547208364E-2"/>
          <c:y val="4.7743055555555552E-2"/>
          <c:w val="0.8914801768200028"/>
          <c:h val="0.8282341510195842"/>
        </c:manualLayout>
      </c:layout>
      <c:lineChart>
        <c:grouping val="standard"/>
        <c:varyColors val="0"/>
        <c:ser>
          <c:idx val="0"/>
          <c:order val="0"/>
          <c:tx>
            <c:strRef>
              <c:f>Fig.5!$A$19</c:f>
              <c:strCache>
                <c:ptCount val="1"/>
                <c:pt idx="0">
                  <c:v>Intensidade Energética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AC3-4ADE-AE76-EE96F7E5A7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AC3-4ADE-AE76-EE96F7E5A7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AC3-4ADE-AE76-EE96F7E5A790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AC3-4ADE-AE76-EE96F7E5A790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AC3-4ADE-AE76-EE96F7E5A790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C46-448A-AA9C-E6090B0E9A1A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B271-4BDE-AAA3-E7CA7D0361DE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4DC9-4F29-A7BE-AD354AFC9790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31-4A1E-A45A-0F21BB754D08}"/>
              </c:ext>
            </c:extLst>
          </c:dPt>
          <c:dLbls>
            <c:dLbl>
              <c:idx val="0"/>
              <c:layout>
                <c:manualLayout>
                  <c:x val="-2.7151421181245281E-2"/>
                  <c:y val="-7.2462396527357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3-4ADE-AE76-EE96F7E5A79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3-4ADE-AE76-EE96F7E5A79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C3-4ADE-AE76-EE96F7E5A790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C3-4ADE-AE76-EE96F7E5A790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31-4A1E-A45A-0F21BB754D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Fig.5!$B$18:$Y$18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Fig.5!$B$19:$Y$19</c:f>
              <c:numCache>
                <c:formatCode>0.000</c:formatCode>
                <c:ptCount val="24"/>
                <c:pt idx="0">
                  <c:v>9.7322156619244107E-2</c:v>
                </c:pt>
                <c:pt idx="1">
                  <c:v>9.7694652389318529E-2</c:v>
                </c:pt>
                <c:pt idx="2">
                  <c:v>9.7044437677455173E-2</c:v>
                </c:pt>
                <c:pt idx="3">
                  <c:v>9.7381632765751444E-2</c:v>
                </c:pt>
                <c:pt idx="4">
                  <c:v>9.7662464085566877E-2</c:v>
                </c:pt>
                <c:pt idx="5">
                  <c:v>9.6849220255926668E-2</c:v>
                </c:pt>
                <c:pt idx="6">
                  <c:v>9.6431337607560258E-2</c:v>
                </c:pt>
                <c:pt idx="7">
                  <c:v>9.5903917939722166E-2</c:v>
                </c:pt>
                <c:pt idx="8">
                  <c:v>9.6572228295110252E-2</c:v>
                </c:pt>
                <c:pt idx="9">
                  <c:v>9.3335390831631282E-2</c:v>
                </c:pt>
                <c:pt idx="10">
                  <c:v>9.5960277797130691E-2</c:v>
                </c:pt>
                <c:pt idx="11">
                  <c:v>9.3385631694563778E-2</c:v>
                </c:pt>
                <c:pt idx="12">
                  <c:v>9.5402073349335093E-2</c:v>
                </c:pt>
                <c:pt idx="13">
                  <c:v>9.6984340857433821E-2</c:v>
                </c:pt>
                <c:pt idx="14">
                  <c:v>9.9525549211889108E-2</c:v>
                </c:pt>
                <c:pt idx="15">
                  <c:v>0.101256965061233</c:v>
                </c:pt>
                <c:pt idx="16">
                  <c:v>0.10080954048936167</c:v>
                </c:pt>
                <c:pt idx="17">
                  <c:v>0.10134310582302175</c:v>
                </c:pt>
                <c:pt idx="18">
                  <c:v>9.8391617153685718E-2</c:v>
                </c:pt>
                <c:pt idx="19">
                  <c:v>9.8634313762802961E-2</c:v>
                </c:pt>
                <c:pt idx="20">
                  <c:v>9.9924765685662581E-2</c:v>
                </c:pt>
                <c:pt idx="21">
                  <c:v>0.10003692955044927</c:v>
                </c:pt>
                <c:pt idx="22">
                  <c:v>9.6952372601161282E-2</c:v>
                </c:pt>
                <c:pt idx="23">
                  <c:v>9.7555243604901462E-2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C3-4ADE-AE76-EE96F7E5A790}"/>
            </c:ext>
          </c:extLst>
        </c:ser>
        <c:ser>
          <c:idx val="1"/>
          <c:order val="1"/>
          <c:tx>
            <c:strRef>
              <c:f>Fig.5!$A$20</c:f>
              <c:strCache>
                <c:ptCount val="1"/>
                <c:pt idx="0">
                  <c:v>Intensidade Consumo Final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AC3-4ADE-AE76-EE96F7E5A7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AC3-4ADE-AE76-EE96F7E5A7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AC3-4ADE-AE76-EE96F7E5A790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5AC3-4ADE-AE76-EE96F7E5A790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C3-4ADE-AE76-EE96F7E5A790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C46-448A-AA9C-E6090B0E9A1A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B271-4BDE-AAA3-E7CA7D0361DE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4DC9-4F29-A7BE-AD354AFC9790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31-4A1E-A45A-0F21BB754D08}"/>
              </c:ext>
            </c:extLst>
          </c:dPt>
          <c:dLbls>
            <c:dLbl>
              <c:idx val="0"/>
              <c:layout>
                <c:manualLayout>
                  <c:x val="-2.4584149077554053E-2"/>
                  <c:y val="-7.2462396527357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C3-4ADE-AE76-EE96F7E5A79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C3-4ADE-AE76-EE96F7E5A79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C3-4ADE-AE76-EE96F7E5A790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C3-4ADE-AE76-EE96F7E5A790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31-4A1E-A45A-0F21BB754D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Fig.5!$B$18:$Y$18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Fig.5!$B$20:$Y$20</c:f>
              <c:numCache>
                <c:formatCode>0.000</c:formatCode>
                <c:ptCount val="24"/>
                <c:pt idx="0">
                  <c:v>8.769862004469757E-2</c:v>
                </c:pt>
                <c:pt idx="1">
                  <c:v>8.6590924152662813E-2</c:v>
                </c:pt>
                <c:pt idx="2">
                  <c:v>8.7070569304663475E-2</c:v>
                </c:pt>
                <c:pt idx="3">
                  <c:v>8.7861758997084635E-2</c:v>
                </c:pt>
                <c:pt idx="4">
                  <c:v>8.7311590667693964E-2</c:v>
                </c:pt>
                <c:pt idx="5">
                  <c:v>8.6742279626216223E-2</c:v>
                </c:pt>
                <c:pt idx="6">
                  <c:v>8.6439876896528989E-2</c:v>
                </c:pt>
                <c:pt idx="7">
                  <c:v>8.6566479108929284E-2</c:v>
                </c:pt>
                <c:pt idx="8">
                  <c:v>8.6611409382606738E-2</c:v>
                </c:pt>
                <c:pt idx="9">
                  <c:v>8.4583762446956826E-2</c:v>
                </c:pt>
                <c:pt idx="10">
                  <c:v>8.6101788173629748E-2</c:v>
                </c:pt>
                <c:pt idx="11">
                  <c:v>8.4252700098175606E-2</c:v>
                </c:pt>
                <c:pt idx="12">
                  <c:v>8.4832885554636542E-2</c:v>
                </c:pt>
                <c:pt idx="13">
                  <c:v>8.4684992145436913E-2</c:v>
                </c:pt>
                <c:pt idx="14">
                  <c:v>8.6060630396139676E-2</c:v>
                </c:pt>
                <c:pt idx="15">
                  <c:v>8.7713522055749005E-2</c:v>
                </c:pt>
                <c:pt idx="16">
                  <c:v>8.8789566525929592E-2</c:v>
                </c:pt>
                <c:pt idx="17">
                  <c:v>8.9022039282446161E-2</c:v>
                </c:pt>
                <c:pt idx="18">
                  <c:v>8.7001613877982442E-2</c:v>
                </c:pt>
                <c:pt idx="19">
                  <c:v>8.6477779856240528E-2</c:v>
                </c:pt>
                <c:pt idx="20">
                  <c:v>8.7593003532370858E-2</c:v>
                </c:pt>
                <c:pt idx="21">
                  <c:v>8.715190902833965E-2</c:v>
                </c:pt>
                <c:pt idx="22">
                  <c:v>8.6896304196114313E-2</c:v>
                </c:pt>
                <c:pt idx="23">
                  <c:v>8.7781016600907869E-2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C3-4ADE-AE76-EE96F7E5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3424"/>
        <c:axId val="1173979952"/>
      </c:lineChart>
      <c:catAx>
        <c:axId val="117397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9952"/>
        <c:crosses val="autoZero"/>
        <c:auto val="1"/>
        <c:lblAlgn val="ctr"/>
        <c:lblOffset val="100"/>
        <c:noMultiLvlLbl val="0"/>
      </c:catAx>
      <c:valAx>
        <c:axId val="1173979952"/>
        <c:scaling>
          <c:orientation val="minMax"/>
          <c:max val="0.11000000000000001"/>
          <c:min val="7.0000000000000007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  <a:latin typeface="+mj-lt"/>
                  </a:rPr>
                  <a:t>tep/10³ U$ppp [2010]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728446489560858"/>
          <c:y val="0.67101462076855789"/>
          <c:w val="0.2875242341531265"/>
          <c:h val="0.16338708863315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+mj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84640931260918E-2"/>
          <c:y val="4.9512181469152025E-2"/>
          <c:w val="0.69957071251499825"/>
          <c:h val="0.78097260774648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Fig.46!$B$22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Fig.46!$B$23:$B$46</c:f>
              <c:numCache>
                <c:formatCode>#,##0.00</c:formatCode>
                <c:ptCount val="24"/>
                <c:pt idx="0">
                  <c:v>0.275329824</c:v>
                </c:pt>
                <c:pt idx="1">
                  <c:v>0.50315865599999998</c:v>
                </c:pt>
                <c:pt idx="2">
                  <c:v>0.86239999999999994</c:v>
                </c:pt>
                <c:pt idx="3">
                  <c:v>1.1686400000000001</c:v>
                </c:pt>
                <c:pt idx="4">
                  <c:v>1.3904000000000001</c:v>
                </c:pt>
                <c:pt idx="5">
                  <c:v>1.7112817817940233</c:v>
                </c:pt>
                <c:pt idx="6">
                  <c:v>2.0298080000000001</c:v>
                </c:pt>
                <c:pt idx="7">
                  <c:v>2.2519200000000001</c:v>
                </c:pt>
                <c:pt idx="8">
                  <c:v>2.1583261836692729</c:v>
                </c:pt>
                <c:pt idx="9">
                  <c:v>1.8533239999999997</c:v>
                </c:pt>
                <c:pt idx="10">
                  <c:v>1.7666846161646985</c:v>
                </c:pt>
                <c:pt idx="11">
                  <c:v>1.7353599999999998</c:v>
                </c:pt>
                <c:pt idx="12">
                  <c:v>1.7087839999999999</c:v>
                </c:pt>
                <c:pt idx="13">
                  <c:v>1.6473599999999999</c:v>
                </c:pt>
                <c:pt idx="14">
                  <c:v>1.5941200000000002</c:v>
                </c:pt>
                <c:pt idx="15">
                  <c:v>1.55275447840724</c:v>
                </c:pt>
                <c:pt idx="16">
                  <c:v>1.5931520000000001</c:v>
                </c:pt>
                <c:pt idx="17">
                  <c:v>1.7344799999999998</c:v>
                </c:pt>
                <c:pt idx="18">
                  <c:v>1.9463183203126686</c:v>
                </c:pt>
                <c:pt idx="19">
                  <c:v>2.0104392</c:v>
                </c:pt>
                <c:pt idx="20">
                  <c:v>1.658712</c:v>
                </c:pt>
                <c:pt idx="21">
                  <c:v>1.9079280000000003</c:v>
                </c:pt>
                <c:pt idx="22">
                  <c:v>1.9914400000000001</c:v>
                </c:pt>
                <c:pt idx="23">
                  <c:v>1.7222402865372022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4-4F7B-BF7A-9211A12BCAB1}"/>
            </c:ext>
          </c:extLst>
        </c:ser>
        <c:ser>
          <c:idx val="0"/>
          <c:order val="1"/>
          <c:tx>
            <c:strRef>
              <c:f>Fig.46!$C$22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02000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Fig.46!$C$23:$C$46</c:f>
              <c:numCache>
                <c:formatCode>#,##0.00</c:formatCode>
                <c:ptCount val="24"/>
                <c:pt idx="0">
                  <c:v>16.307363824999999</c:v>
                </c:pt>
                <c:pt idx="1">
                  <c:v>16.202517400000001</c:v>
                </c:pt>
                <c:pt idx="2">
                  <c:v>16.3041336</c:v>
                </c:pt>
                <c:pt idx="3">
                  <c:v>16.989878000000001</c:v>
                </c:pt>
                <c:pt idx="4">
                  <c:v>17.539304000000001</c:v>
                </c:pt>
                <c:pt idx="5">
                  <c:v>17.673908524439998</c:v>
                </c:pt>
                <c:pt idx="6">
                  <c:v>17.216653787999999</c:v>
                </c:pt>
                <c:pt idx="7">
                  <c:v>17.611808680000003</c:v>
                </c:pt>
                <c:pt idx="8">
                  <c:v>18.0713376</c:v>
                </c:pt>
                <c:pt idx="9">
                  <c:v>18.066003481224502</c:v>
                </c:pt>
                <c:pt idx="10">
                  <c:v>21.314663723742633</c:v>
                </c:pt>
                <c:pt idx="11">
                  <c:v>25.342292147926873</c:v>
                </c:pt>
                <c:pt idx="12">
                  <c:v>28.597335900600005</c:v>
                </c:pt>
                <c:pt idx="13">
                  <c:v>29.565346343831195</c:v>
                </c:pt>
                <c:pt idx="14">
                  <c:v>31.56423799369589</c:v>
                </c:pt>
                <c:pt idx="15">
                  <c:v>29.098866520766109</c:v>
                </c:pt>
                <c:pt idx="16">
                  <c:v>30.108570103623798</c:v>
                </c:pt>
                <c:pt idx="17">
                  <c:v>31.262668131022199</c:v>
                </c:pt>
                <c:pt idx="18">
                  <c:v>27.011962510060901</c:v>
                </c:pt>
                <c:pt idx="19">
                  <c:v>27.088200782417001</c:v>
                </c:pt>
                <c:pt idx="20">
                  <c:v>25.358135142708601</c:v>
                </c:pt>
                <c:pt idx="21">
                  <c:v>28.002347866269798</c:v>
                </c:pt>
                <c:pt idx="22">
                  <c:v>30.705985092037402</c:v>
                </c:pt>
                <c:pt idx="23">
                  <c:v>32.7380406084743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4-4F7B-BF7A-9211A12BCAB1}"/>
            </c:ext>
          </c:extLst>
        </c:ser>
        <c:ser>
          <c:idx val="2"/>
          <c:order val="2"/>
          <c:tx>
            <c:strRef>
              <c:f>Fig.46!$D$22</c:f>
              <c:strCache>
                <c:ptCount val="1"/>
                <c:pt idx="0">
                  <c:v>Álcool Hidratado</c:v>
                </c:pt>
              </c:strCache>
            </c:strRef>
          </c:tx>
          <c:spPr>
            <a:solidFill>
              <a:srgbClr val="00B050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Fig.46!$D$23:$D$46</c:f>
              <c:numCache>
                <c:formatCode>#,##0.00</c:formatCode>
                <c:ptCount val="24"/>
                <c:pt idx="0">
                  <c:v>2.7741338099999999</c:v>
                </c:pt>
                <c:pt idx="1">
                  <c:v>2.1696651899999999</c:v>
                </c:pt>
                <c:pt idx="2">
                  <c:v>2.2151339999999999</c:v>
                </c:pt>
                <c:pt idx="3">
                  <c:v>1.918671</c:v>
                </c:pt>
                <c:pt idx="4">
                  <c:v>2.4658500000000001</c:v>
                </c:pt>
                <c:pt idx="5">
                  <c:v>2.8847135100000001</c:v>
                </c:pt>
                <c:pt idx="6">
                  <c:v>3.61826946</c:v>
                </c:pt>
                <c:pt idx="7">
                  <c:v>5.2866594899999999</c:v>
                </c:pt>
                <c:pt idx="8">
                  <c:v>7.480017000000001</c:v>
                </c:pt>
                <c:pt idx="9">
                  <c:v>8.4001835677200027</c:v>
                </c:pt>
                <c:pt idx="10">
                  <c:v>8.2431300000000007</c:v>
                </c:pt>
                <c:pt idx="11">
                  <c:v>6.2303084099999992</c:v>
                </c:pt>
                <c:pt idx="12">
                  <c:v>5.7626338199999996</c:v>
                </c:pt>
                <c:pt idx="13">
                  <c:v>6.7166999999999994</c:v>
                </c:pt>
                <c:pt idx="14">
                  <c:v>7.1259076800000001</c:v>
                </c:pt>
                <c:pt idx="15">
                  <c:v>9.5822502599999986</c:v>
                </c:pt>
                <c:pt idx="16">
                  <c:v>7.9529323500000002</c:v>
                </c:pt>
                <c:pt idx="17">
                  <c:v>7.4022752184011988</c:v>
                </c:pt>
                <c:pt idx="18">
                  <c:v>10.263115841061</c:v>
                </c:pt>
                <c:pt idx="19">
                  <c:v>11.855905229999996</c:v>
                </c:pt>
                <c:pt idx="20">
                  <c:v>10.115527115093165</c:v>
                </c:pt>
                <c:pt idx="21">
                  <c:v>8.9626027601614915</c:v>
                </c:pt>
                <c:pt idx="22">
                  <c:v>8.6418005700000009</c:v>
                </c:pt>
                <c:pt idx="23">
                  <c:v>9.240702240000001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4-4F7B-BF7A-9211A12BCAB1}"/>
            </c:ext>
          </c:extLst>
        </c:ser>
        <c:ser>
          <c:idx val="3"/>
          <c:order val="3"/>
          <c:tx>
            <c:strRef>
              <c:f>Fig.46!$E$22</c:f>
              <c:strCache>
                <c:ptCount val="1"/>
                <c:pt idx="0">
                  <c:v>Diesel (leves)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Fig.46!$E$23:$E$46</c:f>
              <c:numCache>
                <c:formatCode>#,##0.00</c:formatCode>
                <c:ptCount val="24"/>
                <c:pt idx="0">
                  <c:v>7.5268523829414485E-2</c:v>
                </c:pt>
                <c:pt idx="1">
                  <c:v>9.4197593453227771E-2</c:v>
                </c:pt>
                <c:pt idx="2">
                  <c:v>0.10926648069971552</c:v>
                </c:pt>
                <c:pt idx="3">
                  <c:v>0.11183958866894625</c:v>
                </c:pt>
                <c:pt idx="4">
                  <c:v>0.11461980846613898</c:v>
                </c:pt>
                <c:pt idx="5">
                  <c:v>0.14317142392162885</c:v>
                </c:pt>
                <c:pt idx="6">
                  <c:v>0.16495124895932423</c:v>
                </c:pt>
                <c:pt idx="7">
                  <c:v>0.1966329237658897</c:v>
                </c:pt>
                <c:pt idx="8">
                  <c:v>0.24243049115886786</c:v>
                </c:pt>
                <c:pt idx="9">
                  <c:v>0.31428826358297446</c:v>
                </c:pt>
                <c:pt idx="10">
                  <c:v>0.41441215832115308</c:v>
                </c:pt>
                <c:pt idx="11">
                  <c:v>0.55695159580410591</c:v>
                </c:pt>
                <c:pt idx="12">
                  <c:v>0.72058944644640366</c:v>
                </c:pt>
                <c:pt idx="13">
                  <c:v>0.89233175577733959</c:v>
                </c:pt>
                <c:pt idx="14">
                  <c:v>1.0237542313793244</c:v>
                </c:pt>
                <c:pt idx="15">
                  <c:v>1.0785038199128483</c:v>
                </c:pt>
                <c:pt idx="16">
                  <c:v>1.2397774816502327</c:v>
                </c:pt>
                <c:pt idx="17">
                  <c:v>1.4175880331926562</c:v>
                </c:pt>
                <c:pt idx="18">
                  <c:v>1.6177152839656539</c:v>
                </c:pt>
                <c:pt idx="19">
                  <c:v>1.8122940455682193</c:v>
                </c:pt>
                <c:pt idx="20">
                  <c:v>1.4025920947390722</c:v>
                </c:pt>
                <c:pt idx="21">
                  <c:v>1.9002287674574248</c:v>
                </c:pt>
                <c:pt idx="22">
                  <c:v>2.1792668298416435</c:v>
                </c:pt>
                <c:pt idx="23">
                  <c:v>2.4024115906173207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4-4F7B-BF7A-9211A12BCAB1}"/>
            </c:ext>
          </c:extLst>
        </c:ser>
        <c:ser>
          <c:idx val="4"/>
          <c:order val="4"/>
          <c:tx>
            <c:strRef>
              <c:f>Fig.46!$F$22</c:f>
              <c:strCache>
                <c:ptCount val="1"/>
                <c:pt idx="0">
                  <c:v>Diesel (coletivo)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Fig.46!$F$23:$F$46</c:f>
              <c:numCache>
                <c:formatCode>#,##0.00</c:formatCode>
                <c:ptCount val="24"/>
                <c:pt idx="0">
                  <c:v>5.0041821618640894</c:v>
                </c:pt>
                <c:pt idx="1">
                  <c:v>5.1175088462554204</c:v>
                </c:pt>
                <c:pt idx="2">
                  <c:v>5.22061384248597</c:v>
                </c:pt>
                <c:pt idx="3">
                  <c:v>5.3196404661328796</c:v>
                </c:pt>
                <c:pt idx="4">
                  <c:v>5.4155874313578893</c:v>
                </c:pt>
                <c:pt idx="5">
                  <c:v>5.4592282539962378</c:v>
                </c:pt>
                <c:pt idx="6">
                  <c:v>5.5206910907431883</c:v>
                </c:pt>
                <c:pt idx="7">
                  <c:v>5.6805858230840709</c:v>
                </c:pt>
                <c:pt idx="8">
                  <c:v>5.9213608539936136</c:v>
                </c:pt>
                <c:pt idx="9">
                  <c:v>6.1479061052171096</c:v>
                </c:pt>
                <c:pt idx="10">
                  <c:v>6.3836226792030759</c:v>
                </c:pt>
                <c:pt idx="11">
                  <c:v>6.7541002160179193</c:v>
                </c:pt>
                <c:pt idx="12">
                  <c:v>7.0875346107106516</c:v>
                </c:pt>
                <c:pt idx="13">
                  <c:v>7.2917670123416904</c:v>
                </c:pt>
                <c:pt idx="14">
                  <c:v>7.4642000973917613</c:v>
                </c:pt>
                <c:pt idx="15">
                  <c:v>7.4269017279481186</c:v>
                </c:pt>
                <c:pt idx="16">
                  <c:v>7.1934232440979962</c:v>
                </c:pt>
                <c:pt idx="17">
                  <c:v>6.8986490871541983</c:v>
                </c:pt>
                <c:pt idx="18">
                  <c:v>6.6468291506169166</c:v>
                </c:pt>
                <c:pt idx="19">
                  <c:v>6.5089404823331138</c:v>
                </c:pt>
                <c:pt idx="20">
                  <c:v>4.1632551813345442</c:v>
                </c:pt>
                <c:pt idx="21">
                  <c:v>4.8909055886937036</c:v>
                </c:pt>
                <c:pt idx="22">
                  <c:v>5.6012260354800869</c:v>
                </c:pt>
                <c:pt idx="23">
                  <c:v>5.9670600614558911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4-4F7B-BF7A-9211A12BCAB1}"/>
            </c:ext>
          </c:extLst>
        </c:ser>
        <c:ser>
          <c:idx val="5"/>
          <c:order val="5"/>
          <c:tx>
            <c:strRef>
              <c:f>Fig.46!$G$22</c:f>
              <c:strCache>
                <c:ptCount val="1"/>
                <c:pt idx="0">
                  <c:v>Diesel (carga)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Fig.46!$G$23:$G$46</c:f>
              <c:numCache>
                <c:formatCode>#,##0.00</c:formatCode>
                <c:ptCount val="24"/>
                <c:pt idx="0">
                  <c:v>18.3302094343065</c:v>
                </c:pt>
                <c:pt idx="1">
                  <c:v>18.859098360291352</c:v>
                </c:pt>
                <c:pt idx="2">
                  <c:v>19.744631676814311</c:v>
                </c:pt>
                <c:pt idx="3">
                  <c:v>18.820471945198168</c:v>
                </c:pt>
                <c:pt idx="4">
                  <c:v>20.408416760175975</c:v>
                </c:pt>
                <c:pt idx="5">
                  <c:v>20.20115476096181</c:v>
                </c:pt>
                <c:pt idx="6">
                  <c:v>20.513344964026395</c:v>
                </c:pt>
                <c:pt idx="7">
                  <c:v>21.846757457536427</c:v>
                </c:pt>
                <c:pt idx="8">
                  <c:v>23.447469697720837</c:v>
                </c:pt>
                <c:pt idx="9">
                  <c:v>22.831882853208924</c:v>
                </c:pt>
                <c:pt idx="10">
                  <c:v>25.738243529859361</c:v>
                </c:pt>
                <c:pt idx="11">
                  <c:v>27.165794820861183</c:v>
                </c:pt>
                <c:pt idx="12">
                  <c:v>28.724137781801236</c:v>
                </c:pt>
                <c:pt idx="13">
                  <c:v>30.766290777486958</c:v>
                </c:pt>
                <c:pt idx="14">
                  <c:v>31.025686347298876</c:v>
                </c:pt>
                <c:pt idx="15">
                  <c:v>29.355482352861465</c:v>
                </c:pt>
                <c:pt idx="16">
                  <c:v>28.237386126282566</c:v>
                </c:pt>
                <c:pt idx="17">
                  <c:v>28.393583007816972</c:v>
                </c:pt>
                <c:pt idx="18">
                  <c:v>28.672357254675067</c:v>
                </c:pt>
                <c:pt idx="19">
                  <c:v>29.670202162531908</c:v>
                </c:pt>
                <c:pt idx="20">
                  <c:v>32.387588875099894</c:v>
                </c:pt>
                <c:pt idx="21">
                  <c:v>34.652124209979775</c:v>
                </c:pt>
                <c:pt idx="22">
                  <c:v>34.820178668683305</c:v>
                </c:pt>
                <c:pt idx="23">
                  <c:v>35.571266862339492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A4-4F7B-BF7A-9211A12B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160929488"/>
        <c:axId val="-1160926224"/>
      </c:barChart>
      <c:catAx>
        <c:axId val="-116092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6224"/>
        <c:crosses val="autoZero"/>
        <c:auto val="1"/>
        <c:lblAlgn val="ctr"/>
        <c:lblOffset val="100"/>
        <c:noMultiLvlLbl val="0"/>
      </c:catAx>
      <c:valAx>
        <c:axId val="-1160926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10</a:t>
                </a:r>
                <a:r>
                  <a:rPr lang="pt-BR" sz="1200" b="1" baseline="30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6</a:t>
                </a:r>
                <a:r>
                  <a:rPr lang="pt-BR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 tep</a:t>
                </a:r>
              </a:p>
            </c:rich>
          </c:tx>
          <c:layout>
            <c:manualLayout>
              <c:xMode val="edge"/>
              <c:yMode val="edge"/>
              <c:x val="0"/>
              <c:y val="3.15019147247768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Light" panose="020B0403030202060203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9488"/>
        <c:crosses val="autoZero"/>
        <c:crossBetween val="between"/>
      </c:valAx>
      <c:spPr>
        <a:noFill/>
        <a:ln>
          <a:noFill/>
          <a:prstDash val="lgDash"/>
        </a:ln>
        <a:effectLst/>
      </c:spPr>
    </c:plotArea>
    <c:legend>
      <c:legendPos val="r"/>
      <c:layout>
        <c:manualLayout>
          <c:xMode val="edge"/>
          <c:yMode val="edge"/>
          <c:x val="0.80905064843847141"/>
          <c:y val="0.43430798257485209"/>
          <c:w val="0.1807060737126169"/>
          <c:h val="0.4199263086147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6503970958491"/>
          <c:y val="9.9886867589827122E-2"/>
          <c:w val="0.65809427667695386"/>
          <c:h val="0.77439542040003617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7-4FF8-9530-6F4D59F31A0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B7-4FF8-9530-6F4D59F31A0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B7-4FF8-9530-6F4D59F31A0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B7-4FF8-9530-6F4D59F31A01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B7-4FF8-9530-6F4D59F31A01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B7-4FF8-9530-6F4D59F31A01}"/>
              </c:ext>
            </c:extLst>
          </c:dPt>
          <c:dLbls>
            <c:dLbl>
              <c:idx val="2"/>
              <c:layout>
                <c:manualLayout>
                  <c:x val="3.4188034188034191E-2"/>
                  <c:y val="0.1724137931034482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7-4FF8-9530-6F4D59F31A01}"/>
                </c:ext>
              </c:extLst>
            </c:dLbl>
            <c:dLbl>
              <c:idx val="5"/>
              <c:layout>
                <c:manualLayout>
                  <c:x val="7.3260073260073263E-2"/>
                  <c:y val="-0.137931034482758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B7-4FF8-9530-6F4D59F31A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Fig.46!$I$23:$I$28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Fig.46!$J$23:$J$28</c:f>
              <c:numCache>
                <c:formatCode>0.0%</c:formatCode>
                <c:ptCount val="6"/>
                <c:pt idx="0">
                  <c:v>0.4286115243962037</c:v>
                </c:pt>
                <c:pt idx="1">
                  <c:v>0.11701176423759749</c:v>
                </c:pt>
                <c:pt idx="2">
                  <c:v>1.7599884416594979E-3</c:v>
                </c:pt>
                <c:pt idx="3">
                  <c:v>6.4867001407948377E-2</c:v>
                </c:pt>
                <c:pt idx="4">
                  <c:v>0.38131174076141683</c:v>
                </c:pt>
                <c:pt idx="5">
                  <c:v>6.4379807551742359E-3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B7-4FF8-9530-6F4D59F3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4398432174503"/>
          <c:y val="9.9471811338734561E-2"/>
          <c:w val="0.66909237468911886"/>
          <c:h val="0.77336651100430631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0-41E4-B6F2-7A733ADADA1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A0-41E4-B6F2-7A733ADADA1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A0-41E4-B6F2-7A733ADADA1B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A0-41E4-B6F2-7A733ADADA1B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A0-41E4-B6F2-7A733ADADA1B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A0-41E4-B6F2-7A733ADADA1B}"/>
              </c:ext>
            </c:extLst>
          </c:dPt>
          <c:dLbls>
            <c:dLbl>
              <c:idx val="2"/>
              <c:layout>
                <c:manualLayout>
                  <c:x val="6.4094684793614187E-2"/>
                  <c:y val="0.162864641919760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A0-41E4-B6F2-7A733ADADA1B}"/>
                </c:ext>
              </c:extLst>
            </c:dLbl>
            <c:dLbl>
              <c:idx val="5"/>
              <c:layout>
                <c:manualLayout>
                  <c:x val="5.4931335830212237E-2"/>
                  <c:y val="-0.1385281385281385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A0-41E4-B6F2-7A733ADADA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Fig.46!$I$23:$I$28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Fig.46!$K$23:$K$28</c:f>
              <c:numCache>
                <c:formatCode>0.0%</c:formatCode>
                <c:ptCount val="6"/>
                <c:pt idx="0">
                  <c:v>0.40303693311734357</c:v>
                </c:pt>
                <c:pt idx="1">
                  <c:v>9.996158843627144E-2</c:v>
                </c:pt>
                <c:pt idx="2">
                  <c:v>6.4893086096776556E-3</c:v>
                </c:pt>
                <c:pt idx="3">
                  <c:v>0.12907974200466826</c:v>
                </c:pt>
                <c:pt idx="4">
                  <c:v>0.33376779140653617</c:v>
                </c:pt>
                <c:pt idx="5">
                  <c:v>2.7664636425502889E-2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A0-41E4-B6F2-7A733AD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6697589861414E-2"/>
          <c:y val="0.11417885264341956"/>
          <c:w val="0.38623970444674366"/>
          <c:h val="0.77420369328833882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4C-4D4E-AF96-2C63534C048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4C-4D4E-AF96-2C63534C048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4C-4D4E-AF96-2C63534C0489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4C-4D4E-AF96-2C63534C0489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4C-4D4E-AF96-2C63534C0489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A4C-4D4E-AF96-2C63534C0489}"/>
              </c:ext>
            </c:extLst>
          </c:dPt>
          <c:dLbls>
            <c:dLbl>
              <c:idx val="2"/>
              <c:layout>
                <c:manualLayout>
                  <c:x val="8.9086859688196265E-3"/>
                  <c:y val="0.144934851893513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8007236845952"/>
                      <c:h val="0.11958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A4C-4D4E-AF96-2C63534C0489}"/>
                </c:ext>
              </c:extLst>
            </c:dLbl>
            <c:dLbl>
              <c:idx val="5"/>
              <c:layout>
                <c:manualLayout>
                  <c:x val="5.6421677802524127E-2"/>
                  <c:y val="-0.1488095238095238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4C-4D4E-AF96-2C63534C0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Fig.46!$I$23:$I$28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Fig.46!$L$23:$L$28</c:f>
              <c:numCache>
                <c:formatCode>0.0%</c:formatCode>
                <c:ptCount val="6"/>
                <c:pt idx="0">
                  <c:v>0.40587138400393569</c:v>
                </c:pt>
                <c:pt idx="1">
                  <c:v>6.8084696981703968E-2</c:v>
                </c:pt>
                <c:pt idx="2">
                  <c:v>2.741173433615569E-2</c:v>
                </c:pt>
                <c:pt idx="3">
                  <c:v>0.10543725141507089</c:v>
                </c:pt>
                <c:pt idx="4">
                  <c:v>0.37354401525143233</c:v>
                </c:pt>
                <c:pt idx="5">
                  <c:v>1.9650918011701532E-2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4C-4D4E-AF96-2C63534C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145339015251158"/>
          <c:y val="0.2700119095555138"/>
          <c:w val="0.41787114764084621"/>
          <c:h val="0.66726064608747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4640443700194"/>
          <c:y val="5.9141548329248936E-2"/>
          <c:w val="0.80157385304212536"/>
          <c:h val="0.80436337828139604"/>
        </c:manualLayout>
      </c:layout>
      <c:lineChart>
        <c:grouping val="standard"/>
        <c:varyColors val="0"/>
        <c:ser>
          <c:idx val="0"/>
          <c:order val="0"/>
          <c:tx>
            <c:strRef>
              <c:f>Fig.47!$B$20</c:f>
              <c:strCache>
                <c:ptCount val="1"/>
                <c:pt idx="0">
                  <c:v>Rodo Leves</c:v>
                </c:pt>
              </c:strCache>
            </c:strRef>
          </c:tx>
          <c:spPr>
            <a:ln w="381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Fig.47!$B$22:$B$44</c:f>
              <c:numCache>
                <c:formatCode>_(* #,##0.00_);_(* \(#,##0.00\);_(* "-"??_);_(@_)</c:formatCode>
                <c:ptCount val="23"/>
                <c:pt idx="0">
                  <c:v>42.794800509360016</c:v>
                </c:pt>
                <c:pt idx="1">
                  <c:v>42.447448331422748</c:v>
                </c:pt>
                <c:pt idx="2">
                  <c:v>42.565172176622553</c:v>
                </c:pt>
                <c:pt idx="3">
                  <c:v>42.407031108370184</c:v>
                </c:pt>
                <c:pt idx="4">
                  <c:v>42.462763570350027</c:v>
                </c:pt>
                <c:pt idx="5">
                  <c:v>42.912560453662351</c:v>
                </c:pt>
                <c:pt idx="6">
                  <c:v>42.582899292449802</c:v>
                </c:pt>
                <c:pt idx="7">
                  <c:v>42.435072118647923</c:v>
                </c:pt>
                <c:pt idx="8">
                  <c:v>42.286390122479119</c:v>
                </c:pt>
                <c:pt idx="9">
                  <c:v>42.264033684330997</c:v>
                </c:pt>
                <c:pt idx="10">
                  <c:v>42.121043208378559</c:v>
                </c:pt>
                <c:pt idx="11">
                  <c:v>42.294754384127202</c:v>
                </c:pt>
                <c:pt idx="12">
                  <c:v>41.930981444967365</c:v>
                </c:pt>
                <c:pt idx="13">
                  <c:v>41.713843414611112</c:v>
                </c:pt>
                <c:pt idx="14">
                  <c:v>41.613648883421114</c:v>
                </c:pt>
                <c:pt idx="15">
                  <c:v>41.576508856343331</c:v>
                </c:pt>
                <c:pt idx="16">
                  <c:v>41.413961674407275</c:v>
                </c:pt>
                <c:pt idx="17">
                  <c:v>41.525551498826616</c:v>
                </c:pt>
                <c:pt idx="18">
                  <c:v>41.410362823382783</c:v>
                </c:pt>
                <c:pt idx="19">
                  <c:v>44.41357907603998</c:v>
                </c:pt>
                <c:pt idx="20">
                  <c:v>43.567790499907794</c:v>
                </c:pt>
                <c:pt idx="21">
                  <c:v>42.11654535255181</c:v>
                </c:pt>
                <c:pt idx="22">
                  <c:v>40.841197967645407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CC-49EB-A2DA-36FE0BBD1FE7}"/>
            </c:ext>
          </c:extLst>
        </c:ser>
        <c:ser>
          <c:idx val="1"/>
          <c:order val="1"/>
          <c:tx>
            <c:strRef>
              <c:f>Fig.47!$C$20</c:f>
              <c:strCache>
                <c:ptCount val="1"/>
                <c:pt idx="0">
                  <c:v>Rodo Coletivo</c:v>
                </c:pt>
              </c:strCache>
            </c:strRef>
          </c:tx>
          <c:spPr>
            <a:ln w="381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Fig.47!$C$22:$C$44</c:f>
              <c:numCache>
                <c:formatCode>_(* #,##0.00_);_(* \(#,##0.00\);_(* "-"??_);_(@_)</c:formatCode>
                <c:ptCount val="23"/>
                <c:pt idx="0">
                  <c:v>11.532234011418055</c:v>
                </c:pt>
                <c:pt idx="1">
                  <c:v>11.522964024370348</c:v>
                </c:pt>
                <c:pt idx="2">
                  <c:v>11.544953787458459</c:v>
                </c:pt>
                <c:pt idx="3">
                  <c:v>11.565920764605686</c:v>
                </c:pt>
                <c:pt idx="4">
                  <c:v>11.518115025923136</c:v>
                </c:pt>
                <c:pt idx="5">
                  <c:v>11.441811476000884</c:v>
                </c:pt>
                <c:pt idx="6">
                  <c:v>11.368976265040011</c:v>
                </c:pt>
                <c:pt idx="7">
                  <c:v>11.261371882537267</c:v>
                </c:pt>
                <c:pt idx="8">
                  <c:v>11.201756798625325</c:v>
                </c:pt>
                <c:pt idx="9">
                  <c:v>11.165824271968649</c:v>
                </c:pt>
                <c:pt idx="10">
                  <c:v>11.089732737319897</c:v>
                </c:pt>
                <c:pt idx="11">
                  <c:v>10.998186449551776</c:v>
                </c:pt>
                <c:pt idx="12">
                  <c:v>10.907441541557301</c:v>
                </c:pt>
                <c:pt idx="13">
                  <c:v>10.845380113293421</c:v>
                </c:pt>
                <c:pt idx="14">
                  <c:v>11.944186961333624</c:v>
                </c:pt>
                <c:pt idx="15">
                  <c:v>12.419791918502243</c:v>
                </c:pt>
                <c:pt idx="16">
                  <c:v>12.34268616869598</c:v>
                </c:pt>
                <c:pt idx="17">
                  <c:v>12.202677632155435</c:v>
                </c:pt>
                <c:pt idx="18">
                  <c:v>11.980239401897089</c:v>
                </c:pt>
                <c:pt idx="19">
                  <c:v>26.829811411338031</c:v>
                </c:pt>
                <c:pt idx="20">
                  <c:v>23.401880954343014</c:v>
                </c:pt>
                <c:pt idx="21">
                  <c:v>15.718422023366685</c:v>
                </c:pt>
                <c:pt idx="22">
                  <c:v>12.45654804619069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CC-49EB-A2DA-36FE0BBD1FE7}"/>
            </c:ext>
          </c:extLst>
        </c:ser>
        <c:ser>
          <c:idx val="2"/>
          <c:order val="2"/>
          <c:tx>
            <c:strRef>
              <c:f>Fig.47!$D$20</c:f>
              <c:strCache>
                <c:ptCount val="1"/>
                <c:pt idx="0">
                  <c:v>Ferro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Fig.47!$D$22:$D$44</c:f>
              <c:numCache>
                <c:formatCode>_(* #,##0.00_);_(* \(#,##0.00\);_(* "-"??_);_(@_)</c:formatCode>
                <c:ptCount val="23"/>
                <c:pt idx="0">
                  <c:v>6.4438983700718779</c:v>
                </c:pt>
                <c:pt idx="1">
                  <c:v>4.8302945465956872</c:v>
                </c:pt>
                <c:pt idx="2">
                  <c:v>4.9722487452446797</c:v>
                </c:pt>
                <c:pt idx="3">
                  <c:v>5.0612827099135318</c:v>
                </c:pt>
                <c:pt idx="4">
                  <c:v>5.7816558869827581</c:v>
                </c:pt>
                <c:pt idx="5">
                  <c:v>6.7154433059961649</c:v>
                </c:pt>
                <c:pt idx="6">
                  <c:v>6.4396259346142211</c:v>
                </c:pt>
                <c:pt idx="7">
                  <c:v>5.9048535922194461</c:v>
                </c:pt>
                <c:pt idx="8">
                  <c:v>5.462900461511464</c:v>
                </c:pt>
                <c:pt idx="9">
                  <c:v>5.2257342477404123</c:v>
                </c:pt>
                <c:pt idx="10">
                  <c:v>5.440242578385905</c:v>
                </c:pt>
                <c:pt idx="11">
                  <c:v>5.5943728027326873</c:v>
                </c:pt>
                <c:pt idx="12">
                  <c:v>5.141295983973408</c:v>
                </c:pt>
                <c:pt idx="13">
                  <c:v>5.1550029037849443</c:v>
                </c:pt>
                <c:pt idx="14">
                  <c:v>5.2859063277464067</c:v>
                </c:pt>
                <c:pt idx="15">
                  <c:v>5.1596615843375213</c:v>
                </c:pt>
                <c:pt idx="16">
                  <c:v>5.313801274557866</c:v>
                </c:pt>
                <c:pt idx="17">
                  <c:v>4.9048939286277839</c:v>
                </c:pt>
                <c:pt idx="18">
                  <c:v>5.4772150033361324</c:v>
                </c:pt>
                <c:pt idx="19">
                  <c:v>9.7016746385592256</c:v>
                </c:pt>
                <c:pt idx="20">
                  <c:v>7.9077483947984444</c:v>
                </c:pt>
                <c:pt idx="21">
                  <c:v>6.76</c:v>
                </c:pt>
                <c:pt idx="22">
                  <c:v>5.96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CC-49EB-A2DA-36FE0BBD1FE7}"/>
            </c:ext>
          </c:extLst>
        </c:ser>
        <c:ser>
          <c:idx val="3"/>
          <c:order val="3"/>
          <c:tx>
            <c:strRef>
              <c:f>Fig.47!$E$20</c:f>
              <c:strCache>
                <c:ptCount val="1"/>
                <c:pt idx="0">
                  <c:v>Aqua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Fig.47!$E$22:$E$44</c:f>
              <c:numCache>
                <c:formatCode>_(* #,##0.00_);_(* \(#,##0.00\);_(* "-"??_);_(@_)</c:formatCode>
                <c:ptCount val="23"/>
                <c:pt idx="0">
                  <c:v>56.252524144042198</c:v>
                </c:pt>
                <c:pt idx="1">
                  <c:v>55.958995916472226</c:v>
                </c:pt>
                <c:pt idx="2">
                  <c:v>55.433558180484411</c:v>
                </c:pt>
                <c:pt idx="3">
                  <c:v>54.915383442713861</c:v>
                </c:pt>
                <c:pt idx="4">
                  <c:v>54.349411418217812</c:v>
                </c:pt>
                <c:pt idx="5">
                  <c:v>53.870316881637734</c:v>
                </c:pt>
                <c:pt idx="6">
                  <c:v>53.653839354084944</c:v>
                </c:pt>
                <c:pt idx="7">
                  <c:v>53.28191398589977</c:v>
                </c:pt>
                <c:pt idx="8">
                  <c:v>53.038291224798542</c:v>
                </c:pt>
                <c:pt idx="9">
                  <c:v>52.73108506596364</c:v>
                </c:pt>
                <c:pt idx="10">
                  <c:v>49.933615929675085</c:v>
                </c:pt>
                <c:pt idx="11">
                  <c:v>50.065407195071778</c:v>
                </c:pt>
                <c:pt idx="12">
                  <c:v>51.424025644232245</c:v>
                </c:pt>
                <c:pt idx="13">
                  <c:v>51.696617259184706</c:v>
                </c:pt>
                <c:pt idx="14">
                  <c:v>50.954398492765058</c:v>
                </c:pt>
                <c:pt idx="15">
                  <c:v>50.697285933505434</c:v>
                </c:pt>
                <c:pt idx="16">
                  <c:v>50.305246135591197</c:v>
                </c:pt>
                <c:pt idx="17">
                  <c:v>49.881659791582031</c:v>
                </c:pt>
                <c:pt idx="18">
                  <c:v>49.742384073104397</c:v>
                </c:pt>
                <c:pt idx="19">
                  <c:v>48.654574079070294</c:v>
                </c:pt>
                <c:pt idx="20">
                  <c:v>48.410526849509004</c:v>
                </c:pt>
                <c:pt idx="21">
                  <c:v>46.948565182091087</c:v>
                </c:pt>
                <c:pt idx="22">
                  <c:v>47.185428058619074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4CC-49EB-A2DA-36FE0BBD1FE7}"/>
            </c:ext>
          </c:extLst>
        </c:ser>
        <c:ser>
          <c:idx val="4"/>
          <c:order val="4"/>
          <c:tx>
            <c:strRef>
              <c:f>Fig.47!$F$20</c:f>
              <c:strCache>
                <c:ptCount val="1"/>
                <c:pt idx="0">
                  <c:v>Aéreo</c:v>
                </c:pt>
              </c:strCache>
            </c:strRef>
          </c:tx>
          <c:spPr>
            <a:ln w="3810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Fig.47!$F$22:$F$44</c:f>
              <c:numCache>
                <c:formatCode>_(* #,##0.00_);_(* \(#,##0.00\);_(* "-"??_);_(@_)</c:formatCode>
                <c:ptCount val="23"/>
                <c:pt idx="0">
                  <c:v>52.647502824313165</c:v>
                </c:pt>
                <c:pt idx="1">
                  <c:v>52.274330740790525</c:v>
                </c:pt>
                <c:pt idx="2">
                  <c:v>45.946070230975721</c:v>
                </c:pt>
                <c:pt idx="3">
                  <c:v>44.533509663959606</c:v>
                </c:pt>
                <c:pt idx="4">
                  <c:v>41.351817245399857</c:v>
                </c:pt>
                <c:pt idx="5">
                  <c:v>39.725641826241976</c:v>
                </c:pt>
                <c:pt idx="6">
                  <c:v>39.23851983883177</c:v>
                </c:pt>
                <c:pt idx="7">
                  <c:v>39.534746023813049</c:v>
                </c:pt>
                <c:pt idx="8">
                  <c:v>37.74711984235833</c:v>
                </c:pt>
                <c:pt idx="9">
                  <c:v>35.299657084356731</c:v>
                </c:pt>
                <c:pt idx="10">
                  <c:v>34.032720793158042</c:v>
                </c:pt>
                <c:pt idx="11">
                  <c:v>33.761271090830583</c:v>
                </c:pt>
                <c:pt idx="12">
                  <c:v>32.532696035019256</c:v>
                </c:pt>
                <c:pt idx="13">
                  <c:v>30.523138497306871</c:v>
                </c:pt>
                <c:pt idx="14">
                  <c:v>30.545648517445613</c:v>
                </c:pt>
                <c:pt idx="15">
                  <c:v>28.221661786633312</c:v>
                </c:pt>
                <c:pt idx="16">
                  <c:v>26.718767697466465</c:v>
                </c:pt>
                <c:pt idx="17">
                  <c:v>27.541367082863044</c:v>
                </c:pt>
                <c:pt idx="18">
                  <c:v>26.831357429167404</c:v>
                </c:pt>
                <c:pt idx="19">
                  <c:v>27.331985502817876</c:v>
                </c:pt>
                <c:pt idx="20">
                  <c:v>26.140575464395116</c:v>
                </c:pt>
                <c:pt idx="21">
                  <c:v>26.41812837812828</c:v>
                </c:pt>
                <c:pt idx="22">
                  <c:v>25.746082798314063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4CC-49EB-A2DA-36FE0BBD1FE7}"/>
            </c:ext>
          </c:extLst>
        </c:ser>
        <c:ser>
          <c:idx val="5"/>
          <c:order val="5"/>
          <c:tx>
            <c:strRef>
              <c:f>Fig.47!$G$20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Fig.47!$G$22:$G$44</c:f>
              <c:numCache>
                <c:formatCode>_(* #,##0.00_);_(* \(#,##0.00\);_(* "-"??_);_(@_)</c:formatCode>
                <c:ptCount val="23"/>
                <c:pt idx="0">
                  <c:v>27.922563446817747</c:v>
                </c:pt>
                <c:pt idx="1">
                  <c:v>27.768169230650056</c:v>
                </c:pt>
                <c:pt idx="2">
                  <c:v>27.668660476273196</c:v>
                </c:pt>
                <c:pt idx="3">
                  <c:v>27.951721352765063</c:v>
                </c:pt>
                <c:pt idx="4">
                  <c:v>28.126928196366428</c:v>
                </c:pt>
                <c:pt idx="5">
                  <c:v>28.255874663436103</c:v>
                </c:pt>
                <c:pt idx="6">
                  <c:v>28.516193610342189</c:v>
                </c:pt>
                <c:pt idx="7">
                  <c:v>28.750466052096318</c:v>
                </c:pt>
                <c:pt idx="8">
                  <c:v>28.476918900333644</c:v>
                </c:pt>
                <c:pt idx="9">
                  <c:v>28.805879460837922</c:v>
                </c:pt>
                <c:pt idx="10">
                  <c:v>28.721369289639433</c:v>
                </c:pt>
                <c:pt idx="11">
                  <c:v>28.913310539722364</c:v>
                </c:pt>
                <c:pt idx="12">
                  <c:v>28.760240545968177</c:v>
                </c:pt>
                <c:pt idx="13">
                  <c:v>28.766798789708055</c:v>
                </c:pt>
                <c:pt idx="14">
                  <c:v>29.788331413905876</c:v>
                </c:pt>
                <c:pt idx="15">
                  <c:v>30.15913706974812</c:v>
                </c:pt>
                <c:pt idx="16">
                  <c:v>30.323342041238583</c:v>
                </c:pt>
                <c:pt idx="17">
                  <c:v>30.336318475304722</c:v>
                </c:pt>
                <c:pt idx="18">
                  <c:v>30.480338591984975</c:v>
                </c:pt>
                <c:pt idx="19">
                  <c:v>40.539814149632001</c:v>
                </c:pt>
                <c:pt idx="20">
                  <c:v>38.558732869295682</c:v>
                </c:pt>
                <c:pt idx="21">
                  <c:v>34.311481225862281</c:v>
                </c:pt>
                <c:pt idx="22">
                  <c:v>31.578159563936786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4CC-49EB-A2DA-36FE0BBD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415280"/>
        <c:axId val="1114415824"/>
      </c:lineChart>
      <c:dateAx>
        <c:axId val="11144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14415824"/>
        <c:crosses val="autoZero"/>
        <c:auto val="0"/>
        <c:lblOffset val="100"/>
        <c:baseTimeUnit val="days"/>
        <c:majorUnit val="3"/>
        <c:majorTimeUnit val="days"/>
      </c:dateAx>
      <c:valAx>
        <c:axId val="111441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50" b="1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</a:rPr>
                  <a:t>tep/10</a:t>
                </a:r>
                <a:r>
                  <a:rPr lang="pt-BR" sz="1050" b="1" baseline="300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</a:rPr>
                  <a:t>6</a:t>
                </a:r>
                <a:r>
                  <a:rPr lang="pt-BR" sz="105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</a:rPr>
                  <a:t> p.km</a:t>
                </a:r>
                <a:endParaRPr lang="pt-BR" sz="1050" b="1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144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Fig.48!$B$18</c:f>
              <c:strCache>
                <c:ptCount val="1"/>
                <c:pt idx="0">
                  <c:v>Rodoviário Leves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Fig.48!$B$19:$B$22</c:f>
              <c:numCache>
                <c:formatCode>0.0%</c:formatCode>
                <c:ptCount val="4"/>
                <c:pt idx="0">
                  <c:v>0.47671777995824771</c:v>
                </c:pt>
                <c:pt idx="1">
                  <c:v>0.52386151484371823</c:v>
                </c:pt>
                <c:pt idx="2">
                  <c:v>0.7910930915131833</c:v>
                </c:pt>
                <c:pt idx="3">
                  <c:v>0.6445570128491519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3-429E-BA53-0A84FC9E72DC}"/>
            </c:ext>
          </c:extLst>
        </c:ser>
        <c:ser>
          <c:idx val="1"/>
          <c:order val="1"/>
          <c:tx>
            <c:strRef>
              <c:f>Fig.48!$C$18</c:f>
              <c:strCache>
                <c:ptCount val="1"/>
                <c:pt idx="0">
                  <c:v>Rodoviário Coletivo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Fig.48!$C$19:$C$22</c:f>
              <c:numCache>
                <c:formatCode>0.0%</c:formatCode>
                <c:ptCount val="4"/>
                <c:pt idx="0">
                  <c:v>0.46856631228953161</c:v>
                </c:pt>
                <c:pt idx="1">
                  <c:v>0.39892191737646476</c:v>
                </c:pt>
                <c:pt idx="2">
                  <c:v>0.14153352421921733</c:v>
                </c:pt>
                <c:pt idx="3">
                  <c:v>0.27364978258464001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3-429E-BA53-0A84FC9E72DC}"/>
            </c:ext>
          </c:extLst>
        </c:ser>
        <c:ser>
          <c:idx val="2"/>
          <c:order val="2"/>
          <c:tx>
            <c:strRef>
              <c:f>Fig.48!$D$18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Fig.48!$D$19:$D$22</c:f>
              <c:numCache>
                <c:formatCode>0.0%</c:formatCode>
                <c:ptCount val="4"/>
                <c:pt idx="0">
                  <c:v>1.5669809459046967E-2</c:v>
                </c:pt>
                <c:pt idx="1">
                  <c:v>1.9080014009508785E-2</c:v>
                </c:pt>
                <c:pt idx="2">
                  <c:v>1.6151227133678031E-2</c:v>
                </c:pt>
                <c:pt idx="3">
                  <c:v>1.5554138216247104E-2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73-429E-BA53-0A84FC9E72DC}"/>
            </c:ext>
          </c:extLst>
        </c:ser>
        <c:ser>
          <c:idx val="3"/>
          <c:order val="3"/>
          <c:tx>
            <c:strRef>
              <c:f>Fig.48!$E$18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Fig.48!$E$19:$E$22</c:f>
              <c:numCache>
                <c:formatCode>0.0%</c:formatCode>
                <c:ptCount val="4"/>
                <c:pt idx="0">
                  <c:v>1.4403285423485754E-3</c:v>
                </c:pt>
                <c:pt idx="1">
                  <c:v>1.2711741280614693E-3</c:v>
                </c:pt>
                <c:pt idx="2">
                  <c:v>1.0971240227824293E-3</c:v>
                </c:pt>
                <c:pt idx="3">
                  <c:v>1.325340670791693E-3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73-429E-BA53-0A84FC9E72DC}"/>
            </c:ext>
          </c:extLst>
        </c:ser>
        <c:ser>
          <c:idx val="4"/>
          <c:order val="4"/>
          <c:tx>
            <c:strRef>
              <c:f>Fig.48!$F$18</c:f>
              <c:strCache>
                <c:ptCount val="1"/>
                <c:pt idx="0">
                  <c:v>Aéreo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Fig.48!$F$19:$F$22</c:f>
              <c:numCache>
                <c:formatCode>0.0%</c:formatCode>
                <c:ptCount val="4"/>
                <c:pt idx="0">
                  <c:v>3.7605769750825191E-2</c:v>
                </c:pt>
                <c:pt idx="1">
                  <c:v>5.686537964224668E-2</c:v>
                </c:pt>
                <c:pt idx="2">
                  <c:v>5.0125033111138993E-2</c:v>
                </c:pt>
                <c:pt idx="3">
                  <c:v>6.4913725679169296E-2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73-429E-BA53-0A84FC9E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72467760"/>
        <c:axId val="1072468304"/>
      </c:barChart>
      <c:catAx>
        <c:axId val="10724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Light" panose="020B0403030202060203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2468304"/>
        <c:crosses val="autoZero"/>
        <c:auto val="1"/>
        <c:lblAlgn val="ctr"/>
        <c:lblOffset val="100"/>
        <c:noMultiLvlLbl val="0"/>
      </c:catAx>
      <c:valAx>
        <c:axId val="1072468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Light" panose="020B0403030202060203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246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Fig.49!$B$23</c:f>
              <c:strCache>
                <c:ptCount val="1"/>
                <c:pt idx="0">
                  <c:v>Frota de Automóveis</c:v>
                </c:pt>
              </c:strCache>
            </c:strRef>
          </c:tx>
          <c:spPr>
            <a:ln w="38100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cat>
            <c:numRef>
              <c:f>Fig.49!$A$24:$A$47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Fig.49!$B$24:$B$47</c:f>
              <c:numCache>
                <c:formatCode>#,##0.00</c:formatCode>
                <c:ptCount val="24"/>
                <c:pt idx="0">
                  <c:v>17.41</c:v>
                </c:pt>
                <c:pt idx="1">
                  <c:v>18.149999999999999</c:v>
                </c:pt>
                <c:pt idx="2">
                  <c:v>18.75</c:v>
                </c:pt>
                <c:pt idx="3">
                  <c:v>19.190000000000001</c:v>
                </c:pt>
                <c:pt idx="4">
                  <c:v>19.82</c:v>
                </c:pt>
                <c:pt idx="5">
                  <c:v>20.5</c:v>
                </c:pt>
                <c:pt idx="6">
                  <c:v>21.35</c:v>
                </c:pt>
                <c:pt idx="7">
                  <c:v>22.66</c:v>
                </c:pt>
                <c:pt idx="8">
                  <c:v>24.25</c:v>
                </c:pt>
                <c:pt idx="9">
                  <c:v>26.14</c:v>
                </c:pt>
                <c:pt idx="10">
                  <c:v>28.28</c:v>
                </c:pt>
                <c:pt idx="11">
                  <c:v>30.47</c:v>
                </c:pt>
                <c:pt idx="12">
                  <c:v>31.712214483985512</c:v>
                </c:pt>
                <c:pt idx="13">
                  <c:v>33.989639052313315</c:v>
                </c:pt>
                <c:pt idx="14">
                  <c:v>36.039657745483495</c:v>
                </c:pt>
                <c:pt idx="15">
                  <c:v>37.444621652681562</c:v>
                </c:pt>
                <c:pt idx="16">
                  <c:v>38.088559956964403</c:v>
                </c:pt>
                <c:pt idx="17">
                  <c:v>38.49801883552778</c:v>
                </c:pt>
                <c:pt idx="18">
                  <c:v>39.053577691691899</c:v>
                </c:pt>
                <c:pt idx="19">
                  <c:v>39.755481230110462</c:v>
                </c:pt>
                <c:pt idx="20">
                  <c:v>40.106428881159026</c:v>
                </c:pt>
                <c:pt idx="21">
                  <c:v>40.026869496465466</c:v>
                </c:pt>
                <c:pt idx="22">
                  <c:v>39.870719594931231</c:v>
                </c:pt>
                <c:pt idx="23">
                  <c:v>39.751344161419432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66-48F3-8528-FB1F47B9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33840"/>
        <c:axId val="-1160931664"/>
      </c:lineChart>
      <c:lineChart>
        <c:grouping val="stacked"/>
        <c:varyColors val="0"/>
        <c:ser>
          <c:idx val="0"/>
          <c:order val="1"/>
          <c:tx>
            <c:strRef>
              <c:f>Fig.49!$C$23</c:f>
              <c:strCache>
                <c:ptCount val="1"/>
                <c:pt idx="0">
                  <c:v>Consumo Específico</c:v>
                </c:pt>
              </c:strCache>
            </c:strRef>
          </c:tx>
          <c:spPr>
            <a:ln w="38100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cat>
            <c:numRef>
              <c:f>Fig.49!$A$24:$A$47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Fig.49!$C$24:$C$47</c:f>
              <c:numCache>
                <c:formatCode>#,##0.00</c:formatCode>
                <c:ptCount val="24"/>
                <c:pt idx="0">
                  <c:v>64.511276888423311</c:v>
                </c:pt>
                <c:pt idx="1">
                  <c:v>64.668851000969013</c:v>
                </c:pt>
                <c:pt idx="2">
                  <c:v>64.155541634218665</c:v>
                </c:pt>
                <c:pt idx="3">
                  <c:v>64.332791088830149</c:v>
                </c:pt>
                <c:pt idx="4">
                  <c:v>64.121249604092455</c:v>
                </c:pt>
                <c:pt idx="5">
                  <c:v>64.202125401686729</c:v>
                </c:pt>
                <c:pt idx="6">
                  <c:v>64.94048390064107</c:v>
                </c:pt>
                <c:pt idx="7">
                  <c:v>64.400478719121438</c:v>
                </c:pt>
                <c:pt idx="8">
                  <c:v>64.190256982663911</c:v>
                </c:pt>
                <c:pt idx="9">
                  <c:v>63.989836017168912</c:v>
                </c:pt>
                <c:pt idx="10">
                  <c:v>63.990456624568644</c:v>
                </c:pt>
                <c:pt idx="11">
                  <c:v>63.799726105712232</c:v>
                </c:pt>
                <c:pt idx="12">
                  <c:v>64.09059589991017</c:v>
                </c:pt>
                <c:pt idx="13">
                  <c:v>63.559193626619958</c:v>
                </c:pt>
                <c:pt idx="14">
                  <c:v>63.209943425192634</c:v>
                </c:pt>
                <c:pt idx="15">
                  <c:v>63.043500231915957</c:v>
                </c:pt>
                <c:pt idx="16">
                  <c:v>63.025432072519642</c:v>
                </c:pt>
                <c:pt idx="17">
                  <c:v>62.771495302410329</c:v>
                </c:pt>
                <c:pt idx="18">
                  <c:v>62.956248810283313</c:v>
                </c:pt>
                <c:pt idx="19">
                  <c:v>62.744093728079726</c:v>
                </c:pt>
                <c:pt idx="20">
                  <c:v>62.417633270635498</c:v>
                </c:pt>
                <c:pt idx="21">
                  <c:v>62.25957497147607</c:v>
                </c:pt>
                <c:pt idx="22">
                  <c:v>61.983990438402493</c:v>
                </c:pt>
                <c:pt idx="23">
                  <c:v>61.801135774643889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66-48F3-8528-FB1F47B9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24592"/>
        <c:axId val="-1160936560"/>
      </c:lineChart>
      <c:catAx>
        <c:axId val="-116093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31664"/>
        <c:crosses val="autoZero"/>
        <c:auto val="1"/>
        <c:lblAlgn val="ctr"/>
        <c:lblOffset val="100"/>
        <c:noMultiLvlLbl val="0"/>
      </c:catAx>
      <c:valAx>
        <c:axId val="-1160931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33840"/>
        <c:crosses val="autoZero"/>
        <c:crossBetween val="between"/>
      </c:valAx>
      <c:valAx>
        <c:axId val="-1160936560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4592"/>
        <c:crosses val="max"/>
        <c:crossBetween val="between"/>
      </c:valAx>
      <c:catAx>
        <c:axId val="-116092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160936560"/>
        <c:crosses val="autoZero"/>
        <c:auto val="1"/>
        <c:lblAlgn val="ctr"/>
        <c:lblOffset val="100"/>
        <c:noMultiLvlLbl val="0"/>
      </c:catAx>
      <c:spPr>
        <a:noFill/>
        <a:ln>
          <a:noFill/>
          <a:prstDash val="lgDash"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Fig.50!$D$22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5B9BD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831-43B9-A081-8816D1372D6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831-43B9-A081-8816D1372D6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831-43B9-A081-8816D1372D6A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831-43B9-A081-8816D1372D6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831-43B9-A081-8816D1372D6A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831-43B9-A081-8816D1372D6A}"/>
              </c:ext>
            </c:extLst>
          </c:dPt>
          <c:cat>
            <c:strRef>
              <c:f>Fig.50!$A$23:$A$27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Fig.50!$D$23:$D$27</c:f>
              <c:numCache>
                <c:formatCode>0%</c:formatCode>
                <c:ptCount val="5"/>
                <c:pt idx="0">
                  <c:v>0.77349116644824267</c:v>
                </c:pt>
                <c:pt idx="1">
                  <c:v>0.14396021351067464</c:v>
                </c:pt>
                <c:pt idx="2" formatCode="0.0%">
                  <c:v>7.5182192233789131E-3</c:v>
                </c:pt>
                <c:pt idx="3" formatCode="0.0%">
                  <c:v>7.2137472049968607E-2</c:v>
                </c:pt>
                <c:pt idx="4" formatCode="0.00%">
                  <c:v>2.891622778222659E-3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31-43B9-A081-8816D137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Fig.50!$C$22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5B9BD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503-4402-B752-620B7AB1782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503-4402-B752-620B7AB1782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503-4402-B752-620B7AB17821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503-4402-B752-620B7AB1782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503-4402-B752-620B7AB1782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503-4402-B752-620B7AB17821}"/>
              </c:ext>
            </c:extLst>
          </c:dPt>
          <c:cat>
            <c:strRef>
              <c:f>Fig.50!$A$23:$A$27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Fig.50!$C$23:$C$27</c:f>
              <c:numCache>
                <c:formatCode>0%</c:formatCode>
                <c:ptCount val="5"/>
                <c:pt idx="0">
                  <c:v>0.43175289963192215</c:v>
                </c:pt>
                <c:pt idx="1">
                  <c:v>0.47796033307040686</c:v>
                </c:pt>
                <c:pt idx="2" formatCode="0.0%">
                  <c:v>4.6631511146413555E-2</c:v>
                </c:pt>
                <c:pt idx="3" formatCode="0.0%">
                  <c:v>4.3654410587087571E-2</c:v>
                </c:pt>
                <c:pt idx="4" formatCode="0.00%">
                  <c:v>8.4556416998349815E-7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03-4402-B752-620B7AB1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Fig.50!$B$22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A14-4EB6-8D92-7A2E33C359E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A14-4EB6-8D92-7A2E33C359ED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A14-4EB6-8D92-7A2E33C359ED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A14-4EB6-8D92-7A2E33C359ED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A14-4EB6-8D92-7A2E33C359ED}"/>
              </c:ext>
            </c:extLst>
          </c:dPt>
          <c:cat>
            <c:strRef>
              <c:f>Fig.50!$A$23:$A$27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Fig.50!$B$23:$B$27</c:f>
              <c:numCache>
                <c:formatCode>0%</c:formatCode>
                <c:ptCount val="5"/>
                <c:pt idx="0">
                  <c:v>0</c:v>
                </c:pt>
                <c:pt idx="1">
                  <c:v>0.78045458182815852</c:v>
                </c:pt>
                <c:pt idx="2" formatCode="0.0%">
                  <c:v>0.17920313582457983</c:v>
                </c:pt>
                <c:pt idx="3" formatCode="0.0%">
                  <c:v>4.0342282347261796E-2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14-4EB6-8D92-7A2E33C3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33333333333334E-2"/>
          <c:y val="0.10147084897995909"/>
          <c:w val="0.95645946340040811"/>
          <c:h val="0.71566010753616105"/>
        </c:manualLayout>
      </c:layout>
      <c:lineChart>
        <c:grouping val="standard"/>
        <c:varyColors val="0"/>
        <c:ser>
          <c:idx val="1"/>
          <c:order val="0"/>
          <c:tx>
            <c:strRef>
              <c:f>Fig.6!$A$19</c:f>
              <c:strCache>
                <c:ptCount val="1"/>
                <c:pt idx="0">
                  <c:v>Eficiência Energética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00678E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pt-BR" sz="1200" b="1" i="0" u="none" strike="noStrike" kern="1200" baseline="0">
                    <a:solidFill>
                      <a:srgbClr val="000000">
                        <a:lumMod val="75000"/>
                        <a:lumOff val="25000"/>
                      </a:srgb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Fig.6!$B$18:$L$18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Fig.6!$B$19:$L$19</c:f>
              <c:numCache>
                <c:formatCode>_("R$"* #,##0.00_);_("R$"* \(#,##0.00\);_("R$"* "-"??_);_(@_)</c:formatCode>
                <c:ptCount val="11"/>
                <c:pt idx="0">
                  <c:v>545.28086509868069</c:v>
                </c:pt>
                <c:pt idx="1">
                  <c:v>631.2784441537741</c:v>
                </c:pt>
                <c:pt idx="2">
                  <c:v>612.29727208339386</c:v>
                </c:pt>
                <c:pt idx="3">
                  <c:v>618.83858540168137</c:v>
                </c:pt>
                <c:pt idx="4">
                  <c:v>617.24302425742462</c:v>
                </c:pt>
                <c:pt idx="5">
                  <c:v>613.52821708169529</c:v>
                </c:pt>
                <c:pt idx="6">
                  <c:v>582.29500966517685</c:v>
                </c:pt>
                <c:pt idx="7">
                  <c:v>537.27998412136731</c:v>
                </c:pt>
                <c:pt idx="8">
                  <c:v>476.80654345683377</c:v>
                </c:pt>
                <c:pt idx="9">
                  <c:v>358.67781360188968</c:v>
                </c:pt>
                <c:pt idx="10">
                  <c:v>309.13065677570711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4D-4E3D-ADB8-EC1A56E64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15715712"/>
        <c:axId val="-1215715168"/>
      </c:lineChart>
      <c:catAx>
        <c:axId val="-121571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>
                <a:lumMod val="75000"/>
                <a:lumOff val="2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200" b="1" i="0" u="none" strike="noStrike" kern="1200" baseline="0">
                <a:solidFill>
                  <a:srgbClr val="000000">
                    <a:lumMod val="75000"/>
                    <a:lumOff val="25000"/>
                  </a:srgb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-1215715168"/>
        <c:crosses val="autoZero"/>
        <c:auto val="1"/>
        <c:lblAlgn val="ctr"/>
        <c:lblOffset val="100"/>
        <c:noMultiLvlLbl val="0"/>
      </c:catAx>
      <c:valAx>
        <c:axId val="-1215715168"/>
        <c:scaling>
          <c:orientation val="minMax"/>
          <c:max val="700"/>
          <c:min val="0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-12157157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93626259481776"/>
          <c:y val="0.60668564568400152"/>
          <c:w val="0.32165689705453487"/>
          <c:h val="0.15881424378832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rgbClr val="000000">
                  <a:lumMod val="75000"/>
                  <a:lumOff val="25000"/>
                </a:srgbClr>
              </a:solidFill>
              <a:latin typeface="Calibri Light" panose="020F0302020204030204" pitchFamily="34" charset="0"/>
              <a:ea typeface="Tahoma" panose="020B0604030504040204" pitchFamily="34" charset="0"/>
              <a:cs typeface="Calibri Light" panose="020F030202020403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400" b="0" kern="1200">
          <a:solidFill>
            <a:srgbClr val="000000">
              <a:lumMod val="75000"/>
              <a:lumOff val="25000"/>
            </a:srgbClr>
          </a:solidFill>
          <a:latin typeface="+mn-lt"/>
          <a:ea typeface="Tahoma" panose="020B060403050404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Fig.51!$B$24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Fig.51!$B$25:$B$48</c:f>
              <c:numCache>
                <c:formatCode>#,##0.00</c:formatCode>
                <c:ptCount val="24"/>
                <c:pt idx="0">
                  <c:v>0.275329824</c:v>
                </c:pt>
                <c:pt idx="1">
                  <c:v>0.50315865599999998</c:v>
                </c:pt>
                <c:pt idx="2">
                  <c:v>0.86239999999999994</c:v>
                </c:pt>
                <c:pt idx="3">
                  <c:v>1.1686400000000001</c:v>
                </c:pt>
                <c:pt idx="4">
                  <c:v>1.3904000000000001</c:v>
                </c:pt>
                <c:pt idx="5">
                  <c:v>1.7112817817940233</c:v>
                </c:pt>
                <c:pt idx="6">
                  <c:v>2.0298080000000001</c:v>
                </c:pt>
                <c:pt idx="7">
                  <c:v>2.2519200000000001</c:v>
                </c:pt>
                <c:pt idx="8">
                  <c:v>2.1583261836692729</c:v>
                </c:pt>
                <c:pt idx="9">
                  <c:v>1.8533239999999997</c:v>
                </c:pt>
                <c:pt idx="10">
                  <c:v>1.7666846161646985</c:v>
                </c:pt>
                <c:pt idx="11">
                  <c:v>1.7353599999999998</c:v>
                </c:pt>
                <c:pt idx="12">
                  <c:v>1.7087839999999999</c:v>
                </c:pt>
                <c:pt idx="13">
                  <c:v>1.6473599999999999</c:v>
                </c:pt>
                <c:pt idx="14">
                  <c:v>1.5941200000000002</c:v>
                </c:pt>
                <c:pt idx="15">
                  <c:v>1.55275447840724</c:v>
                </c:pt>
                <c:pt idx="16">
                  <c:v>1.5931520000000001</c:v>
                </c:pt>
                <c:pt idx="17">
                  <c:v>1.7344799999999998</c:v>
                </c:pt>
                <c:pt idx="18">
                  <c:v>1.9463183203126686</c:v>
                </c:pt>
                <c:pt idx="19">
                  <c:v>2.0104392</c:v>
                </c:pt>
                <c:pt idx="20">
                  <c:v>1.658712</c:v>
                </c:pt>
                <c:pt idx="21">
                  <c:v>1.9079280000000003</c:v>
                </c:pt>
                <c:pt idx="22">
                  <c:v>1.9914400000000001</c:v>
                </c:pt>
                <c:pt idx="23">
                  <c:v>1.7222402865372022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5-4BDC-9D34-3868011327A4}"/>
            </c:ext>
          </c:extLst>
        </c:ser>
        <c:ser>
          <c:idx val="3"/>
          <c:order val="1"/>
          <c:tx>
            <c:strRef>
              <c:f>Fig.51!$C$24</c:f>
              <c:strCache>
                <c:ptCount val="1"/>
                <c:pt idx="0">
                  <c:v>Gasolina 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Fig.51!$C$25:$C$48</c:f>
              <c:numCache>
                <c:formatCode>#,##0.00</c:formatCode>
                <c:ptCount val="24"/>
                <c:pt idx="0">
                  <c:v>13.2613217</c:v>
                </c:pt>
                <c:pt idx="1">
                  <c:v>12.994695999999999</c:v>
                </c:pt>
                <c:pt idx="2">
                  <c:v>12.43242</c:v>
                </c:pt>
                <c:pt idx="3">
                  <c:v>13.11464</c:v>
                </c:pt>
                <c:pt idx="4">
                  <c:v>13.56047</c:v>
                </c:pt>
                <c:pt idx="5">
                  <c:v>13.595387938439996</c:v>
                </c:pt>
                <c:pt idx="6">
                  <c:v>14.43981</c:v>
                </c:pt>
                <c:pt idx="7">
                  <c:v>14.286580000000001</c:v>
                </c:pt>
                <c:pt idx="8">
                  <c:v>14.538447</c:v>
                </c:pt>
                <c:pt idx="9">
                  <c:v>14.673890000000002</c:v>
                </c:pt>
                <c:pt idx="10">
                  <c:v>17.524884947742635</c:v>
                </c:pt>
                <c:pt idx="11">
                  <c:v>20.837803499926874</c:v>
                </c:pt>
                <c:pt idx="12">
                  <c:v>24.453792270600001</c:v>
                </c:pt>
                <c:pt idx="13">
                  <c:v>24.393003135423996</c:v>
                </c:pt>
                <c:pt idx="14">
                  <c:v>25.681841377695893</c:v>
                </c:pt>
                <c:pt idx="15">
                  <c:v>23.256876616766107</c:v>
                </c:pt>
                <c:pt idx="16">
                  <c:v>24.1810259236238</c:v>
                </c:pt>
                <c:pt idx="17">
                  <c:v>24.8164519445073</c:v>
                </c:pt>
                <c:pt idx="18">
                  <c:v>21.557535123170201</c:v>
                </c:pt>
                <c:pt idx="19">
                  <c:v>21.452567168416998</c:v>
                </c:pt>
                <c:pt idx="20">
                  <c:v>20.136453522708603</c:v>
                </c:pt>
                <c:pt idx="21">
                  <c:v>22.100280826269799</c:v>
                </c:pt>
                <c:pt idx="22">
                  <c:v>24.192374844037399</c:v>
                </c:pt>
                <c:pt idx="23">
                  <c:v>25.873302398474298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5-4BDC-9D34-3868011327A4}"/>
            </c:ext>
          </c:extLst>
        </c:ser>
        <c:ser>
          <c:idx val="2"/>
          <c:order val="2"/>
          <c:tx>
            <c:strRef>
              <c:f>Fig.51!$D$24</c:f>
              <c:strCache>
                <c:ptCount val="1"/>
                <c:pt idx="0">
                  <c:v>Etanol Anidro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Fig.51!$D$25:$D$48</c:f>
              <c:numCache>
                <c:formatCode>#,##0.00</c:formatCode>
                <c:ptCount val="24"/>
                <c:pt idx="0">
                  <c:v>3.046042125</c:v>
                </c:pt>
                <c:pt idx="1">
                  <c:v>3.2078213999999998</c:v>
                </c:pt>
                <c:pt idx="2">
                  <c:v>3.8717136000000001</c:v>
                </c:pt>
                <c:pt idx="3">
                  <c:v>3.8752380000000004</c:v>
                </c:pt>
                <c:pt idx="4">
                  <c:v>3.9788340000000004</c:v>
                </c:pt>
                <c:pt idx="5">
                  <c:v>4.0785205859999998</c:v>
                </c:pt>
                <c:pt idx="6">
                  <c:v>2.7768437880000003</c:v>
                </c:pt>
                <c:pt idx="7">
                  <c:v>3.3252286800000008</c:v>
                </c:pt>
                <c:pt idx="8">
                  <c:v>3.5328906</c:v>
                </c:pt>
                <c:pt idx="9">
                  <c:v>3.3921134812245004</c:v>
                </c:pt>
                <c:pt idx="10">
                  <c:v>3.7897787759999999</c:v>
                </c:pt>
                <c:pt idx="11">
                  <c:v>4.5044886479999997</c:v>
                </c:pt>
                <c:pt idx="12">
                  <c:v>4.1435436299999999</c:v>
                </c:pt>
                <c:pt idx="13">
                  <c:v>5.1723432084072023</c:v>
                </c:pt>
                <c:pt idx="14">
                  <c:v>5.8823966160000003</c:v>
                </c:pt>
                <c:pt idx="15">
                  <c:v>5.841989904000001</c:v>
                </c:pt>
                <c:pt idx="16">
                  <c:v>5.9275441800000008</c:v>
                </c:pt>
                <c:pt idx="17">
                  <c:v>6.4462161865149001</c:v>
                </c:pt>
                <c:pt idx="18">
                  <c:v>5.4544273868907016</c:v>
                </c:pt>
                <c:pt idx="19">
                  <c:v>5.6356336140000005</c:v>
                </c:pt>
                <c:pt idx="20">
                  <c:v>5.22168162</c:v>
                </c:pt>
                <c:pt idx="21">
                  <c:v>5.9020670399999995</c:v>
                </c:pt>
                <c:pt idx="22">
                  <c:v>6.5136102480000009</c:v>
                </c:pt>
                <c:pt idx="23">
                  <c:v>6.8647382099999996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F5-4BDC-9D34-3868011327A4}"/>
            </c:ext>
          </c:extLst>
        </c:ser>
        <c:ser>
          <c:idx val="4"/>
          <c:order val="3"/>
          <c:tx>
            <c:strRef>
              <c:f>Fig.51!$E$24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Fig.51!$E$25:$E$48</c:f>
              <c:numCache>
                <c:formatCode>#,##0.00</c:formatCode>
                <c:ptCount val="24"/>
                <c:pt idx="0">
                  <c:v>2.7741338099999999</c:v>
                </c:pt>
                <c:pt idx="1">
                  <c:v>2.1696651899999999</c:v>
                </c:pt>
                <c:pt idx="2">
                  <c:v>2.2151339999999999</c:v>
                </c:pt>
                <c:pt idx="3">
                  <c:v>1.918671</c:v>
                </c:pt>
                <c:pt idx="4">
                  <c:v>2.4658500000000001</c:v>
                </c:pt>
                <c:pt idx="5">
                  <c:v>2.8847135100000001</c:v>
                </c:pt>
                <c:pt idx="6">
                  <c:v>3.61826946</c:v>
                </c:pt>
                <c:pt idx="7">
                  <c:v>5.2866594899999999</c:v>
                </c:pt>
                <c:pt idx="8">
                  <c:v>7.480017000000001</c:v>
                </c:pt>
                <c:pt idx="9">
                  <c:v>8.4001835677200027</c:v>
                </c:pt>
                <c:pt idx="10">
                  <c:v>8.2431300000000007</c:v>
                </c:pt>
                <c:pt idx="11">
                  <c:v>6.2303084099999992</c:v>
                </c:pt>
                <c:pt idx="12">
                  <c:v>5.7626338199999996</c:v>
                </c:pt>
                <c:pt idx="13">
                  <c:v>6.7166999999999994</c:v>
                </c:pt>
                <c:pt idx="14">
                  <c:v>7.1259076800000001</c:v>
                </c:pt>
                <c:pt idx="15">
                  <c:v>9.5822502599999986</c:v>
                </c:pt>
                <c:pt idx="16">
                  <c:v>7.9529323500000002</c:v>
                </c:pt>
                <c:pt idx="17">
                  <c:v>7.4022752184011988</c:v>
                </c:pt>
                <c:pt idx="18">
                  <c:v>10.263115841061</c:v>
                </c:pt>
                <c:pt idx="19">
                  <c:v>11.855905229999996</c:v>
                </c:pt>
                <c:pt idx="20">
                  <c:v>10.115527115093165</c:v>
                </c:pt>
                <c:pt idx="21">
                  <c:v>8.9626027601614915</c:v>
                </c:pt>
                <c:pt idx="22">
                  <c:v>8.6418005700000009</c:v>
                </c:pt>
                <c:pt idx="23">
                  <c:v>9.240702240000001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E-4913-9165-027E8AC6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68528"/>
        <c:axId val="1439169072"/>
      </c:barChart>
      <c:catAx>
        <c:axId val="14391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9072"/>
        <c:crosses val="autoZero"/>
        <c:auto val="1"/>
        <c:lblAlgn val="ctr"/>
        <c:lblOffset val="100"/>
        <c:noMultiLvlLbl val="0"/>
      </c:catAx>
      <c:valAx>
        <c:axId val="1439169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8528"/>
        <c:crosses val="autoZero"/>
        <c:crossBetween val="between"/>
      </c:valAx>
      <c:spPr>
        <a:noFill/>
        <a:ln>
          <a:noFill/>
          <a:prstDash val="lgDash"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v>#REF!</c:v>
          </c:tx>
          <c:spPr>
            <a:ln w="31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4A5-4664-A843-A6BCED0ACCBB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4A5-4664-A843-A6BCED0ACCB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4A5-4664-A843-A6BCED0ACCBB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4A5-4664-A843-A6BCED0ACCBB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4A5-4664-A843-A6BCED0ACCBB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4A5-4664-A843-A6BCED0ACCBB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4A5-4664-A843-A6BCED0ACCBB}"/>
              </c:ext>
            </c:extLst>
          </c:dPt>
          <c:cat>
            <c:strLit>
              <c:ptCount val="4"/>
              <c:pt idx="0">
                <c:v>GNV</c:v>
              </c:pt>
              <c:pt idx="1">
                <c:v>Gasolina</c:v>
              </c:pt>
              <c:pt idx="2">
                <c:v>Etanol Anidro</c:v>
              </c:pt>
              <c:pt idx="3">
                <c:v>Etanol Hidratado</c:v>
              </c:pt>
            </c:strLit>
          </c:cat>
          <c:val>
            <c:numLit>
              <c:formatCode>0%</c:formatCode>
              <c:ptCount val="4"/>
              <c:pt idx="0" formatCode="0.0%">
                <c:v>1.4223912703834366E-2</c:v>
              </c:pt>
              <c:pt idx="1">
                <c:v>0.68453186934407595</c:v>
              </c:pt>
              <c:pt idx="2">
                <c:v>0.15792869706541876</c:v>
              </c:pt>
              <c:pt idx="3">
                <c:v>0.14331552088667093</c:v>
              </c:pt>
            </c:numLit>
          </c:val>
          <c:extLst>
            <c:ext xmlns:c16="http://schemas.microsoft.com/office/drawing/2014/chart" uri="{C3380CC4-5D6E-409C-BE32-E72D297353CC}">
              <c16:uniqueId val="{0000000E-E4A5-4664-A843-A6BCED0A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v>#REF!</c:v>
          </c:tx>
          <c:spPr>
            <a:ln w="31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46-44DA-92DE-2272A26E02B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B46-44DA-92DE-2272A26E02B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B46-44DA-92DE-2272A26E02B8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B46-44DA-92DE-2272A26E02B8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B46-44DA-92DE-2272A26E02B8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B46-44DA-92DE-2272A26E02B8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B46-44DA-92DE-2272A26E02B8}"/>
              </c:ext>
            </c:extLst>
          </c:dPt>
          <c:cat>
            <c:strLit>
              <c:ptCount val="4"/>
              <c:pt idx="0">
                <c:v>GNV</c:v>
              </c:pt>
              <c:pt idx="1">
                <c:v>Gasolina</c:v>
              </c:pt>
              <c:pt idx="2">
                <c:v>Etanol Anidro</c:v>
              </c:pt>
              <c:pt idx="3">
                <c:v>Etanol Hidratado</c:v>
              </c:pt>
            </c:strLit>
          </c:cat>
          <c:val>
            <c:numLit>
              <c:formatCode>0%</c:formatCode>
              <c:ptCount val="4"/>
              <c:pt idx="0" formatCode="0.0%">
                <c:v>5.639949042388185E-2</c:v>
              </c:pt>
              <c:pt idx="1">
                <c:v>0.55946294644006755</c:v>
              </c:pt>
              <c:pt idx="2">
                <c:v>0.12098457745653271</c:v>
              </c:pt>
              <c:pt idx="3">
                <c:v>0.26315298567951778</c:v>
              </c:pt>
            </c:numLit>
          </c:val>
          <c:extLst>
            <c:ext xmlns:c16="http://schemas.microsoft.com/office/drawing/2014/chart" uri="{C3380CC4-5D6E-409C-BE32-E72D297353CC}">
              <c16:uniqueId val="{0000000E-5B46-44DA-92DE-2272A26E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Fig.51!$J$24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84-4ACC-8210-5BE0DE0810A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84-4ACC-8210-5BE0DE0810A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D84-4ACC-8210-5BE0DE0810AF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D84-4ACC-8210-5BE0DE0810AF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D84-4ACC-8210-5BE0DE0810AF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D84-4ACC-8210-5BE0DE0810AF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D84-4ACC-8210-5BE0DE0810AF}"/>
              </c:ext>
            </c:extLst>
          </c:dPt>
          <c:cat>
            <c:strRef>
              <c:f>Fig.51!$G$25:$G$28</c:f>
              <c:strCache>
                <c:ptCount val="4"/>
                <c:pt idx="0">
                  <c:v>GNV</c:v>
                </c:pt>
                <c:pt idx="1">
                  <c:v>Gasolina</c:v>
                </c:pt>
                <c:pt idx="2">
                  <c:v>Etanol Anidro</c:v>
                </c:pt>
                <c:pt idx="3">
                  <c:v>Etanol Hidratado</c:v>
                </c:pt>
              </c:strCache>
            </c:strRef>
          </c:cat>
          <c:val>
            <c:numRef>
              <c:f>Fig.51!$J$25:$J$28</c:f>
              <c:numCache>
                <c:formatCode>0.0%</c:formatCode>
                <c:ptCount val="4"/>
                <c:pt idx="0">
                  <c:v>3.9409646259363246E-2</c:v>
                </c:pt>
                <c:pt idx="1">
                  <c:v>0.59205309680425999</c:v>
                </c:pt>
                <c:pt idx="2">
                  <c:v>0.15708429690910644</c:v>
                </c:pt>
                <c:pt idx="3">
                  <c:v>0.21145296002727032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84-4ACC-8210-5BE0DE081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Fig.52!$B$20</c:f>
              <c:strCache>
                <c:ptCount val="1"/>
                <c:pt idx="0">
                  <c:v>Rodoviário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Fig.52!$B$21:$B$44</c:f>
              <c:numCache>
                <c:formatCode>#,##0.00</c:formatCode>
                <c:ptCount val="24"/>
                <c:pt idx="0">
                  <c:v>34.827086308304381</c:v>
                </c:pt>
                <c:pt idx="1">
                  <c:v>34.383752497561233</c:v>
                </c:pt>
                <c:pt idx="2">
                  <c:v>33.799312832216977</c:v>
                </c:pt>
                <c:pt idx="3">
                  <c:v>33.319810392090446</c:v>
                </c:pt>
                <c:pt idx="4">
                  <c:v>32.28864728944211</c:v>
                </c:pt>
                <c:pt idx="5">
                  <c:v>31.531841309867144</c:v>
                </c:pt>
                <c:pt idx="6">
                  <c:v>30.900153431034635</c:v>
                </c:pt>
                <c:pt idx="7">
                  <c:v>30.09965707907638</c:v>
                </c:pt>
                <c:pt idx="8">
                  <c:v>29.137931277650384</c:v>
                </c:pt>
                <c:pt idx="9">
                  <c:v>28.534388127207119</c:v>
                </c:pt>
                <c:pt idx="10">
                  <c:v>27.572921978814783</c:v>
                </c:pt>
                <c:pt idx="11">
                  <c:v>26.785805685549313</c:v>
                </c:pt>
                <c:pt idx="12">
                  <c:v>26.231207064858559</c:v>
                </c:pt>
                <c:pt idx="13">
                  <c:v>25.684546350187041</c:v>
                </c:pt>
                <c:pt idx="14">
                  <c:v>25.191427499566679</c:v>
                </c:pt>
                <c:pt idx="15">
                  <c:v>24.926007322387754</c:v>
                </c:pt>
                <c:pt idx="16">
                  <c:v>24.877568100714846</c:v>
                </c:pt>
                <c:pt idx="17">
                  <c:v>24.678535140766659</c:v>
                </c:pt>
                <c:pt idx="18">
                  <c:v>24.318390279904374</c:v>
                </c:pt>
                <c:pt idx="19">
                  <c:v>23.710356887049628</c:v>
                </c:pt>
                <c:pt idx="20">
                  <c:v>22.731246753711471</c:v>
                </c:pt>
                <c:pt idx="21">
                  <c:v>22.304012290427632</c:v>
                </c:pt>
                <c:pt idx="22">
                  <c:v>21.811442291056721</c:v>
                </c:pt>
                <c:pt idx="23">
                  <c:v>21.425126238919844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7-4DCA-9BA3-42E1E61C9C11}"/>
            </c:ext>
          </c:extLst>
        </c:ser>
        <c:ser>
          <c:idx val="2"/>
          <c:order val="1"/>
          <c:tx>
            <c:strRef>
              <c:f>Fig.52!$C$20</c:f>
              <c:strCache>
                <c:ptCount val="1"/>
                <c:pt idx="0">
                  <c:v>Ferroviário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Fig.52!$C$21:$C$44</c:f>
              <c:numCache>
                <c:formatCode>#,##0.00</c:formatCode>
                <c:ptCount val="24"/>
                <c:pt idx="0">
                  <c:v>2.5907033048033861</c:v>
                </c:pt>
                <c:pt idx="1">
                  <c:v>2.7842400467606176</c:v>
                </c:pt>
                <c:pt idx="2">
                  <c:v>4.0883177359612262</c:v>
                </c:pt>
                <c:pt idx="3">
                  <c:v>3.7114378372910024</c:v>
                </c:pt>
                <c:pt idx="4">
                  <c:v>3.7681463759031755</c:v>
                </c:pt>
                <c:pt idx="5">
                  <c:v>3.7010934705594329</c:v>
                </c:pt>
                <c:pt idx="6">
                  <c:v>3.8880232062060323</c:v>
                </c:pt>
                <c:pt idx="7">
                  <c:v>3.8504535649882681</c:v>
                </c:pt>
                <c:pt idx="8">
                  <c:v>3.8326653328703051</c:v>
                </c:pt>
                <c:pt idx="9">
                  <c:v>4.081417058737979</c:v>
                </c:pt>
                <c:pt idx="10">
                  <c:v>3.6271767082320014</c:v>
                </c:pt>
                <c:pt idx="11">
                  <c:v>3.4806759528487978</c:v>
                </c:pt>
                <c:pt idx="12">
                  <c:v>3.497851081861048</c:v>
                </c:pt>
                <c:pt idx="13">
                  <c:v>3.4834061170705133</c:v>
                </c:pt>
                <c:pt idx="14">
                  <c:v>3.3374665120744815</c:v>
                </c:pt>
                <c:pt idx="15">
                  <c:v>2.9729663881684005</c:v>
                </c:pt>
                <c:pt idx="16">
                  <c:v>2.8487877606457541</c:v>
                </c:pt>
                <c:pt idx="17">
                  <c:v>2.8004077904846163</c:v>
                </c:pt>
                <c:pt idx="18">
                  <c:v>2.8667062110467625</c:v>
                </c:pt>
                <c:pt idx="19">
                  <c:v>2.9961450084913097</c:v>
                </c:pt>
                <c:pt idx="20">
                  <c:v>2.9561544024669728</c:v>
                </c:pt>
                <c:pt idx="21">
                  <c:v>2.8033529723987645</c:v>
                </c:pt>
                <c:pt idx="22">
                  <c:v>2.8392067541652581</c:v>
                </c:pt>
                <c:pt idx="23">
                  <c:v>2.8586233873639699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7-4DCA-9BA3-42E1E61C9C11}"/>
            </c:ext>
          </c:extLst>
        </c:ser>
        <c:ser>
          <c:idx val="3"/>
          <c:order val="2"/>
          <c:tx>
            <c:strRef>
              <c:f>Fig.52!$D$20</c:f>
              <c:strCache>
                <c:ptCount val="1"/>
                <c:pt idx="0">
                  <c:v>Aquaviário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Fig.52!$D$21:$D$44</c:f>
              <c:numCache>
                <c:formatCode>#,##0.00</c:formatCode>
                <c:ptCount val="24"/>
                <c:pt idx="0">
                  <c:v>10.943351370877922</c:v>
                </c:pt>
                <c:pt idx="1">
                  <c:v>10.51224865332764</c:v>
                </c:pt>
                <c:pt idx="2">
                  <c:v>10.368019969028067</c:v>
                </c:pt>
                <c:pt idx="3">
                  <c:v>9.3346862775904729</c:v>
                </c:pt>
                <c:pt idx="4">
                  <c:v>9.7533968208632658</c:v>
                </c:pt>
                <c:pt idx="5">
                  <c:v>9.8686323596889149</c:v>
                </c:pt>
                <c:pt idx="6">
                  <c:v>8.7141246294656565</c:v>
                </c:pt>
                <c:pt idx="7">
                  <c:v>10.296789347888259</c:v>
                </c:pt>
                <c:pt idx="8">
                  <c:v>10.874215096537839</c:v>
                </c:pt>
                <c:pt idx="9">
                  <c:v>9.6225918129282544</c:v>
                </c:pt>
                <c:pt idx="10">
                  <c:v>11.875332121726004</c:v>
                </c:pt>
                <c:pt idx="11">
                  <c:v>8.7309656182829229</c:v>
                </c:pt>
                <c:pt idx="12">
                  <c:v>7.6140643782494619</c:v>
                </c:pt>
                <c:pt idx="13">
                  <c:v>8.2263001460509209</c:v>
                </c:pt>
                <c:pt idx="14">
                  <c:v>7.4442311232231484</c:v>
                </c:pt>
                <c:pt idx="15">
                  <c:v>7.1023252495709652</c:v>
                </c:pt>
                <c:pt idx="16">
                  <c:v>5.6048820030194388</c:v>
                </c:pt>
                <c:pt idx="17">
                  <c:v>5.4596677834062968</c:v>
                </c:pt>
                <c:pt idx="18">
                  <c:v>5.3932399185746585</c:v>
                </c:pt>
                <c:pt idx="19">
                  <c:v>4.6563404142905549</c:v>
                </c:pt>
                <c:pt idx="20">
                  <c:v>4.4565411686382577</c:v>
                </c:pt>
                <c:pt idx="21">
                  <c:v>4.2874357094598254</c:v>
                </c:pt>
                <c:pt idx="22">
                  <c:v>4.0918205388886131</c:v>
                </c:pt>
                <c:pt idx="23">
                  <c:v>4.0293412314815722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7-4DCA-9BA3-42E1E61C9C11}"/>
            </c:ext>
          </c:extLst>
        </c:ser>
        <c:ser>
          <c:idx val="4"/>
          <c:order val="3"/>
          <c:tx>
            <c:strRef>
              <c:f>Fig.52!$E$20</c:f>
              <c:strCache>
                <c:ptCount val="1"/>
                <c:pt idx="0">
                  <c:v>Aéreo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Fig.52!$E$21:$E$44</c:f>
              <c:numCache>
                <c:formatCode>#,##0.00</c:formatCode>
                <c:ptCount val="24"/>
                <c:pt idx="0">
                  <c:v>433.48526272619637</c:v>
                </c:pt>
                <c:pt idx="1">
                  <c:v>461.17966079400588</c:v>
                </c:pt>
                <c:pt idx="2">
                  <c:v>447.86852978885975</c:v>
                </c:pt>
                <c:pt idx="3">
                  <c:v>395.2419740949988</c:v>
                </c:pt>
                <c:pt idx="4">
                  <c:v>372.96554451128151</c:v>
                </c:pt>
                <c:pt idx="5">
                  <c:v>362.10148412132935</c:v>
                </c:pt>
                <c:pt idx="6">
                  <c:v>369.13750866486407</c:v>
                </c:pt>
                <c:pt idx="7">
                  <c:v>372.11874193408562</c:v>
                </c:pt>
                <c:pt idx="8">
                  <c:v>385.85155294297164</c:v>
                </c:pt>
                <c:pt idx="9">
                  <c:v>375.32477174312726</c:v>
                </c:pt>
                <c:pt idx="10">
                  <c:v>349.50890931302581</c:v>
                </c:pt>
                <c:pt idx="11">
                  <c:v>334.01792030226574</c:v>
                </c:pt>
                <c:pt idx="12">
                  <c:v>337.85652404091644</c:v>
                </c:pt>
                <c:pt idx="13">
                  <c:v>322.99459557814856</c:v>
                </c:pt>
                <c:pt idx="14">
                  <c:v>306.21505021651399</c:v>
                </c:pt>
                <c:pt idx="15">
                  <c:v>310.86707146537543</c:v>
                </c:pt>
                <c:pt idx="16">
                  <c:v>287.25078677665527</c:v>
                </c:pt>
                <c:pt idx="17">
                  <c:v>274.9117078959373</c:v>
                </c:pt>
                <c:pt idx="18">
                  <c:v>282.79294806279057</c:v>
                </c:pt>
                <c:pt idx="19">
                  <c:v>283.60755324033204</c:v>
                </c:pt>
                <c:pt idx="20">
                  <c:v>279.36235571208755</c:v>
                </c:pt>
                <c:pt idx="21">
                  <c:v>272.08526140113855</c:v>
                </c:pt>
                <c:pt idx="22">
                  <c:v>282.08349418029633</c:v>
                </c:pt>
                <c:pt idx="23">
                  <c:v>271.79281372291547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37-4DCA-9BA3-42E1E61C9C11}"/>
            </c:ext>
          </c:extLst>
        </c:ser>
        <c:ser>
          <c:idx val="5"/>
          <c:order val="4"/>
          <c:tx>
            <c:strRef>
              <c:f>Fig.52!$F$20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Fig.52!$F$21:$F$44</c:f>
              <c:numCache>
                <c:formatCode>#,##0.00</c:formatCode>
                <c:ptCount val="24"/>
                <c:pt idx="0">
                  <c:v>25.82341508956781</c:v>
                </c:pt>
                <c:pt idx="1">
                  <c:v>25.348340515419938</c:v>
                </c:pt>
                <c:pt idx="2">
                  <c:v>25.451230722202627</c:v>
                </c:pt>
                <c:pt idx="3">
                  <c:v>24.252953511412226</c:v>
                </c:pt>
                <c:pt idx="4">
                  <c:v>23.696520314112124</c:v>
                </c:pt>
                <c:pt idx="5">
                  <c:v>22.906166183011589</c:v>
                </c:pt>
                <c:pt idx="6">
                  <c:v>22.159543660084715</c:v>
                </c:pt>
                <c:pt idx="7">
                  <c:v>21.944398762036371</c:v>
                </c:pt>
                <c:pt idx="8">
                  <c:v>21.708382333799005</c:v>
                </c:pt>
                <c:pt idx="9">
                  <c:v>21.473618157356036</c:v>
                </c:pt>
                <c:pt idx="10">
                  <c:v>21.458061759475893</c:v>
                </c:pt>
                <c:pt idx="11">
                  <c:v>20.523412541627479</c:v>
                </c:pt>
                <c:pt idx="12">
                  <c:v>20.124490183631625</c:v>
                </c:pt>
                <c:pt idx="13">
                  <c:v>20.119775545619198</c:v>
                </c:pt>
                <c:pt idx="14">
                  <c:v>19.596866877948784</c:v>
                </c:pt>
                <c:pt idx="15">
                  <c:v>18.764477840116133</c:v>
                </c:pt>
                <c:pt idx="16">
                  <c:v>18.215576072893114</c:v>
                </c:pt>
                <c:pt idx="17">
                  <c:v>17.722280812153535</c:v>
                </c:pt>
                <c:pt idx="18">
                  <c:v>17.296088160878167</c:v>
                </c:pt>
                <c:pt idx="19">
                  <c:v>17.265030143370293</c:v>
                </c:pt>
                <c:pt idx="20">
                  <c:v>16.902912701644336</c:v>
                </c:pt>
                <c:pt idx="21">
                  <c:v>16.808688745085423</c:v>
                </c:pt>
                <c:pt idx="22">
                  <c:v>16.568227196230062</c:v>
                </c:pt>
                <c:pt idx="23">
                  <c:v>16.353846759577557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37-4DCA-9BA3-42E1E61C9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19568"/>
        <c:axId val="187712608"/>
      </c:lineChart>
      <c:catAx>
        <c:axId val="1119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71260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877126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Fig.53!$B$21</c:f>
              <c:strCache>
                <c:ptCount val="1"/>
                <c:pt idx="0">
                  <c:v>Rodoviário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Fig.53!$B$22:$B$25</c:f>
              <c:numCache>
                <c:formatCode>0.0%</c:formatCode>
                <c:ptCount val="4"/>
                <c:pt idx="0">
                  <c:v>0.66943274131311503</c:v>
                </c:pt>
                <c:pt idx="1">
                  <c:v>0.70244353679447002</c:v>
                </c:pt>
                <c:pt idx="2">
                  <c:v>0.68846173157273693</c:v>
                </c:pt>
                <c:pt idx="3">
                  <c:v>0.71137050777796473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F-4166-B99A-F15CB5457E8E}"/>
            </c:ext>
          </c:extLst>
        </c:ser>
        <c:ser>
          <c:idx val="2"/>
          <c:order val="1"/>
          <c:tx>
            <c:strRef>
              <c:f>Fig.53!$C$21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Fig.53!$C$22:$C$25</c:f>
              <c:numCache>
                <c:formatCode>0.0%</c:formatCode>
                <c:ptCount val="4"/>
                <c:pt idx="0">
                  <c:v>0.19792161970874658</c:v>
                </c:pt>
                <c:pt idx="1">
                  <c:v>0.20555358729201342</c:v>
                </c:pt>
                <c:pt idx="2">
                  <c:v>0.17047047758070419</c:v>
                </c:pt>
                <c:pt idx="3">
                  <c:v>0.16535939518013412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F-4166-B99A-F15CB5457E8E}"/>
            </c:ext>
          </c:extLst>
        </c:ser>
        <c:ser>
          <c:idx val="3"/>
          <c:order val="2"/>
          <c:tx>
            <c:strRef>
              <c:f>Fig.53!$D$21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Fig.53!$D$22:$D$25</c:f>
              <c:numCache>
                <c:formatCode>0.0%</c:formatCode>
                <c:ptCount val="4"/>
                <c:pt idx="0">
                  <c:v>0.13143843448304754</c:v>
                </c:pt>
                <c:pt idx="1">
                  <c:v>9.1328389875626637E-2</c:v>
                </c:pt>
                <c:pt idx="2">
                  <c:v>0.14066255584709519</c:v>
                </c:pt>
                <c:pt idx="3">
                  <c:v>0.12276985796020433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F-4166-B99A-F15CB5457E8E}"/>
            </c:ext>
          </c:extLst>
        </c:ser>
        <c:ser>
          <c:idx val="4"/>
          <c:order val="3"/>
          <c:tx>
            <c:strRef>
              <c:f>Fig.53!$E$21</c:f>
              <c:strCache>
                <c:ptCount val="1"/>
                <c:pt idx="0">
                  <c:v>Aéreo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Fig.53!$E$22:$E$25</c:f>
              <c:numCache>
                <c:formatCode>0.0%</c:formatCode>
                <c:ptCount val="4"/>
                <c:pt idx="0">
                  <c:v>1.2072044950909395E-3</c:v>
                </c:pt>
                <c:pt idx="1">
                  <c:v>6.7448603788996186E-4</c:v>
                </c:pt>
                <c:pt idx="2">
                  <c:v>4.0523499946372394E-4</c:v>
                </c:pt>
                <c:pt idx="3">
                  <c:v>5.0023908169666981E-4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F-4166-B99A-F15CB5457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331120"/>
        <c:axId val="1667850528"/>
      </c:barChart>
      <c:catAx>
        <c:axId val="239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67850528"/>
        <c:crosses val="autoZero"/>
        <c:auto val="1"/>
        <c:lblAlgn val="ctr"/>
        <c:lblOffset val="100"/>
        <c:noMultiLvlLbl val="0"/>
      </c:catAx>
      <c:valAx>
        <c:axId val="1667850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93311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Fig.54!$B$22</c:f>
              <c:strCache>
                <c:ptCount val="1"/>
                <c:pt idx="0">
                  <c:v>Semileves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Fig.54!$B$23:$B$46</c:f>
              <c:numCache>
                <c:formatCode>#,##0</c:formatCode>
                <c:ptCount val="24"/>
                <c:pt idx="0">
                  <c:v>12872</c:v>
                </c:pt>
                <c:pt idx="1">
                  <c:v>17338</c:v>
                </c:pt>
                <c:pt idx="2">
                  <c:v>23638</c:v>
                </c:pt>
                <c:pt idx="3">
                  <c:v>28321</c:v>
                </c:pt>
                <c:pt idx="4">
                  <c:v>33342</c:v>
                </c:pt>
                <c:pt idx="5">
                  <c:v>39156</c:v>
                </c:pt>
                <c:pt idx="6">
                  <c:v>45350</c:v>
                </c:pt>
                <c:pt idx="7">
                  <c:v>52363</c:v>
                </c:pt>
                <c:pt idx="8">
                  <c:v>59550</c:v>
                </c:pt>
                <c:pt idx="9">
                  <c:v>64243</c:v>
                </c:pt>
                <c:pt idx="10">
                  <c:v>69481</c:v>
                </c:pt>
                <c:pt idx="11">
                  <c:v>75094</c:v>
                </c:pt>
                <c:pt idx="12">
                  <c:v>79153</c:v>
                </c:pt>
                <c:pt idx="13">
                  <c:v>82006</c:v>
                </c:pt>
                <c:pt idx="14">
                  <c:v>83154</c:v>
                </c:pt>
                <c:pt idx="15">
                  <c:v>83932</c:v>
                </c:pt>
                <c:pt idx="16">
                  <c:v>84415</c:v>
                </c:pt>
                <c:pt idx="17">
                  <c:v>84811</c:v>
                </c:pt>
                <c:pt idx="18">
                  <c:v>85719</c:v>
                </c:pt>
                <c:pt idx="19">
                  <c:v>87476</c:v>
                </c:pt>
                <c:pt idx="20">
                  <c:v>88880</c:v>
                </c:pt>
                <c:pt idx="21">
                  <c:v>91904</c:v>
                </c:pt>
                <c:pt idx="22">
                  <c:v>95734</c:v>
                </c:pt>
                <c:pt idx="23">
                  <c:v>100424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7-43FB-A1CA-3ABB19BEEF07}"/>
            </c:ext>
          </c:extLst>
        </c:ser>
        <c:ser>
          <c:idx val="1"/>
          <c:order val="1"/>
          <c:tx>
            <c:strRef>
              <c:f>Fig.54!$C$22</c:f>
              <c:strCache>
                <c:ptCount val="1"/>
                <c:pt idx="0">
                  <c:v>Leves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Fig.54!$C$23:$C$46</c:f>
              <c:numCache>
                <c:formatCode>#,##0</c:formatCode>
                <c:ptCount val="24"/>
                <c:pt idx="0">
                  <c:v>306793</c:v>
                </c:pt>
                <c:pt idx="1">
                  <c:v>317704</c:v>
                </c:pt>
                <c:pt idx="2">
                  <c:v>323531</c:v>
                </c:pt>
                <c:pt idx="3">
                  <c:v>327325</c:v>
                </c:pt>
                <c:pt idx="4">
                  <c:v>333165</c:v>
                </c:pt>
                <c:pt idx="5">
                  <c:v>338392</c:v>
                </c:pt>
                <c:pt idx="6">
                  <c:v>342780</c:v>
                </c:pt>
                <c:pt idx="7">
                  <c:v>349866</c:v>
                </c:pt>
                <c:pt idx="8">
                  <c:v>359685</c:v>
                </c:pt>
                <c:pt idx="9">
                  <c:v>369581</c:v>
                </c:pt>
                <c:pt idx="10">
                  <c:v>387734</c:v>
                </c:pt>
                <c:pt idx="11">
                  <c:v>410276</c:v>
                </c:pt>
                <c:pt idx="12">
                  <c:v>425991</c:v>
                </c:pt>
                <c:pt idx="13">
                  <c:v>441902</c:v>
                </c:pt>
                <c:pt idx="14">
                  <c:v>451875</c:v>
                </c:pt>
                <c:pt idx="15">
                  <c:v>452079</c:v>
                </c:pt>
                <c:pt idx="16">
                  <c:v>445881</c:v>
                </c:pt>
                <c:pt idx="17">
                  <c:v>438196</c:v>
                </c:pt>
                <c:pt idx="18">
                  <c:v>430443</c:v>
                </c:pt>
                <c:pt idx="19">
                  <c:v>422325</c:v>
                </c:pt>
                <c:pt idx="20">
                  <c:v>412126</c:v>
                </c:pt>
                <c:pt idx="21">
                  <c:v>405605</c:v>
                </c:pt>
                <c:pt idx="22">
                  <c:v>397246</c:v>
                </c:pt>
                <c:pt idx="23">
                  <c:v>387117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7-43FB-A1CA-3ABB19BEEF07}"/>
            </c:ext>
          </c:extLst>
        </c:ser>
        <c:ser>
          <c:idx val="2"/>
          <c:order val="2"/>
          <c:tx>
            <c:strRef>
              <c:f>Fig.54!$D$22</c:f>
              <c:strCache>
                <c:ptCount val="1"/>
                <c:pt idx="0">
                  <c:v>Médios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Fig.54!$D$23:$D$46</c:f>
              <c:numCache>
                <c:formatCode>#,##0</c:formatCode>
                <c:ptCount val="24"/>
                <c:pt idx="0">
                  <c:v>264022</c:v>
                </c:pt>
                <c:pt idx="1">
                  <c:v>262807</c:v>
                </c:pt>
                <c:pt idx="2">
                  <c:v>259700</c:v>
                </c:pt>
                <c:pt idx="3">
                  <c:v>255229</c:v>
                </c:pt>
                <c:pt idx="4">
                  <c:v>251037</c:v>
                </c:pt>
                <c:pt idx="5">
                  <c:v>246771</c:v>
                </c:pt>
                <c:pt idx="6">
                  <c:v>243723</c:v>
                </c:pt>
                <c:pt idx="7">
                  <c:v>242500</c:v>
                </c:pt>
                <c:pt idx="8">
                  <c:v>241804</c:v>
                </c:pt>
                <c:pt idx="9">
                  <c:v>240749</c:v>
                </c:pt>
                <c:pt idx="10">
                  <c:v>242368</c:v>
                </c:pt>
                <c:pt idx="11">
                  <c:v>244096</c:v>
                </c:pt>
                <c:pt idx="12">
                  <c:v>243575</c:v>
                </c:pt>
                <c:pt idx="13">
                  <c:v>242482</c:v>
                </c:pt>
                <c:pt idx="14">
                  <c:v>242047</c:v>
                </c:pt>
                <c:pt idx="15">
                  <c:v>236932</c:v>
                </c:pt>
                <c:pt idx="16">
                  <c:v>229165</c:v>
                </c:pt>
                <c:pt idx="17">
                  <c:v>221860</c:v>
                </c:pt>
                <c:pt idx="18">
                  <c:v>217826</c:v>
                </c:pt>
                <c:pt idx="19">
                  <c:v>216428</c:v>
                </c:pt>
                <c:pt idx="20">
                  <c:v>213367</c:v>
                </c:pt>
                <c:pt idx="21">
                  <c:v>213327</c:v>
                </c:pt>
                <c:pt idx="22">
                  <c:v>212382</c:v>
                </c:pt>
                <c:pt idx="23">
                  <c:v>209223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7-43FB-A1CA-3ABB19BEEF07}"/>
            </c:ext>
          </c:extLst>
        </c:ser>
        <c:ser>
          <c:idx val="3"/>
          <c:order val="3"/>
          <c:tx>
            <c:strRef>
              <c:f>Fig.54!$E$22</c:f>
              <c:strCache>
                <c:ptCount val="1"/>
                <c:pt idx="0">
                  <c:v>Semipesados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Fig.54!$E$23:$E$46</c:f>
              <c:numCache>
                <c:formatCode>#,##0</c:formatCode>
                <c:ptCount val="24"/>
                <c:pt idx="0">
                  <c:v>251209</c:v>
                </c:pt>
                <c:pt idx="1">
                  <c:v>258499</c:v>
                </c:pt>
                <c:pt idx="2">
                  <c:v>262188</c:v>
                </c:pt>
                <c:pt idx="3">
                  <c:v>267283</c:v>
                </c:pt>
                <c:pt idx="4">
                  <c:v>277569</c:v>
                </c:pt>
                <c:pt idx="5">
                  <c:v>287786</c:v>
                </c:pt>
                <c:pt idx="6">
                  <c:v>295234</c:v>
                </c:pt>
                <c:pt idx="7">
                  <c:v>310141</c:v>
                </c:pt>
                <c:pt idx="8">
                  <c:v>333921</c:v>
                </c:pt>
                <c:pt idx="9">
                  <c:v>354360</c:v>
                </c:pt>
                <c:pt idx="10">
                  <c:v>389344</c:v>
                </c:pt>
                <c:pt idx="11">
                  <c:v>431348</c:v>
                </c:pt>
                <c:pt idx="12">
                  <c:v>460035</c:v>
                </c:pt>
                <c:pt idx="13">
                  <c:v>489839</c:v>
                </c:pt>
                <c:pt idx="14">
                  <c:v>515605</c:v>
                </c:pt>
                <c:pt idx="15">
                  <c:v>518007</c:v>
                </c:pt>
                <c:pt idx="16">
                  <c:v>511786</c:v>
                </c:pt>
                <c:pt idx="17">
                  <c:v>504605</c:v>
                </c:pt>
                <c:pt idx="18">
                  <c:v>501430</c:v>
                </c:pt>
                <c:pt idx="19">
                  <c:v>503433</c:v>
                </c:pt>
                <c:pt idx="20">
                  <c:v>505268</c:v>
                </c:pt>
                <c:pt idx="21">
                  <c:v>515766</c:v>
                </c:pt>
                <c:pt idx="22">
                  <c:v>526391</c:v>
                </c:pt>
                <c:pt idx="23">
                  <c:v>532411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7-43FB-A1CA-3ABB19BEEF07}"/>
            </c:ext>
          </c:extLst>
        </c:ser>
        <c:ser>
          <c:idx val="4"/>
          <c:order val="4"/>
          <c:tx>
            <c:strRef>
              <c:f>Fig.54!$F$22</c:f>
              <c:strCache>
                <c:ptCount val="1"/>
                <c:pt idx="0">
                  <c:v>Pesados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Fig.54!$F$23:$F$46</c:f>
              <c:numCache>
                <c:formatCode>#,##0</c:formatCode>
                <c:ptCount val="24"/>
                <c:pt idx="0">
                  <c:v>130227</c:v>
                </c:pt>
                <c:pt idx="1">
                  <c:v>139982</c:v>
                </c:pt>
                <c:pt idx="2">
                  <c:v>149343</c:v>
                </c:pt>
                <c:pt idx="3">
                  <c:v>161552</c:v>
                </c:pt>
                <c:pt idx="4">
                  <c:v>180419</c:v>
                </c:pt>
                <c:pt idx="5">
                  <c:v>195942</c:v>
                </c:pt>
                <c:pt idx="6">
                  <c:v>208633</c:v>
                </c:pt>
                <c:pt idx="7">
                  <c:v>229689</c:v>
                </c:pt>
                <c:pt idx="8">
                  <c:v>260355</c:v>
                </c:pt>
                <c:pt idx="9">
                  <c:v>282460</c:v>
                </c:pt>
                <c:pt idx="10">
                  <c:v>324512</c:v>
                </c:pt>
                <c:pt idx="11">
                  <c:v>366831</c:v>
                </c:pt>
                <c:pt idx="12">
                  <c:v>395787</c:v>
                </c:pt>
                <c:pt idx="13">
                  <c:v>437991</c:v>
                </c:pt>
                <c:pt idx="14">
                  <c:v>470637</c:v>
                </c:pt>
                <c:pt idx="15">
                  <c:v>473402</c:v>
                </c:pt>
                <c:pt idx="16">
                  <c:v>472021</c:v>
                </c:pt>
                <c:pt idx="17">
                  <c:v>473766</c:v>
                </c:pt>
                <c:pt idx="18">
                  <c:v>491286</c:v>
                </c:pt>
                <c:pt idx="19">
                  <c:v>524831</c:v>
                </c:pt>
                <c:pt idx="20">
                  <c:v>549216</c:v>
                </c:pt>
                <c:pt idx="21">
                  <c:v>594365</c:v>
                </c:pt>
                <c:pt idx="22">
                  <c:v>636736</c:v>
                </c:pt>
                <c:pt idx="23">
                  <c:v>665802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67-43FB-A1CA-3ABB19BE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70704"/>
        <c:axId val="1439163088"/>
      </c:barChart>
      <c:catAx>
        <c:axId val="14391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3088"/>
        <c:crosses val="autoZero"/>
        <c:auto val="1"/>
        <c:lblAlgn val="ctr"/>
        <c:lblOffset val="100"/>
        <c:noMultiLvlLbl val="0"/>
      </c:catAx>
      <c:valAx>
        <c:axId val="1439163088"/>
        <c:scaling>
          <c:orientation val="minMax"/>
          <c:max val="2000000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7070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9901779634893"/>
          <c:y val="3.6884349756174037E-2"/>
          <c:w val="0.8002363394547839"/>
          <c:h val="0.64176148798058752"/>
        </c:manualLayout>
      </c:layout>
      <c:lineChart>
        <c:grouping val="standard"/>
        <c:varyColors val="0"/>
        <c:ser>
          <c:idx val="0"/>
          <c:order val="0"/>
          <c:tx>
            <c:strRef>
              <c:f>Fig.55!$B$19</c:f>
              <c:strCache>
                <c:ptCount val="1"/>
                <c:pt idx="0">
                  <c:v>Semileve</c:v>
                </c:pt>
              </c:strCache>
            </c:strRef>
          </c:tx>
          <c:spPr>
            <a:ln w="381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Fig.55!$B$20:$B$43</c:f>
              <c:numCache>
                <c:formatCode>0.00</c:formatCode>
                <c:ptCount val="24"/>
                <c:pt idx="0">
                  <c:v>7.8383670266932555</c:v>
                </c:pt>
                <c:pt idx="1">
                  <c:v>8.0144721434696482</c:v>
                </c:pt>
                <c:pt idx="2">
                  <c:v>8.1859036317224216</c:v>
                </c:pt>
                <c:pt idx="3">
                  <c:v>8.2803398032611835</c:v>
                </c:pt>
                <c:pt idx="4">
                  <c:v>8.3694391837510409</c:v>
                </c:pt>
                <c:pt idx="5">
                  <c:v>8.4571027815624387</c:v>
                </c:pt>
                <c:pt idx="6">
                  <c:v>8.5383041281186323</c:v>
                </c:pt>
                <c:pt idx="7">
                  <c:v>8.6158589727041033</c:v>
                </c:pt>
                <c:pt idx="8">
                  <c:v>8.6838252370187945</c:v>
                </c:pt>
                <c:pt idx="9">
                  <c:v>8.7296033387898326</c:v>
                </c:pt>
                <c:pt idx="10">
                  <c:v>8.77652188016339</c:v>
                </c:pt>
                <c:pt idx="11">
                  <c:v>8.8296126290063714</c:v>
                </c:pt>
                <c:pt idx="12">
                  <c:v>8.8725717528704795</c:v>
                </c:pt>
                <c:pt idx="13">
                  <c:v>8.910021260631062</c:v>
                </c:pt>
                <c:pt idx="14">
                  <c:v>8.9342804567472989</c:v>
                </c:pt>
                <c:pt idx="15">
                  <c:v>8.9549751091270977</c:v>
                </c:pt>
                <c:pt idx="16">
                  <c:v>8.9830940055456754</c:v>
                </c:pt>
                <c:pt idx="17">
                  <c:v>9.0098034123950512</c:v>
                </c:pt>
                <c:pt idx="18">
                  <c:v>9.0368238810904753</c:v>
                </c:pt>
                <c:pt idx="19">
                  <c:v>9.0813312362922023</c:v>
                </c:pt>
                <c:pt idx="20">
                  <c:v>9.1242176437659772</c:v>
                </c:pt>
                <c:pt idx="21">
                  <c:v>9.1893772584729341</c:v>
                </c:pt>
                <c:pt idx="22">
                  <c:v>9.2748333107671215</c:v>
                </c:pt>
                <c:pt idx="23">
                  <c:v>9.3420636049143386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4-4A44-A21A-FBAD939DFF6B}"/>
            </c:ext>
          </c:extLst>
        </c:ser>
        <c:ser>
          <c:idx val="1"/>
          <c:order val="1"/>
          <c:tx>
            <c:strRef>
              <c:f>Fig.55!$C$19</c:f>
              <c:strCache>
                <c:ptCount val="1"/>
                <c:pt idx="0">
                  <c:v>Leve</c:v>
                </c:pt>
              </c:strCache>
            </c:strRef>
          </c:tx>
          <c:spPr>
            <a:ln w="38100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Fig.55!$C$20:$C$43</c:f>
              <c:numCache>
                <c:formatCode>0.00</c:formatCode>
                <c:ptCount val="24"/>
                <c:pt idx="0">
                  <c:v>4.6839389184811004</c:v>
                </c:pt>
                <c:pt idx="1">
                  <c:v>4.7196392555012938</c:v>
                </c:pt>
                <c:pt idx="2">
                  <c:v>4.7605872831166733</c:v>
                </c:pt>
                <c:pt idx="3">
                  <c:v>4.7967143015653653</c:v>
                </c:pt>
                <c:pt idx="4">
                  <c:v>4.8396840215784511</c:v>
                </c:pt>
                <c:pt idx="5">
                  <c:v>4.8823664449735222</c:v>
                </c:pt>
                <c:pt idx="6">
                  <c:v>4.9238583118358399</c:v>
                </c:pt>
                <c:pt idx="7">
                  <c:v>4.9705591146736818</c:v>
                </c:pt>
                <c:pt idx="8">
                  <c:v>5.0178944987650249</c:v>
                </c:pt>
                <c:pt idx="9">
                  <c:v>5.0661880845460336</c:v>
                </c:pt>
                <c:pt idx="10">
                  <c:v>5.1265034667050351</c:v>
                </c:pt>
                <c:pt idx="11">
                  <c:v>5.194183046939445</c:v>
                </c:pt>
                <c:pt idx="12">
                  <c:v>5.2500446153241329</c:v>
                </c:pt>
                <c:pt idx="13">
                  <c:v>5.3056581306647104</c:v>
                </c:pt>
                <c:pt idx="14">
                  <c:v>5.3505568735784852</c:v>
                </c:pt>
                <c:pt idx="15">
                  <c:v>5.3814227218748574</c:v>
                </c:pt>
                <c:pt idx="16">
                  <c:v>5.4086662611350205</c:v>
                </c:pt>
                <c:pt idx="17">
                  <c:v>5.4326318049072393</c:v>
                </c:pt>
                <c:pt idx="18">
                  <c:v>5.453213150890436</c:v>
                </c:pt>
                <c:pt idx="19">
                  <c:v>5.4794891179125358</c:v>
                </c:pt>
                <c:pt idx="20">
                  <c:v>5.5021383719244792</c:v>
                </c:pt>
                <c:pt idx="21">
                  <c:v>5.5467585227887533</c:v>
                </c:pt>
                <c:pt idx="22">
                  <c:v>5.5976272117667758</c:v>
                </c:pt>
                <c:pt idx="23">
                  <c:v>5.630982886222367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4-4A44-A21A-FBAD939DFF6B}"/>
            </c:ext>
          </c:extLst>
        </c:ser>
        <c:ser>
          <c:idx val="2"/>
          <c:order val="2"/>
          <c:tx>
            <c:strRef>
              <c:f>Fig.55!$D$19</c:f>
              <c:strCache>
                <c:ptCount val="1"/>
                <c:pt idx="0">
                  <c:v>Médio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Fig.55!$D$20:$D$43</c:f>
              <c:numCache>
                <c:formatCode>0.00</c:formatCode>
                <c:ptCount val="24"/>
                <c:pt idx="0">
                  <c:v>3.1756103949253536</c:v>
                </c:pt>
                <c:pt idx="1">
                  <c:v>3.1953973417434964</c:v>
                </c:pt>
                <c:pt idx="2">
                  <c:v>3.2217435322189276</c:v>
                </c:pt>
                <c:pt idx="3">
                  <c:v>3.2457739340466003</c:v>
                </c:pt>
                <c:pt idx="4">
                  <c:v>3.2739961510611995</c:v>
                </c:pt>
                <c:pt idx="5">
                  <c:v>3.3040250199405703</c:v>
                </c:pt>
                <c:pt idx="6">
                  <c:v>3.339195334587739</c:v>
                </c:pt>
                <c:pt idx="7">
                  <c:v>3.3806020699718338</c:v>
                </c:pt>
                <c:pt idx="8">
                  <c:v>3.4254568102137339</c:v>
                </c:pt>
                <c:pt idx="9">
                  <c:v>3.4725553048677731</c:v>
                </c:pt>
                <c:pt idx="10">
                  <c:v>3.5300669081854394</c:v>
                </c:pt>
                <c:pt idx="11">
                  <c:v>3.5913747004831547</c:v>
                </c:pt>
                <c:pt idx="12">
                  <c:v>3.6469517869261292</c:v>
                </c:pt>
                <c:pt idx="13">
                  <c:v>3.7019562168024502</c:v>
                </c:pt>
                <c:pt idx="14">
                  <c:v>3.7594720435636275</c:v>
                </c:pt>
                <c:pt idx="15">
                  <c:v>3.7987281512114781</c:v>
                </c:pt>
                <c:pt idx="16">
                  <c:v>3.8314817252788855</c:v>
                </c:pt>
                <c:pt idx="17">
                  <c:v>3.8658714429009797</c:v>
                </c:pt>
                <c:pt idx="18">
                  <c:v>3.9175405015146265</c:v>
                </c:pt>
                <c:pt idx="19">
                  <c:v>3.9875940979226656</c:v>
                </c:pt>
                <c:pt idx="20">
                  <c:v>4.0478514268430787</c:v>
                </c:pt>
                <c:pt idx="21">
                  <c:v>4.1265190025030734</c:v>
                </c:pt>
                <c:pt idx="22">
                  <c:v>4.2061516883868917</c:v>
                </c:pt>
                <c:pt idx="23">
                  <c:v>4.267286565580295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4-4A44-A21A-FBAD939DFF6B}"/>
            </c:ext>
          </c:extLst>
        </c:ser>
        <c:ser>
          <c:idx val="3"/>
          <c:order val="3"/>
          <c:tx>
            <c:strRef>
              <c:f>Fig.55!$E$19</c:f>
              <c:strCache>
                <c:ptCount val="1"/>
                <c:pt idx="0">
                  <c:v>Semipesado</c:v>
                </c:pt>
              </c:strCache>
            </c:strRef>
          </c:tx>
          <c:spPr>
            <a:ln w="381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Fig.55!$E$20:$E$43</c:f>
              <c:numCache>
                <c:formatCode>0.00</c:formatCode>
                <c:ptCount val="24"/>
                <c:pt idx="0">
                  <c:v>2.7944448933747683</c:v>
                </c:pt>
                <c:pt idx="1">
                  <c:v>2.8328662793382304</c:v>
                </c:pt>
                <c:pt idx="2">
                  <c:v>2.8732377889468759</c:v>
                </c:pt>
                <c:pt idx="3">
                  <c:v>2.9143774702796148</c:v>
                </c:pt>
                <c:pt idx="4">
                  <c:v>2.9655377767606748</c:v>
                </c:pt>
                <c:pt idx="5">
                  <c:v>3.013693715194965</c:v>
                </c:pt>
                <c:pt idx="6">
                  <c:v>3.0545958574124836</c:v>
                </c:pt>
                <c:pt idx="7">
                  <c:v>3.1035109589175462</c:v>
                </c:pt>
                <c:pt idx="8">
                  <c:v>3.1586501058619891</c:v>
                </c:pt>
                <c:pt idx="9">
                  <c:v>3.2046664365247191</c:v>
                </c:pt>
                <c:pt idx="10">
                  <c:v>3.2594794484163616</c:v>
                </c:pt>
                <c:pt idx="11">
                  <c:v>3.3135485675024436</c:v>
                </c:pt>
                <c:pt idx="12">
                  <c:v>3.3519418944095003</c:v>
                </c:pt>
                <c:pt idx="13">
                  <c:v>3.3881233007946006</c:v>
                </c:pt>
                <c:pt idx="14">
                  <c:v>3.417801511737482</c:v>
                </c:pt>
                <c:pt idx="15">
                  <c:v>3.433052724340691</c:v>
                </c:pt>
                <c:pt idx="16">
                  <c:v>3.4463788311427574</c:v>
                </c:pt>
                <c:pt idx="17">
                  <c:v>3.4578285778878883</c:v>
                </c:pt>
                <c:pt idx="18">
                  <c:v>3.4692234166805567</c:v>
                </c:pt>
                <c:pt idx="19">
                  <c:v>3.4872387784658647</c:v>
                </c:pt>
                <c:pt idx="20">
                  <c:v>3.5049640608933923</c:v>
                </c:pt>
                <c:pt idx="21">
                  <c:v>3.5309307052265462</c:v>
                </c:pt>
                <c:pt idx="22">
                  <c:v>3.5587593073610471</c:v>
                </c:pt>
                <c:pt idx="23">
                  <c:v>3.5779404292928723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C4-4A44-A21A-FBAD939DFF6B}"/>
            </c:ext>
          </c:extLst>
        </c:ser>
        <c:ser>
          <c:idx val="4"/>
          <c:order val="4"/>
          <c:tx>
            <c:strRef>
              <c:f>Fig.55!$F$19</c:f>
              <c:strCache>
                <c:ptCount val="1"/>
                <c:pt idx="0">
                  <c:v>Pesado</c:v>
                </c:pt>
              </c:strCache>
            </c:strRef>
          </c:tx>
          <c:spPr>
            <a:ln w="3810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Fig.55!$F$20:$F$43</c:f>
              <c:numCache>
                <c:formatCode>0.00</c:formatCode>
                <c:ptCount val="24"/>
                <c:pt idx="0">
                  <c:v>2.0225270629375256</c:v>
                </c:pt>
                <c:pt idx="1">
                  <c:v>2.0327220987130379</c:v>
                </c:pt>
                <c:pt idx="2">
                  <c:v>2.0489659822228101</c:v>
                </c:pt>
                <c:pt idx="3">
                  <c:v>2.0667073957651394</c:v>
                </c:pt>
                <c:pt idx="4">
                  <c:v>2.0902736976663343</c:v>
                </c:pt>
                <c:pt idx="5">
                  <c:v>2.1092880338573048</c:v>
                </c:pt>
                <c:pt idx="6">
                  <c:v>2.1252785326905204</c:v>
                </c:pt>
                <c:pt idx="7">
                  <c:v>2.1457416143474846</c:v>
                </c:pt>
                <c:pt idx="8">
                  <c:v>2.1689836356919763</c:v>
                </c:pt>
                <c:pt idx="9">
                  <c:v>2.1859978810917156</c:v>
                </c:pt>
                <c:pt idx="10">
                  <c:v>2.2108764975198989</c:v>
                </c:pt>
                <c:pt idx="11">
                  <c:v>2.2340747532930574</c:v>
                </c:pt>
                <c:pt idx="12">
                  <c:v>2.2507944487231115</c:v>
                </c:pt>
                <c:pt idx="13">
                  <c:v>2.2714333248826364</c:v>
                </c:pt>
                <c:pt idx="14">
                  <c:v>2.2870114370329389</c:v>
                </c:pt>
                <c:pt idx="15">
                  <c:v>2.2927869012830069</c:v>
                </c:pt>
                <c:pt idx="16">
                  <c:v>2.2994853625637668</c:v>
                </c:pt>
                <c:pt idx="17">
                  <c:v>2.3070171498786247</c:v>
                </c:pt>
                <c:pt idx="18">
                  <c:v>2.3193307524911946</c:v>
                </c:pt>
                <c:pt idx="19">
                  <c:v>2.3392899012148041</c:v>
                </c:pt>
                <c:pt idx="20">
                  <c:v>2.3551019568396496</c:v>
                </c:pt>
                <c:pt idx="21">
                  <c:v>2.3787878682419672</c:v>
                </c:pt>
                <c:pt idx="22">
                  <c:v>2.4013995767328842</c:v>
                </c:pt>
                <c:pt idx="23">
                  <c:v>2.415884601048869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C4-4A44-A21A-FBAD939DFF6B}"/>
            </c:ext>
          </c:extLst>
        </c:ser>
        <c:ser>
          <c:idx val="5"/>
          <c:order val="5"/>
          <c:tx>
            <c:strRef>
              <c:f>Fig.55!$G$19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Fig.55!$G$20:$G$43</c:f>
              <c:numCache>
                <c:formatCode>0.00</c:formatCode>
                <c:ptCount val="24"/>
                <c:pt idx="0">
                  <c:v>3.4624638307439533</c:v>
                </c:pt>
                <c:pt idx="1">
                  <c:v>3.5078875296433356</c:v>
                </c:pt>
                <c:pt idx="2">
                  <c:v>3.5641299545850695</c:v>
                </c:pt>
                <c:pt idx="3">
                  <c:v>3.602785309682718</c:v>
                </c:pt>
                <c:pt idx="4">
                  <c:v>3.638783211940424</c:v>
                </c:pt>
                <c:pt idx="5">
                  <c:v>3.6814635085057401</c:v>
                </c:pt>
                <c:pt idx="6">
                  <c:v>3.7280973640960231</c:v>
                </c:pt>
                <c:pt idx="7">
                  <c:v>3.7696367158898827</c:v>
                </c:pt>
                <c:pt idx="8">
                  <c:v>3.7996181601110597</c:v>
                </c:pt>
                <c:pt idx="9">
                  <c:v>3.8297135510103835</c:v>
                </c:pt>
                <c:pt idx="10">
                  <c:v>3.8484937720308614</c:v>
                </c:pt>
                <c:pt idx="11">
                  <c:v>3.874957988759272</c:v>
                </c:pt>
                <c:pt idx="12">
                  <c:v>3.9013739636777616</c:v>
                </c:pt>
                <c:pt idx="13">
                  <c:v>3.9117801543221051</c:v>
                </c:pt>
                <c:pt idx="14">
                  <c:v>3.918329379174581</c:v>
                </c:pt>
                <c:pt idx="15">
                  <c:v>3.9381215761272599</c:v>
                </c:pt>
                <c:pt idx="16">
                  <c:v>3.9564683846836841</c:v>
                </c:pt>
                <c:pt idx="17">
                  <c:v>3.969384425417902</c:v>
                </c:pt>
                <c:pt idx="18">
                  <c:v>3.9695828223884191</c:v>
                </c:pt>
                <c:pt idx="19">
                  <c:v>3.9640361782448763</c:v>
                </c:pt>
                <c:pt idx="20">
                  <c:v>3.9610994646169946</c:v>
                </c:pt>
                <c:pt idx="21">
                  <c:v>3.9592335802158489</c:v>
                </c:pt>
                <c:pt idx="22">
                  <c:v>3.9642830387939925</c:v>
                </c:pt>
                <c:pt idx="23">
                  <c:v>3.9706374988107265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C4-4A44-A21A-FBAD939D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159280"/>
        <c:axId val="1439152752"/>
      </c:lineChart>
      <c:catAx>
        <c:axId val="143915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52752"/>
        <c:crosses val="autoZero"/>
        <c:auto val="1"/>
        <c:lblAlgn val="ctr"/>
        <c:lblOffset val="100"/>
        <c:tickLblSkip val="3"/>
        <c:noMultiLvlLbl val="0"/>
      </c:catAx>
      <c:valAx>
        <c:axId val="14391527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592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9476432638636"/>
          <c:y val="0.79436546826592835"/>
          <c:w val="0.8299984234852027"/>
          <c:h val="0.17847483700618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Fig.56!$G$19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8A-44A4-94BC-61D323C937F3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8A-44A4-94BC-61D323C937F3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8A-44A4-94BC-61D323C937F3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18A-44A4-94BC-61D323C937F3}"/>
                </c:ext>
              </c:extLst>
            </c:dLbl>
            <c:dLbl>
              <c:idx val="2"/>
              <c:layout>
                <c:manualLayout>
                  <c:x val="-9.2754927240332758E-3"/>
                  <c:y val="-0.150852508551126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A-44A4-94BC-61D323C937F3}"/>
                </c:ext>
              </c:extLst>
            </c:dLbl>
            <c:dLbl>
              <c:idx val="3"/>
              <c:layout>
                <c:manualLayout>
                  <c:x val="7.4203941792266206E-2"/>
                  <c:y val="-0.12764443031249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8A-44A4-94BC-61D323C937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Graphik Medium" panose="020B060303020206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Fig.56!$E$20:$E$23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Fig.56!$G$20:$G$23</c:f>
              <c:numCache>
                <c:formatCode>0.0%</c:formatCode>
                <c:ptCount val="4"/>
                <c:pt idx="0">
                  <c:v>0.74753537768095812</c:v>
                </c:pt>
                <c:pt idx="1">
                  <c:v>0.13220274806134666</c:v>
                </c:pt>
                <c:pt idx="2">
                  <c:v>1.6606246265325919E-2</c:v>
                </c:pt>
                <c:pt idx="3">
                  <c:v>0.10365562799236941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8A-44A4-94BC-61D323C9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8281590561004"/>
          <c:y val="6.4059547159393965E-2"/>
          <c:w val="0.86465291294238444"/>
          <c:h val="0.7854396255127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Fig.56!$B$19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00678E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Fig.56!$A$20:$A$43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Fig.56!$B$20:$B$43</c:f>
              <c:numCache>
                <c:formatCode>#,##0.0</c:formatCode>
                <c:ptCount val="24"/>
                <c:pt idx="0">
                  <c:v>27.510999999999999</c:v>
                </c:pt>
                <c:pt idx="1">
                  <c:v>28.372</c:v>
                </c:pt>
                <c:pt idx="2">
                  <c:v>29.568999999999999</c:v>
                </c:pt>
                <c:pt idx="3">
                  <c:v>28.599</c:v>
                </c:pt>
                <c:pt idx="4">
                  <c:v>30.588000000000001</c:v>
                </c:pt>
                <c:pt idx="5">
                  <c:v>30.428210971367616</c:v>
                </c:pt>
                <c:pt idx="6">
                  <c:v>30.845138995159051</c:v>
                </c:pt>
                <c:pt idx="7">
                  <c:v>32.401575078328371</c:v>
                </c:pt>
                <c:pt idx="8">
                  <c:v>34.097804337023476</c:v>
                </c:pt>
                <c:pt idx="9">
                  <c:v>33.38055467873226</c:v>
                </c:pt>
                <c:pt idx="10">
                  <c:v>36.657987341463524</c:v>
                </c:pt>
                <c:pt idx="11">
                  <c:v>38.801443801525139</c:v>
                </c:pt>
                <c:pt idx="12">
                  <c:v>41.080795961914781</c:v>
                </c:pt>
                <c:pt idx="13">
                  <c:v>43.815624785051689</c:v>
                </c:pt>
                <c:pt idx="14">
                  <c:v>44.142900693418078</c:v>
                </c:pt>
                <c:pt idx="15">
                  <c:v>41.776724656041921</c:v>
                </c:pt>
                <c:pt idx="16">
                  <c:v>40.403333537565914</c:v>
                </c:pt>
                <c:pt idx="17">
                  <c:v>40.13095642358342</c:v>
                </c:pt>
                <c:pt idx="18">
                  <c:v>39.584741916383976</c:v>
                </c:pt>
                <c:pt idx="19">
                  <c:v>40.445532716412721</c:v>
                </c:pt>
                <c:pt idx="20">
                  <c:v>40.030961123715883</c:v>
                </c:pt>
                <c:pt idx="21">
                  <c:v>43.821128689308445</c:v>
                </c:pt>
                <c:pt idx="22">
                  <c:v>45.513537963680598</c:v>
                </c:pt>
                <c:pt idx="23">
                  <c:v>46.191150695082925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D-44A7-A393-3F739DDC2C0F}"/>
            </c:ext>
          </c:extLst>
        </c:ser>
        <c:ser>
          <c:idx val="1"/>
          <c:order val="1"/>
          <c:tx>
            <c:strRef>
              <c:f>Fig.56!$C$19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Fig.56!$A$20:$A$43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Fig.56!$C$20:$C$43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5.4486762618591658E-4</c:v>
                </c:pt>
                <c:pt idx="6">
                  <c:v>5.34210048409526E-2</c:v>
                </c:pt>
                <c:pt idx="7">
                  <c:v>0.31242492167163233</c:v>
                </c:pt>
                <c:pt idx="8">
                  <c:v>0.87919566297652607</c:v>
                </c:pt>
                <c:pt idx="9">
                  <c:v>1.2466753212677404</c:v>
                </c:pt>
                <c:pt idx="10">
                  <c:v>1.8311933103819706</c:v>
                </c:pt>
                <c:pt idx="11">
                  <c:v>1.9863917790276389</c:v>
                </c:pt>
                <c:pt idx="12">
                  <c:v>2.1410945243113049</c:v>
                </c:pt>
                <c:pt idx="13">
                  <c:v>2.2660855150027204</c:v>
                </c:pt>
                <c:pt idx="14">
                  <c:v>2.6268445556204867</c:v>
                </c:pt>
                <c:pt idx="15">
                  <c:v>3.0735169095945536</c:v>
                </c:pt>
                <c:pt idx="16">
                  <c:v>3.0411111264834561</c:v>
                </c:pt>
                <c:pt idx="17">
                  <c:v>3.3822841931377345</c:v>
                </c:pt>
                <c:pt idx="18">
                  <c:v>4.2538390709141813</c:v>
                </c:pt>
                <c:pt idx="19">
                  <c:v>4.6636678622667267</c:v>
                </c:pt>
                <c:pt idx="20">
                  <c:v>5.0595721190182248</c:v>
                </c:pt>
                <c:pt idx="21">
                  <c:v>5.4077543404006851</c:v>
                </c:pt>
                <c:pt idx="22">
                  <c:v>5.0570597737422887</c:v>
                </c:pt>
                <c:pt idx="23">
                  <c:v>6.023538794169669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D-44A7-A393-3F739DDC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9146768"/>
        <c:axId val="1439160912"/>
      </c:barChart>
      <c:catAx>
        <c:axId val="14391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091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91609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+mn-ea"/>
                    <a:cs typeface="Arial" panose="020B0604020202020204" pitchFamily="34" charset="0"/>
                  </a:defRPr>
                </a:pPr>
                <a:r>
                  <a:rPr lang="pt-BR" sz="100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10</a:t>
                </a:r>
                <a:r>
                  <a:rPr lang="pt-BR" sz="1000" baseline="3000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9</a:t>
                </a:r>
                <a:r>
                  <a:rPr lang="pt-BR" sz="10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 </a:t>
                </a:r>
                <a:r>
                  <a:rPr lang="pt-BR" sz="1000" baseline="0" dirty="0" err="1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litros</a:t>
                </a:r>
                <a:endParaRPr lang="pt-BR" sz="1000" dirty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0"/>
              <c:y val="1.17167863210577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j-lt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4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45429176965867"/>
          <c:y val="0.12615093016953946"/>
          <c:w val="0.55334094169803416"/>
          <c:h val="0.86918054950104273"/>
        </c:manualLayout>
      </c:layout>
      <c:doughnutChart>
        <c:varyColors val="1"/>
        <c:ser>
          <c:idx val="0"/>
          <c:order val="0"/>
          <c:tx>
            <c:strRef>
              <c:f>Fig.7!$B$18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678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80-4732-B1E5-749F7C805B52}"/>
              </c:ext>
            </c:extLst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80-4732-B1E5-749F7C805B52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80-4732-B1E5-749F7C805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80-4732-B1E5-749F7C805B52}"/>
              </c:ext>
            </c:extLst>
          </c:dPt>
          <c:dLbls>
            <c:dLbl>
              <c:idx val="3"/>
              <c:layout>
                <c:manualLayout>
                  <c:x val="0"/>
                  <c:y val="-0.1697345858943876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80-4732-B1E5-749F7C805B5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Fig.7!$A$19:$A$22</c:f>
              <c:strCache>
                <c:ptCount val="4"/>
                <c:pt idx="0">
                  <c:v>BNDES</c:v>
                </c:pt>
                <c:pt idx="1">
                  <c:v>FINEP</c:v>
                </c:pt>
                <c:pt idx="2">
                  <c:v>ANEEL</c:v>
                </c:pt>
                <c:pt idx="3">
                  <c:v>Outros</c:v>
                </c:pt>
              </c:strCache>
            </c:strRef>
          </c:cat>
          <c:val>
            <c:numRef>
              <c:f>Fig.7!$B$19:$B$22</c:f>
              <c:numCache>
                <c:formatCode>_("R$"* #,##0.00_);_("R$"* \(#,##0.00\);_("R$"* "-"??_);_(@_)</c:formatCode>
                <c:ptCount val="4"/>
                <c:pt idx="0">
                  <c:v>4100.9283924680012</c:v>
                </c:pt>
                <c:pt idx="1">
                  <c:v>963.40832150355857</c:v>
                </c:pt>
                <c:pt idx="2">
                  <c:v>810.17877705389708</c:v>
                </c:pt>
                <c:pt idx="3">
                  <c:v>28.140924672168623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80-4732-B1E5-749F7C80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7589123460601173"/>
          <c:y val="0.5619886114243986"/>
          <c:w val="0.22410875164743807"/>
          <c:h val="0.390823792005952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Fig.56!$F$19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31E-42B3-9481-BFE9199D97F1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31E-42B3-9481-BFE9199D97F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31E-42B3-9481-BFE9199D97F1}"/>
              </c:ext>
            </c:extLst>
          </c:dPt>
          <c:dLbls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31E-42B3-9481-BFE9199D97F1}"/>
                </c:ext>
              </c:extLst>
            </c:dLbl>
            <c:dLbl>
              <c:idx val="2"/>
              <c:layout>
                <c:manualLayout>
                  <c:x val="4.6377463620166379E-3"/>
                  <c:y val="-0.1508525085511260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1E-42B3-9481-BFE9199D97F1}"/>
                </c:ext>
              </c:extLst>
            </c:dLbl>
            <c:dLbl>
              <c:idx val="3"/>
              <c:layout>
                <c:manualLayout>
                  <c:x val="8.8117180878316034E-2"/>
                  <c:y val="-0.121842410752832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E-42B3-9481-BFE9199D97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Graphik Medium" panose="020B060303020206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Fig.56!$E$20:$E$23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Fig.56!$F$20:$F$23</c:f>
              <c:numCache>
                <c:formatCode>0.0%</c:formatCode>
                <c:ptCount val="4"/>
                <c:pt idx="0">
                  <c:v>0.75491894129747505</c:v>
                </c:pt>
                <c:pt idx="1">
                  <c:v>0.14356933229865834</c:v>
                </c:pt>
                <c:pt idx="2">
                  <c:v>1.6903422915897082E-2</c:v>
                </c:pt>
                <c:pt idx="3">
                  <c:v>8.460830348796948E-2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1E-42B3-9481-BFE9199D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Fig.56!$H$19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4C-4087-A5D9-AD6D5EDD0DB1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4C-4087-A5D9-AD6D5EDD0DB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4C-4087-A5D9-AD6D5EDD0DB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4C-4087-A5D9-AD6D5EDD0DB1}"/>
                </c:ext>
              </c:extLst>
            </c:dLbl>
            <c:dLbl>
              <c:idx val="2"/>
              <c:layout>
                <c:manualLayout>
                  <c:x val="2.3188731810083105E-2"/>
                  <c:y val="-0.139248469431808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4C-4087-A5D9-AD6D5EDD0DB1}"/>
                </c:ext>
              </c:extLst>
            </c:dLbl>
            <c:dLbl>
              <c:idx val="3"/>
              <c:layout>
                <c:manualLayout>
                  <c:x val="9.7392673602349406E-2"/>
                  <c:y val="-0.1160403911931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4C-4087-A5D9-AD6D5EDD0D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Graphik Medium" panose="020B060303020206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Fig.56!$E$20:$E$23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Fig.56!$H$20:$H$23</c:f>
              <c:numCache>
                <c:formatCode>0.0%</c:formatCode>
                <c:ptCount val="4"/>
                <c:pt idx="0">
                  <c:v>0.77983552556301072</c:v>
                </c:pt>
                <c:pt idx="1">
                  <c:v>0.13673109788232968</c:v>
                </c:pt>
                <c:pt idx="2">
                  <c:v>2.3537517165115217E-2</c:v>
                </c:pt>
                <c:pt idx="3">
                  <c:v>5.9895859389544323E-2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4C-4087-A5D9-AD6D5EDD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77936082961673"/>
          <c:y val="5.4606663750364541E-2"/>
          <c:w val="0.84896997924537032"/>
          <c:h val="0.80775408282298067"/>
        </c:manualLayout>
      </c:layout>
      <c:lineChart>
        <c:grouping val="standard"/>
        <c:varyColors val="0"/>
        <c:ser>
          <c:idx val="0"/>
          <c:order val="0"/>
          <c:tx>
            <c:strRef>
              <c:f>Fig.57!$B$21</c:f>
              <c:strCache>
                <c:ptCount val="1"/>
                <c:pt idx="0">
                  <c:v>Consumo de biodiesel</c:v>
                </c:pt>
              </c:strCache>
            </c:strRef>
          </c:tx>
          <c:spPr>
            <a:ln w="28575" cap="rnd">
              <a:solidFill>
                <a:srgbClr val="70AD47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ysClr val="window" lastClr="FFFFFF"/>
              </a:solidFill>
              <a:ln w="28575">
                <a:solidFill>
                  <a:srgbClr val="70AD47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AE6-4450-B676-96D05F02CC45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AE6-4450-B676-96D05F02CC45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AE6-4450-B676-96D05F02CC45}"/>
              </c:ext>
            </c:extLst>
          </c:dPt>
          <c:dPt>
            <c:idx val="5"/>
            <c:marker>
              <c:symbol val="circle"/>
              <c:size val="9"/>
              <c:spPr>
                <a:solidFill>
                  <a:sysClr val="window" lastClr="FFFFFF"/>
                </a:solidFill>
                <a:ln w="28575">
                  <a:solidFill>
                    <a:srgbClr val="70AD4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AE6-4450-B676-96D05F02CC45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EAE6-4450-B676-96D05F02CC45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EAE6-4450-B676-96D05F02CC45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EAE6-4450-B676-96D05F02CC45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EAE6-4450-B676-96D05F02CC45}"/>
              </c:ext>
            </c:extLst>
          </c:dPt>
          <c:dLbls>
            <c:dLbl>
              <c:idx val="5"/>
              <c:tx>
                <c:rich>
                  <a:bodyPr/>
                  <a:lstStyle/>
                  <a:p>
                    <a:r>
                      <a:rPr lang="en-US" dirty="0"/>
                      <a:t>B5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E6-4450-B676-96D05F02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Fig.57!$A$22:$A$40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Fig.57!$B$22:$B$40</c:f>
              <c:numCache>
                <c:formatCode>#,##0.0</c:formatCode>
                <c:ptCount val="19"/>
                <c:pt idx="0">
                  <c:v>0.54486762618591655</c:v>
                </c:pt>
                <c:pt idx="1">
                  <c:v>53.421004840952598</c:v>
                </c:pt>
                <c:pt idx="2">
                  <c:v>312.42492167163232</c:v>
                </c:pt>
                <c:pt idx="3">
                  <c:v>879.19566297652602</c:v>
                </c:pt>
                <c:pt idx="4">
                  <c:v>1246.6753212677404</c:v>
                </c:pt>
                <c:pt idx="5">
                  <c:v>1831.1933103819706</c:v>
                </c:pt>
                <c:pt idx="6">
                  <c:v>1986.3917790276389</c:v>
                </c:pt>
                <c:pt idx="7">
                  <c:v>2141.0945243113047</c:v>
                </c:pt>
                <c:pt idx="8">
                  <c:v>2266.0855150027205</c:v>
                </c:pt>
                <c:pt idx="9">
                  <c:v>2626.8445556204865</c:v>
                </c:pt>
                <c:pt idx="10">
                  <c:v>3073.5169095945535</c:v>
                </c:pt>
                <c:pt idx="11">
                  <c:v>3041.1111264834562</c:v>
                </c:pt>
                <c:pt idx="12">
                  <c:v>3382.2841931377347</c:v>
                </c:pt>
                <c:pt idx="13">
                  <c:v>4253.8390709141813</c:v>
                </c:pt>
                <c:pt idx="14">
                  <c:v>4663.6678622667278</c:v>
                </c:pt>
                <c:pt idx="15">
                  <c:v>5059.5721190182248</c:v>
                </c:pt>
                <c:pt idx="16">
                  <c:v>5407.7543404006856</c:v>
                </c:pt>
                <c:pt idx="17">
                  <c:v>5057.0597737422886</c:v>
                </c:pt>
                <c:pt idx="18">
                  <c:v>6023.538794169669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EAE6-4450-B676-96D05F02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32752"/>
        <c:axId val="-1160932208"/>
      </c:lineChart>
      <c:catAx>
        <c:axId val="-1160932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160932208"/>
        <c:crosses val="autoZero"/>
        <c:auto val="1"/>
        <c:lblAlgn val="ctr"/>
        <c:lblOffset val="100"/>
        <c:tickLblSkip val="2"/>
        <c:noMultiLvlLbl val="0"/>
      </c:catAx>
      <c:valAx>
        <c:axId val="-116093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50" b="1" i="0" u="none" strike="noStrike" kern="1200" baseline="0" dirty="0" smtClean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pt-BR" sz="1050" b="1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10</a:t>
                </a:r>
                <a:r>
                  <a:rPr lang="pt-BR" sz="1050" b="1" i="0" u="none" strike="noStrike" kern="1200" baseline="3000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9</a:t>
                </a:r>
                <a:r>
                  <a:rPr lang="pt-BR" sz="1050" b="1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 litros</a:t>
                </a:r>
              </a:p>
            </c:rich>
          </c:tx>
          <c:layout>
            <c:manualLayout>
              <c:xMode val="edge"/>
              <c:yMode val="edge"/>
              <c:x val="4.7728436470914314E-3"/>
              <c:y val="1.8622411781860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50" b="1" i="0" u="none" strike="noStrike" kern="1200" baseline="0" dirty="0" smtClean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160932752"/>
        <c:crosses val="autoZero"/>
        <c:crossBetween val="between"/>
        <c:majorUnit val="1000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Fig.S3!$A$22</c:f>
              <c:strCache>
                <c:ptCount val="1"/>
                <c:pt idx="0">
                  <c:v>Produção (t)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invertIfNegative val="0"/>
          <c:cat>
            <c:numRef>
              <c:f>Fig.S3!$B$21:$L$21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Fig.S3!$B$22:$L$22</c:f>
              <c:numCache>
                <c:formatCode>#,##0</c:formatCode>
                <c:ptCount val="11"/>
                <c:pt idx="0">
                  <c:v>1053719.3528430001</c:v>
                </c:pt>
                <c:pt idx="1">
                  <c:v>1073474.6765399999</c:v>
                </c:pt>
                <c:pt idx="2">
                  <c:v>891688.32400000002</c:v>
                </c:pt>
                <c:pt idx="3">
                  <c:v>1081751.7372099999</c:v>
                </c:pt>
                <c:pt idx="4">
                  <c:v>1181678.2808920001</c:v>
                </c:pt>
                <c:pt idx="5">
                  <c:v>1292674.776966688</c:v>
                </c:pt>
                <c:pt idx="6">
                  <c:v>1236371.9228634092</c:v>
                </c:pt>
                <c:pt idx="7">
                  <c:v>1244198.309226034</c:v>
                </c:pt>
                <c:pt idx="8">
                  <c:v>1295502.882945121</c:v>
                </c:pt>
                <c:pt idx="9">
                  <c:v>1316235.1543305789</c:v>
                </c:pt>
                <c:pt idx="10">
                  <c:v>1304654.38044383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6-4183-998C-A89403F37C2B}"/>
            </c:ext>
          </c:extLst>
        </c:ser>
        <c:ser>
          <c:idx val="1"/>
          <c:order val="1"/>
          <c:tx>
            <c:strRef>
              <c:f>Fig.S3!$A$23</c:f>
              <c:strCache>
                <c:ptCount val="1"/>
                <c:pt idx="0">
                  <c:v>Exportação (t)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invertIfNegative val="0"/>
          <c:cat>
            <c:numRef>
              <c:f>Fig.S3!$B$21:$L$21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Fig.S3!$B$23:$L$23</c:f>
              <c:numCache>
                <c:formatCode>#,##0</c:formatCode>
                <c:ptCount val="11"/>
                <c:pt idx="0">
                  <c:v>534227.35899999994</c:v>
                </c:pt>
                <c:pt idx="1">
                  <c:v>494881.85299999994</c:v>
                </c:pt>
                <c:pt idx="2">
                  <c:v>419629.03099999996</c:v>
                </c:pt>
                <c:pt idx="3">
                  <c:v>680052.17100000009</c:v>
                </c:pt>
                <c:pt idx="4">
                  <c:v>664198.17799999996</c:v>
                </c:pt>
                <c:pt idx="5">
                  <c:v>687977.17599999998</c:v>
                </c:pt>
                <c:pt idx="6">
                  <c:v>727691.36300000001</c:v>
                </c:pt>
                <c:pt idx="7">
                  <c:v>810220.39399999997</c:v>
                </c:pt>
                <c:pt idx="8">
                  <c:v>765374.41800000006</c:v>
                </c:pt>
                <c:pt idx="9">
                  <c:v>795175.44899999991</c:v>
                </c:pt>
                <c:pt idx="10">
                  <c:v>808294.72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36-4183-998C-A89403F3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362032"/>
        <c:axId val="464362512"/>
      </c:barChart>
      <c:lineChart>
        <c:grouping val="standard"/>
        <c:varyColors val="0"/>
        <c:ser>
          <c:idx val="2"/>
          <c:order val="2"/>
          <c:tx>
            <c:strRef>
              <c:f>Fig.S3!$A$24</c:f>
              <c:strCache>
                <c:ptCount val="1"/>
                <c:pt idx="0">
                  <c:v>Exportação/Produção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6350">
                <a:solidFill>
                  <a:schemeClr val="tx1"/>
                </a:solidFill>
              </a:ln>
            </c:spPr>
          </c:marker>
          <c:cat>
            <c:numRef>
              <c:f>Fig.S3!$B$21:$L$21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Fig.S3!$B$24:$L$24</c:f>
              <c:numCache>
                <c:formatCode>#,##0.0</c:formatCode>
                <c:ptCount val="11"/>
                <c:pt idx="0">
                  <c:v>50.699207294487039</c:v>
                </c:pt>
                <c:pt idx="1">
                  <c:v>46.100934080260963</c:v>
                </c:pt>
                <c:pt idx="2">
                  <c:v>47.060056715512175</c:v>
                </c:pt>
                <c:pt idx="3">
                  <c:v>62.865826567004802</c:v>
                </c:pt>
                <c:pt idx="4">
                  <c:v>56.208038070956526</c:v>
                </c:pt>
                <c:pt idx="5">
                  <c:v>53.221211418262946</c:v>
                </c:pt>
                <c:pt idx="6">
                  <c:v>58.85699517623172</c:v>
                </c:pt>
                <c:pt idx="7">
                  <c:v>65.119875826226263</c:v>
                </c:pt>
                <c:pt idx="8">
                  <c:v>59.079329585129315</c:v>
                </c:pt>
                <c:pt idx="9">
                  <c:v>60.412871239897591</c:v>
                </c:pt>
                <c:pt idx="10">
                  <c:v>61.95470096264318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F36-4183-998C-A89403F3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039663"/>
        <c:axId val="1527032463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032"/>
        <c:crosses val="autoZero"/>
        <c:crossBetween val="between"/>
        <c:dispUnits>
          <c:builtInUnit val="thousands"/>
          <c:dispUnitsLbl>
            <c:tx>
              <c:rich>
                <a:bodyPr rot="-5400000" vert="horz"/>
                <a:lstStyle/>
                <a:p>
                  <a:pPr>
                    <a:defRPr b="0"/>
                  </a:pPr>
                  <a:r>
                    <a:rPr lang="pt-BR" b="0"/>
                    <a:t>1.000 toneladas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527032463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pt-BR" b="0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527039663"/>
        <c:crosses val="max"/>
        <c:crossBetween val="between"/>
      </c:valAx>
      <c:catAx>
        <c:axId val="15270396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032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Fig.S4!$B$21</c:f>
              <c:strCache>
                <c:ptCount val="1"/>
                <c:pt idx="0">
                  <c:v>Participação (%)</c:v>
                </c:pt>
              </c:strCache>
            </c:strRef>
          </c:tx>
          <c:spPr>
            <a:solidFill>
              <a:srgbClr val="2B738B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82C459-392E-450B-A9FC-4D2DCABEFD60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2CA-4D8F-8FA6-6C5D26BF3E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6B70117-36B8-4513-AA57-FA8CF87FDC55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2CA-4D8F-8FA6-6C5D26BF3E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19FC77B-A11C-4EEA-AB40-C0BD519D4F68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CA-4D8F-8FA6-6C5D26BF3E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321772-C800-4EED-86CE-43F440302EB1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CA-4D8F-8FA6-6C5D26BF3E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596F0D-297C-4458-97CA-B2F24EC6F6D8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CA-4D8F-8FA6-6C5D26BF3E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5030AC6-701E-487F-98EA-8A2A8439E913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CA-4D8F-8FA6-6C5D26BF3E7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Fig.S4!$A$22:$A$27</c:f>
              <c:strCache>
                <c:ptCount val="6"/>
                <c:pt idx="0">
                  <c:v>FeSi</c:v>
                </c:pt>
                <c:pt idx="1">
                  <c:v>FeMn</c:v>
                </c:pt>
                <c:pt idx="2">
                  <c:v>FeNi</c:v>
                </c:pt>
                <c:pt idx="3">
                  <c:v>FeCr</c:v>
                </c:pt>
                <c:pt idx="4">
                  <c:v>Si metálico</c:v>
                </c:pt>
                <c:pt idx="5">
                  <c:v>Ligas especiais</c:v>
                </c:pt>
              </c:strCache>
            </c:strRef>
          </c:cat>
          <c:val>
            <c:numRef>
              <c:f>Fig.S4!$B$22:$B$27</c:f>
              <c:numCache>
                <c:formatCode>#,##0.0</c:formatCode>
                <c:ptCount val="6"/>
                <c:pt idx="0">
                  <c:v>23.34</c:v>
                </c:pt>
                <c:pt idx="1">
                  <c:v>20.66</c:v>
                </c:pt>
                <c:pt idx="2">
                  <c:v>18.11</c:v>
                </c:pt>
                <c:pt idx="3">
                  <c:v>15.64</c:v>
                </c:pt>
                <c:pt idx="4">
                  <c:v>15.14</c:v>
                </c:pt>
                <c:pt idx="5">
                  <c:v>7.11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Fig.S4!$B$22:$B$27</c15:f>
                <c15:dlblRangeCache>
                  <c:ptCount val="6"/>
                  <c:pt idx="0">
                    <c:v>23,3</c:v>
                  </c:pt>
                  <c:pt idx="1">
                    <c:v>20,7</c:v>
                  </c:pt>
                  <c:pt idx="2">
                    <c:v>18,1</c:v>
                  </c:pt>
                  <c:pt idx="3">
                    <c:v>15,6</c:v>
                  </c:pt>
                  <c:pt idx="4">
                    <c:v>15,1</c:v>
                  </c:pt>
                  <c:pt idx="5">
                    <c:v>7,1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CB3-44C5-9A06-F799C720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46436203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Fig.S5!$B$21</c:f>
              <c:strCache>
                <c:ptCount val="1"/>
                <c:pt idx="0">
                  <c:v>Livre (GWh)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Fig.S5!$A$22:$A$29</c:f>
              <c:strCache>
                <c:ptCount val="8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Fig.S5!$B$22:$B$29</c:f>
              <c:numCache>
                <c:formatCode>#,##0</c:formatCode>
                <c:ptCount val="8"/>
                <c:pt idx="0">
                  <c:v>18564.915231999999</c:v>
                </c:pt>
                <c:pt idx="1">
                  <c:v>18476.132847000001</c:v>
                </c:pt>
                <c:pt idx="2">
                  <c:v>19302.530159000002</c:v>
                </c:pt>
                <c:pt idx="3">
                  <c:v>19555.558389999998</c:v>
                </c:pt>
                <c:pt idx="4">
                  <c:v>19595.909750999999</c:v>
                </c:pt>
                <c:pt idx="5">
                  <c:v>19480.059703999999</c:v>
                </c:pt>
                <c:pt idx="6">
                  <c:v>19745.458134</c:v>
                </c:pt>
                <c:pt idx="7">
                  <c:v>20399.36808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A-4321-A310-E6732EBF18D4}"/>
            </c:ext>
          </c:extLst>
        </c:ser>
        <c:ser>
          <c:idx val="1"/>
          <c:order val="1"/>
          <c:tx>
            <c:strRef>
              <c:f>Fig.S5!$C$21</c:f>
              <c:strCache>
                <c:ptCount val="1"/>
                <c:pt idx="0">
                  <c:v>Cativo (GWh)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Fig.S5!$A$22:$A$29</c:f>
              <c:strCache>
                <c:ptCount val="8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Fig.S5!$C$22:$C$29</c:f>
              <c:numCache>
                <c:formatCode>#,##0</c:formatCode>
                <c:ptCount val="8"/>
                <c:pt idx="0">
                  <c:v>28279.250728999999</c:v>
                </c:pt>
                <c:pt idx="1">
                  <c:v>27846.092485000001</c:v>
                </c:pt>
                <c:pt idx="2">
                  <c:v>28534.738936999998</c:v>
                </c:pt>
                <c:pt idx="3">
                  <c:v>27795.306811999999</c:v>
                </c:pt>
                <c:pt idx="4">
                  <c:v>27454.456435</c:v>
                </c:pt>
                <c:pt idx="5">
                  <c:v>26075.678972999998</c:v>
                </c:pt>
                <c:pt idx="6">
                  <c:v>25062.256894999999</c:v>
                </c:pt>
                <c:pt idx="7">
                  <c:v>25455.965988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A-4321-A310-E6732EBF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4362032"/>
        <c:axId val="464362512"/>
      </c:barChart>
      <c:lineChart>
        <c:grouping val="standard"/>
        <c:varyColors val="0"/>
        <c:ser>
          <c:idx val="2"/>
          <c:order val="2"/>
          <c:tx>
            <c:strRef>
              <c:f>Fig.S5!$D$21</c:f>
              <c:strCache>
                <c:ptCount val="1"/>
                <c:pt idx="0">
                  <c:v>Razão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25400">
                <a:solidFill>
                  <a:srgbClr val="C00000">
                    <a:alpha val="96000"/>
                  </a:srgbClr>
                </a:solidFill>
              </a:ln>
              <a:effectLst/>
            </c:spPr>
          </c:marker>
          <c:cat>
            <c:strRef>
              <c:f>Fig.S5!$A$22:$A$29</c:f>
              <c:strCache>
                <c:ptCount val="8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Fig.S5!$D$22:$D$29</c:f>
              <c:numCache>
                <c:formatCode>0%</c:formatCode>
                <c:ptCount val="8"/>
                <c:pt idx="0">
                  <c:v>0.39631221628443924</c:v>
                </c:pt>
                <c:pt idx="1">
                  <c:v>0.39886108049814362</c:v>
                </c:pt>
                <c:pt idx="2">
                  <c:v>0.4035040152535383</c:v>
                </c:pt>
                <c:pt idx="3">
                  <c:v>0.41299263079091558</c:v>
                </c:pt>
                <c:pt idx="4">
                  <c:v>0.41648793281508678</c:v>
                </c:pt>
                <c:pt idx="5">
                  <c:v>0.42760934779518817</c:v>
                </c:pt>
                <c:pt idx="6">
                  <c:v>0.44067094519817723</c:v>
                </c:pt>
                <c:pt idx="7">
                  <c:v>0.4448635800962496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A-4321-A310-E6732EBF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850000"/>
        <c:axId val="617841840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61784184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7850000"/>
        <c:crosses val="max"/>
        <c:crossBetween val="between"/>
      </c:valAx>
      <c:catAx>
        <c:axId val="61785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784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393677519043"/>
          <c:y val="0.10663188976377953"/>
          <c:w val="0.38207536387968499"/>
          <c:h val="0.79519422572178478"/>
        </c:manualLayout>
      </c:layout>
      <c:radarChart>
        <c:radarStyle val="marker"/>
        <c:varyColors val="0"/>
        <c:ser>
          <c:idx val="0"/>
          <c:order val="0"/>
          <c:tx>
            <c:strRef>
              <c:f>Fig.S6!$A$21</c:f>
              <c:strCache>
                <c:ptCount val="1"/>
                <c:pt idx="0">
                  <c:v>Municípios com ABRAFE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Fig.S6!$H$22:$H$37</c:f>
              <c:strCache>
                <c:ptCount val="16"/>
                <c:pt idx="0">
                  <c:v>Banabuiú /Jaguaretama (CE)</c:v>
                </c:pt>
                <c:pt idx="1">
                  <c:v>Bocaiúva /João Pinheiro (MG)</c:v>
                </c:pt>
                <c:pt idx="2">
                  <c:v>Breu Branco /Pacajá (PA)</c:v>
                </c:pt>
                <c:pt idx="3">
                  <c:v>Capitão Enéas /São João da Ponte (MG)</c:v>
                </c:pt>
                <c:pt idx="4">
                  <c:v>Conselheiro Lafaiete /Vespasiano (MG)</c:v>
                </c:pt>
                <c:pt idx="5">
                  <c:v>Corumbá /Ponta Porã (MS)</c:v>
                </c:pt>
                <c:pt idx="6">
                  <c:v>Itapeva /Avaré (SP)</c:v>
                </c:pt>
                <c:pt idx="7">
                  <c:v>Marabá /Parauapebas (PA)</c:v>
                </c:pt>
                <c:pt idx="8">
                  <c:v>Nova Era /São Domingos do Prata (MG)</c:v>
                </c:pt>
                <c:pt idx="9">
                  <c:v>Passa Tempo /Desterro de Entre Rios (MG)</c:v>
                </c:pt>
                <c:pt idx="10">
                  <c:v>Pirapora /São Francisco (MG)</c:v>
                </c:pt>
                <c:pt idx="11">
                  <c:v>Pojuca /Inhambupe (BA)</c:v>
                </c:pt>
                <c:pt idx="12">
                  <c:v>Santos Dumont /Visconde do Rio Branco (MG)</c:v>
                </c:pt>
                <c:pt idx="13">
                  <c:v>São Gotardo /Carmo do Paranaíba (MG)</c:v>
                </c:pt>
                <c:pt idx="14">
                  <c:v>São João Del Rei /Esmeraldas (MG)</c:v>
                </c:pt>
                <c:pt idx="15">
                  <c:v>Várzea da Palma /Itamarandiba (MG)</c:v>
                </c:pt>
              </c:strCache>
            </c:strRef>
          </c:cat>
          <c:val>
            <c:numRef>
              <c:f>Fig.S6!$B$22:$B$37</c:f>
              <c:numCache>
                <c:formatCode>0.000</c:formatCode>
                <c:ptCount val="16"/>
                <c:pt idx="0">
                  <c:v>0.60599999999999998</c:v>
                </c:pt>
                <c:pt idx="1">
                  <c:v>0.7</c:v>
                </c:pt>
                <c:pt idx="2">
                  <c:v>0.56799999999999995</c:v>
                </c:pt>
                <c:pt idx="3">
                  <c:v>0.63900000000000001</c:v>
                </c:pt>
                <c:pt idx="4">
                  <c:v>0.76100000000000001</c:v>
                </c:pt>
                <c:pt idx="5">
                  <c:v>0.7</c:v>
                </c:pt>
                <c:pt idx="6">
                  <c:v>0.73199999999999998</c:v>
                </c:pt>
                <c:pt idx="7">
                  <c:v>0.66800000000000004</c:v>
                </c:pt>
                <c:pt idx="8">
                  <c:v>0.70899999999999996</c:v>
                </c:pt>
                <c:pt idx="9">
                  <c:v>0.68700000000000006</c:v>
                </c:pt>
                <c:pt idx="10">
                  <c:v>0.73099999999999998</c:v>
                </c:pt>
                <c:pt idx="11">
                  <c:v>0.66600000000000004</c:v>
                </c:pt>
                <c:pt idx="12">
                  <c:v>0.74099999999999999</c:v>
                </c:pt>
                <c:pt idx="13">
                  <c:v>0.73599999999999999</c:v>
                </c:pt>
                <c:pt idx="14">
                  <c:v>0.75800000000000001</c:v>
                </c:pt>
                <c:pt idx="15">
                  <c:v>0.66600000000000004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60-44F6-88E1-E4F7C338F537}"/>
            </c:ext>
          </c:extLst>
        </c:ser>
        <c:ser>
          <c:idx val="1"/>
          <c:order val="1"/>
          <c:tx>
            <c:strRef>
              <c:f>Fig.S6!$C$21</c:f>
              <c:strCache>
                <c:ptCount val="1"/>
                <c:pt idx="0">
                  <c:v>Municípios sem ABRAFE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Fig.S6!$H$22:$H$37</c:f>
              <c:strCache>
                <c:ptCount val="16"/>
                <c:pt idx="0">
                  <c:v>Banabuiú /Jaguaretama (CE)</c:v>
                </c:pt>
                <c:pt idx="1">
                  <c:v>Bocaiúva /João Pinheiro (MG)</c:v>
                </c:pt>
                <c:pt idx="2">
                  <c:v>Breu Branco /Pacajá (PA)</c:v>
                </c:pt>
                <c:pt idx="3">
                  <c:v>Capitão Enéas /São João da Ponte (MG)</c:v>
                </c:pt>
                <c:pt idx="4">
                  <c:v>Conselheiro Lafaiete /Vespasiano (MG)</c:v>
                </c:pt>
                <c:pt idx="5">
                  <c:v>Corumbá /Ponta Porã (MS)</c:v>
                </c:pt>
                <c:pt idx="6">
                  <c:v>Itapeva /Avaré (SP)</c:v>
                </c:pt>
                <c:pt idx="7">
                  <c:v>Marabá /Parauapebas (PA)</c:v>
                </c:pt>
                <c:pt idx="8">
                  <c:v>Nova Era /São Domingos do Prata (MG)</c:v>
                </c:pt>
                <c:pt idx="9">
                  <c:v>Passa Tempo /Desterro de Entre Rios (MG)</c:v>
                </c:pt>
                <c:pt idx="10">
                  <c:v>Pirapora /São Francisco (MG)</c:v>
                </c:pt>
                <c:pt idx="11">
                  <c:v>Pojuca /Inhambupe (BA)</c:v>
                </c:pt>
                <c:pt idx="12">
                  <c:v>Santos Dumont /Visconde do Rio Branco (MG)</c:v>
                </c:pt>
                <c:pt idx="13">
                  <c:v>São Gotardo /Carmo do Paranaíba (MG)</c:v>
                </c:pt>
                <c:pt idx="14">
                  <c:v>São João Del Rei /Esmeraldas (MG)</c:v>
                </c:pt>
                <c:pt idx="15">
                  <c:v>Várzea da Palma /Itamarandiba (MG)</c:v>
                </c:pt>
              </c:strCache>
            </c:strRef>
          </c:cat>
          <c:val>
            <c:numRef>
              <c:f>Fig.S6!$D$22:$D$37</c:f>
              <c:numCache>
                <c:formatCode>0.000</c:formatCode>
                <c:ptCount val="16"/>
                <c:pt idx="0">
                  <c:v>0.61199999999999999</c:v>
                </c:pt>
                <c:pt idx="1">
                  <c:v>0.69699999999999995</c:v>
                </c:pt>
                <c:pt idx="2">
                  <c:v>0.51500000000000001</c:v>
                </c:pt>
                <c:pt idx="3">
                  <c:v>0.56899999999999995</c:v>
                </c:pt>
                <c:pt idx="4">
                  <c:v>0.68799999999999994</c:v>
                </c:pt>
                <c:pt idx="5">
                  <c:v>0.70099999999999996</c:v>
                </c:pt>
                <c:pt idx="6">
                  <c:v>0.76700000000000002</c:v>
                </c:pt>
                <c:pt idx="7">
                  <c:v>0.71499999999999997</c:v>
                </c:pt>
                <c:pt idx="8">
                  <c:v>0.69</c:v>
                </c:pt>
                <c:pt idx="9">
                  <c:v>0.63900000000000001</c:v>
                </c:pt>
                <c:pt idx="10">
                  <c:v>0.63800000000000001</c:v>
                </c:pt>
                <c:pt idx="11">
                  <c:v>0.56499999999999995</c:v>
                </c:pt>
                <c:pt idx="12">
                  <c:v>0.70899999999999996</c:v>
                </c:pt>
                <c:pt idx="13">
                  <c:v>0.70499999999999996</c:v>
                </c:pt>
                <c:pt idx="14">
                  <c:v>0.67100000000000004</c:v>
                </c:pt>
                <c:pt idx="15">
                  <c:v>0.64600000000000002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60-44F6-88E1-E4F7C338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362032"/>
        <c:axId val="464362512"/>
      </c:radarChart>
      <c:catAx>
        <c:axId val="46436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084978850500717"/>
          <c:y val="0.8554511154855643"/>
          <c:w val="0.22772855181615503"/>
          <c:h val="0.135635170603674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Fig.S7!$A$23</c:f>
              <c:strCache>
                <c:ptCount val="1"/>
                <c:pt idx="0">
                  <c:v>Média Municípios com ABRAFE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Fig.S7!$B$22:$I$22</c:f>
              <c:numCache>
                <c:formatCode>0</c:formatCode>
                <c:ptCount val="8"/>
                <c:pt idx="0">
                  <c:v>2000</c:v>
                </c:pt>
                <c:pt idx="1">
                  <c:v>2010</c:v>
                </c:pt>
                <c:pt idx="2" formatCode="General">
                  <c:v>2000</c:v>
                </c:pt>
                <c:pt idx="3" formatCode="General">
                  <c:v>2010</c:v>
                </c:pt>
                <c:pt idx="4" formatCode="General">
                  <c:v>2000</c:v>
                </c:pt>
                <c:pt idx="5" formatCode="General">
                  <c:v>2010</c:v>
                </c:pt>
                <c:pt idx="6" formatCode="General">
                  <c:v>2000</c:v>
                </c:pt>
                <c:pt idx="7" formatCode="General">
                  <c:v>2010</c:v>
                </c:pt>
              </c:numCache>
            </c:numRef>
          </c:cat>
          <c:val>
            <c:numRef>
              <c:f>Fig.S7!$B$23:$I$23</c:f>
              <c:numCache>
                <c:formatCode>0.000</c:formatCode>
                <c:ptCount val="8"/>
                <c:pt idx="0">
                  <c:v>0.57718750000000008</c:v>
                </c:pt>
                <c:pt idx="1">
                  <c:v>0.69175000000000009</c:v>
                </c:pt>
                <c:pt idx="2">
                  <c:v>0.61518750000000011</c:v>
                </c:pt>
                <c:pt idx="3">
                  <c:v>0.66318750000000015</c:v>
                </c:pt>
                <c:pt idx="4">
                  <c:v>0.75050000000000006</c:v>
                </c:pt>
                <c:pt idx="5">
                  <c:v>0.82037499999999997</c:v>
                </c:pt>
                <c:pt idx="6">
                  <c:v>0.42262499999999997</c:v>
                </c:pt>
                <c:pt idx="7">
                  <c:v>0.61056250000000001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D-4508-838C-87ECBF392CCB}"/>
            </c:ext>
          </c:extLst>
        </c:ser>
        <c:ser>
          <c:idx val="1"/>
          <c:order val="1"/>
          <c:tx>
            <c:strRef>
              <c:f>Fig.S7!$A$24</c:f>
              <c:strCache>
                <c:ptCount val="1"/>
                <c:pt idx="0">
                  <c:v>Média Municípios sem ABRAFE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Fig.S7!$B$22:$I$22</c:f>
              <c:numCache>
                <c:formatCode>0</c:formatCode>
                <c:ptCount val="8"/>
                <c:pt idx="0">
                  <c:v>2000</c:v>
                </c:pt>
                <c:pt idx="1">
                  <c:v>2010</c:v>
                </c:pt>
                <c:pt idx="2" formatCode="General">
                  <c:v>2000</c:v>
                </c:pt>
                <c:pt idx="3" formatCode="General">
                  <c:v>2010</c:v>
                </c:pt>
                <c:pt idx="4" formatCode="General">
                  <c:v>2000</c:v>
                </c:pt>
                <c:pt idx="5" formatCode="General">
                  <c:v>2010</c:v>
                </c:pt>
                <c:pt idx="6" formatCode="General">
                  <c:v>2000</c:v>
                </c:pt>
                <c:pt idx="7" formatCode="General">
                  <c:v>2010</c:v>
                </c:pt>
              </c:numCache>
            </c:numRef>
          </c:cat>
          <c:val>
            <c:numRef>
              <c:f>Fig.S7!$B$24:$I$24</c:f>
              <c:numCache>
                <c:formatCode>0.000</c:formatCode>
                <c:ptCount val="8"/>
                <c:pt idx="0">
                  <c:v>0.52468749999999997</c:v>
                </c:pt>
                <c:pt idx="1">
                  <c:v>0.65793749999999995</c:v>
                </c:pt>
                <c:pt idx="2">
                  <c:v>0.58774999999999999</c:v>
                </c:pt>
                <c:pt idx="3">
                  <c:v>0.64331249999999995</c:v>
                </c:pt>
                <c:pt idx="4">
                  <c:v>0.74449999999999994</c:v>
                </c:pt>
                <c:pt idx="5">
                  <c:v>0.80693749999999986</c:v>
                </c:pt>
                <c:pt idx="6">
                  <c:v>0.3409375</c:v>
                </c:pt>
                <c:pt idx="7">
                  <c:v>0.55168749999999989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D-4508-838C-87ECBF392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393677519043"/>
          <c:y val="0.10663188976377953"/>
          <c:w val="0.38207536387968499"/>
          <c:h val="0.79519422572178478"/>
        </c:manualLayout>
      </c:layout>
      <c:radarChart>
        <c:radarStyle val="marker"/>
        <c:varyColors val="0"/>
        <c:ser>
          <c:idx val="0"/>
          <c:order val="0"/>
          <c:tx>
            <c:strRef>
              <c:f>Fig.S8!$A$21</c:f>
              <c:strCache>
                <c:ptCount val="1"/>
                <c:pt idx="0">
                  <c:v>Municípios com ABRAFE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Fig.S8!$H$22:$H$37</c:f>
              <c:strCache>
                <c:ptCount val="16"/>
                <c:pt idx="0">
                  <c:v>Banabuiú /Jaguaretama - CE</c:v>
                </c:pt>
                <c:pt idx="1">
                  <c:v>Bocaiúva /João Pinheiro - MG</c:v>
                </c:pt>
                <c:pt idx="2">
                  <c:v>Breu Branco /Pacajá - PA</c:v>
                </c:pt>
                <c:pt idx="3">
                  <c:v>Capitão Enéas /São João da Ponte - MG</c:v>
                </c:pt>
                <c:pt idx="4">
                  <c:v>Conselheiro Lafaiete /Vespasiano - MG</c:v>
                </c:pt>
                <c:pt idx="5">
                  <c:v>Corumbá /Ponta Porã - MS</c:v>
                </c:pt>
                <c:pt idx="6">
                  <c:v>Itapeva /Ibiúna - SP</c:v>
                </c:pt>
                <c:pt idx="7">
                  <c:v>Marabá /Parauapebas - PA</c:v>
                </c:pt>
                <c:pt idx="8">
                  <c:v>Nova Era /São Domingos do Prata - MG</c:v>
                </c:pt>
                <c:pt idx="9">
                  <c:v>Passa Tempo /Desterro de Entre Rios - MG</c:v>
                </c:pt>
                <c:pt idx="10">
                  <c:v>Pirapora /São Francisco - MG</c:v>
                </c:pt>
                <c:pt idx="11">
                  <c:v>Pojuca /Inhambupe - BA</c:v>
                </c:pt>
                <c:pt idx="12">
                  <c:v>Santos Dumont /Visconde do Rio Branco - MG</c:v>
                </c:pt>
                <c:pt idx="13">
                  <c:v>São Gotardo /Carmo do Paranaíba</c:v>
                </c:pt>
                <c:pt idx="14">
                  <c:v>São João del Rei /Esmeraldas - MG</c:v>
                </c:pt>
                <c:pt idx="15">
                  <c:v>Várzea da Palma /Itamarandiba - MG</c:v>
                </c:pt>
              </c:strCache>
            </c:strRef>
          </c:cat>
          <c:val>
            <c:numRef>
              <c:f>Fig.S8!$B$22:$B$37</c:f>
              <c:numCache>
                <c:formatCode>0.0</c:formatCode>
                <c:ptCount val="16"/>
                <c:pt idx="0">
                  <c:v>56.37</c:v>
                </c:pt>
                <c:pt idx="1">
                  <c:v>60.86</c:v>
                </c:pt>
                <c:pt idx="2">
                  <c:v>52.08</c:v>
                </c:pt>
                <c:pt idx="3">
                  <c:v>55.16</c:v>
                </c:pt>
                <c:pt idx="4">
                  <c:v>63.81</c:v>
                </c:pt>
                <c:pt idx="5">
                  <c:v>57.45</c:v>
                </c:pt>
                <c:pt idx="6">
                  <c:v>62.22</c:v>
                </c:pt>
                <c:pt idx="7">
                  <c:v>52.6</c:v>
                </c:pt>
                <c:pt idx="8">
                  <c:v>62.21</c:v>
                </c:pt>
                <c:pt idx="9">
                  <c:v>61.25</c:v>
                </c:pt>
                <c:pt idx="10">
                  <c:v>63.66</c:v>
                </c:pt>
                <c:pt idx="11">
                  <c:v>57.68</c:v>
                </c:pt>
                <c:pt idx="12">
                  <c:v>62.21</c:v>
                </c:pt>
                <c:pt idx="13">
                  <c:v>60.36</c:v>
                </c:pt>
                <c:pt idx="14">
                  <c:v>67.47</c:v>
                </c:pt>
                <c:pt idx="15">
                  <c:v>59.44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8-4EEB-8E98-2D08613D2EE9}"/>
            </c:ext>
          </c:extLst>
        </c:ser>
        <c:ser>
          <c:idx val="1"/>
          <c:order val="1"/>
          <c:tx>
            <c:strRef>
              <c:f>Fig.S8!$C$21</c:f>
              <c:strCache>
                <c:ptCount val="1"/>
                <c:pt idx="0">
                  <c:v>Municípios sem ABRAFE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Fig.S8!$H$22:$H$37</c:f>
              <c:strCache>
                <c:ptCount val="16"/>
                <c:pt idx="0">
                  <c:v>Banabuiú /Jaguaretama - CE</c:v>
                </c:pt>
                <c:pt idx="1">
                  <c:v>Bocaiúva /João Pinheiro - MG</c:v>
                </c:pt>
                <c:pt idx="2">
                  <c:v>Breu Branco /Pacajá - PA</c:v>
                </c:pt>
                <c:pt idx="3">
                  <c:v>Capitão Enéas /São João da Ponte - MG</c:v>
                </c:pt>
                <c:pt idx="4">
                  <c:v>Conselheiro Lafaiete /Vespasiano - MG</c:v>
                </c:pt>
                <c:pt idx="5">
                  <c:v>Corumbá /Ponta Porã - MS</c:v>
                </c:pt>
                <c:pt idx="6">
                  <c:v>Itapeva /Ibiúna - SP</c:v>
                </c:pt>
                <c:pt idx="7">
                  <c:v>Marabá /Parauapebas - PA</c:v>
                </c:pt>
                <c:pt idx="8">
                  <c:v>Nova Era /São Domingos do Prata - MG</c:v>
                </c:pt>
                <c:pt idx="9">
                  <c:v>Passa Tempo /Desterro de Entre Rios - MG</c:v>
                </c:pt>
                <c:pt idx="10">
                  <c:v>Pirapora /São Francisco - MG</c:v>
                </c:pt>
                <c:pt idx="11">
                  <c:v>Pojuca /Inhambupe - BA</c:v>
                </c:pt>
                <c:pt idx="12">
                  <c:v>Santos Dumont /Visconde do Rio Branco - MG</c:v>
                </c:pt>
                <c:pt idx="13">
                  <c:v>São Gotardo /Carmo do Paranaíba</c:v>
                </c:pt>
                <c:pt idx="14">
                  <c:v>São João del Rei /Esmeraldas - MG</c:v>
                </c:pt>
                <c:pt idx="15">
                  <c:v>Várzea da Palma /Itamarandiba - MG</c:v>
                </c:pt>
              </c:strCache>
            </c:strRef>
          </c:cat>
          <c:val>
            <c:numRef>
              <c:f>Fig.S8!$D$22:$D$37</c:f>
              <c:numCache>
                <c:formatCode>0.0</c:formatCode>
                <c:ptCount val="16"/>
                <c:pt idx="0">
                  <c:v>51.91</c:v>
                </c:pt>
                <c:pt idx="1">
                  <c:v>59.58</c:v>
                </c:pt>
                <c:pt idx="2">
                  <c:v>40.700000000000003</c:v>
                </c:pt>
                <c:pt idx="3">
                  <c:v>52.73</c:v>
                </c:pt>
                <c:pt idx="4">
                  <c:v>60.73</c:v>
                </c:pt>
                <c:pt idx="5">
                  <c:v>56.85</c:v>
                </c:pt>
                <c:pt idx="6">
                  <c:v>59.05</c:v>
                </c:pt>
                <c:pt idx="7">
                  <c:v>55.56</c:v>
                </c:pt>
                <c:pt idx="8">
                  <c:v>58.9</c:v>
                </c:pt>
                <c:pt idx="9">
                  <c:v>59.42</c:v>
                </c:pt>
                <c:pt idx="10">
                  <c:v>60.79</c:v>
                </c:pt>
                <c:pt idx="11">
                  <c:v>51.04</c:v>
                </c:pt>
                <c:pt idx="12">
                  <c:v>56.42</c:v>
                </c:pt>
                <c:pt idx="13">
                  <c:v>61.75</c:v>
                </c:pt>
                <c:pt idx="14">
                  <c:v>58.57</c:v>
                </c:pt>
                <c:pt idx="15">
                  <c:v>58.55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8-4EEB-8E98-2D08613D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362032"/>
        <c:axId val="464362512"/>
      </c:radarChart>
      <c:catAx>
        <c:axId val="46436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084978850500717"/>
          <c:y val="0.8554511154855643"/>
          <c:w val="0.22772855181615503"/>
          <c:h val="0.135635170603674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Fig.S9!$A$22</c:f>
              <c:strCache>
                <c:ptCount val="1"/>
                <c:pt idx="0">
                  <c:v>Municípios com ABRAFE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Fig.S9!$B$21:$D$21</c:f>
              <c:strCache>
                <c:ptCount val="3"/>
                <c:pt idx="0">
                  <c:v>Necessidades Humanas Básicas</c:v>
                </c:pt>
                <c:pt idx="1">
                  <c:v>Fundamentos do Bem-estar</c:v>
                </c:pt>
                <c:pt idx="2">
                  <c:v>Oportunidades</c:v>
                </c:pt>
              </c:strCache>
            </c:strRef>
          </c:cat>
          <c:val>
            <c:numRef>
              <c:f>Fig.S9!$B$22:$D$22</c:f>
              <c:numCache>
                <c:formatCode>0.0</c:formatCode>
                <c:ptCount val="3"/>
                <c:pt idx="0">
                  <c:v>72.94</c:v>
                </c:pt>
                <c:pt idx="1">
                  <c:v>65.05</c:v>
                </c:pt>
                <c:pt idx="2">
                  <c:v>40.729999999999997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B-490E-861E-2FA1762EF08D}"/>
            </c:ext>
          </c:extLst>
        </c:ser>
        <c:ser>
          <c:idx val="1"/>
          <c:order val="1"/>
          <c:tx>
            <c:strRef>
              <c:f>Fig.S9!$A$23</c:f>
              <c:strCache>
                <c:ptCount val="1"/>
                <c:pt idx="0">
                  <c:v>Municípios sem ABRAFE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Fig.S9!$B$21:$D$21</c:f>
              <c:strCache>
                <c:ptCount val="3"/>
                <c:pt idx="0">
                  <c:v>Necessidades Humanas Básicas</c:v>
                </c:pt>
                <c:pt idx="1">
                  <c:v>Fundamentos do Bem-estar</c:v>
                </c:pt>
                <c:pt idx="2">
                  <c:v>Oportunidades</c:v>
                </c:pt>
              </c:strCache>
            </c:strRef>
          </c:cat>
          <c:val>
            <c:numRef>
              <c:f>Fig.S9!$B$23:$D$23</c:f>
              <c:numCache>
                <c:formatCode>0.0</c:formatCode>
                <c:ptCount val="3"/>
                <c:pt idx="0">
                  <c:v>68.680000000000007</c:v>
                </c:pt>
                <c:pt idx="1">
                  <c:v>63.09</c:v>
                </c:pt>
                <c:pt idx="2">
                  <c:v>37.119999999999997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B-490E-861E-2FA1762EF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06267052586806"/>
          <c:y val="3.4959959959959958E-2"/>
          <c:w val="0.52437801500108927"/>
          <c:h val="0.811250500500500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Fig.8!$B$21</c:f>
              <c:strCache>
                <c:ptCount val="1"/>
                <c:pt idx="0">
                  <c:v>Publicamente orientado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Fig.8!$A$22:$A$25</c:f>
              <c:strCache>
                <c:ptCount val="4"/>
                <c:pt idx="0">
                  <c:v>Tecnologias de eficiência energética aplicadas ao setor de transporte rodoviário</c:v>
                </c:pt>
                <c:pt idx="1">
                  <c:v>Eficiência energética não alocados</c:v>
                </c:pt>
                <c:pt idx="2">
                  <c:v>Tecnologias de eficiência energética aplicadas à Indústria</c:v>
                </c:pt>
                <c:pt idx="3">
                  <c:v>Tecnologias de eficiência energética aplicada a residências e estabelecimentos comerciais</c:v>
                </c:pt>
              </c:strCache>
            </c:strRef>
          </c:cat>
          <c:val>
            <c:numRef>
              <c:f>Fig.8!$B$22:$B$25</c:f>
              <c:numCache>
                <c:formatCode>General</c:formatCode>
                <c:ptCount val="4"/>
                <c:pt idx="0">
                  <c:v>695.19</c:v>
                </c:pt>
                <c:pt idx="1">
                  <c:v>75.914481170000002</c:v>
                </c:pt>
                <c:pt idx="2">
                  <c:v>1.74</c:v>
                </c:pt>
                <c:pt idx="3">
                  <c:v>39.909999999999997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3-4A7C-8273-870F78257F80}"/>
            </c:ext>
          </c:extLst>
        </c:ser>
        <c:ser>
          <c:idx val="1"/>
          <c:order val="1"/>
          <c:tx>
            <c:strRef>
              <c:f>Fig.8!$C$21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Fig.8!$A$22:$A$25</c:f>
              <c:strCache>
                <c:ptCount val="4"/>
                <c:pt idx="0">
                  <c:v>Tecnologias de eficiência energética aplicadas ao setor de transporte rodoviário</c:v>
                </c:pt>
                <c:pt idx="1">
                  <c:v>Eficiência energética não alocados</c:v>
                </c:pt>
                <c:pt idx="2">
                  <c:v>Tecnologias de eficiência energética aplicadas à Indústria</c:v>
                </c:pt>
                <c:pt idx="3">
                  <c:v>Tecnologias de eficiência energética aplicada a residências e estabelecimentos comerciais</c:v>
                </c:pt>
              </c:strCache>
            </c:strRef>
          </c:cat>
          <c:val>
            <c:numRef>
              <c:f>Fig.8!$C$22:$C$25</c:f>
              <c:numCache>
                <c:formatCode>General</c:formatCode>
                <c:ptCount val="4"/>
                <c:pt idx="0">
                  <c:v>2305.0300000000002</c:v>
                </c:pt>
                <c:pt idx="1">
                  <c:v>1988.139608</c:v>
                </c:pt>
                <c:pt idx="2">
                  <c:v>441.42</c:v>
                </c:pt>
                <c:pt idx="3">
                  <c:v>348.58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3-4A7C-8273-870F7825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337981056"/>
        <c:axId val="1337988128"/>
      </c:barChart>
      <c:catAx>
        <c:axId val="133798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88128"/>
        <c:crosses val="autoZero"/>
        <c:auto val="1"/>
        <c:lblAlgn val="ctr"/>
        <c:lblOffset val="100"/>
        <c:noMultiLvlLbl val="0"/>
      </c:catAx>
      <c:valAx>
        <c:axId val="133798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112296412981041"/>
          <c:y val="4.9672182329066498E-2"/>
          <c:w val="0.22741539536631863"/>
          <c:h val="0.13088770943906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Fig.S20!$A$25</c:f>
              <c:strCache>
                <c:ptCount val="1"/>
                <c:pt idx="0">
                  <c:v>CARVÃO VEGETAL E LENHA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Fig.S20!$B$25:$L$25</c:f>
              <c:numCache>
                <c:formatCode>#,##0</c:formatCode>
                <c:ptCount val="11"/>
                <c:pt idx="0">
                  <c:v>649.98897662308696</c:v>
                </c:pt>
                <c:pt idx="1">
                  <c:v>656.03641615092442</c:v>
                </c:pt>
                <c:pt idx="2">
                  <c:v>545.46536784432146</c:v>
                </c:pt>
                <c:pt idx="3">
                  <c:v>657.46480828432391</c:v>
                </c:pt>
                <c:pt idx="4">
                  <c:v>717.27061156658181</c:v>
                </c:pt>
                <c:pt idx="5">
                  <c:v>874.28761487201052</c:v>
                </c:pt>
                <c:pt idx="6">
                  <c:v>849.81547011201394</c:v>
                </c:pt>
                <c:pt idx="7">
                  <c:v>919.07458778098487</c:v>
                </c:pt>
                <c:pt idx="8">
                  <c:v>980.74872826007811</c:v>
                </c:pt>
                <c:pt idx="9">
                  <c:v>967.05080755746098</c:v>
                </c:pt>
                <c:pt idx="10">
                  <c:v>882.05162779474426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7-4B34-BFB2-06F769425928}"/>
            </c:ext>
          </c:extLst>
        </c:ser>
        <c:ser>
          <c:idx val="1"/>
          <c:order val="1"/>
          <c:tx>
            <c:strRef>
              <c:f>Fig.S20!$A$24</c:f>
              <c:strCache>
                <c:ptCount val="1"/>
                <c:pt idx="0">
                  <c:v>ELETRICIDADE               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Fig.S20!$B$24:$L$24</c:f>
              <c:numCache>
                <c:formatCode>#,##0</c:formatCode>
                <c:ptCount val="11"/>
                <c:pt idx="0">
                  <c:v>645.69813274360001</c:v>
                </c:pt>
                <c:pt idx="1">
                  <c:v>680.11166989046581</c:v>
                </c:pt>
                <c:pt idx="2">
                  <c:v>587.00474733408794</c:v>
                </c:pt>
                <c:pt idx="3">
                  <c:v>777.86290872122595</c:v>
                </c:pt>
                <c:pt idx="4">
                  <c:v>806.74631685856332</c:v>
                </c:pt>
                <c:pt idx="5">
                  <c:v>871.61561438951196</c:v>
                </c:pt>
                <c:pt idx="6">
                  <c:v>850.28212320806722</c:v>
                </c:pt>
                <c:pt idx="7">
                  <c:v>884.42456160330596</c:v>
                </c:pt>
                <c:pt idx="8">
                  <c:v>870.50950308588938</c:v>
                </c:pt>
                <c:pt idx="9">
                  <c:v>883.91788257810379</c:v>
                </c:pt>
                <c:pt idx="10">
                  <c:v>826.35392648307641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7-4B34-BFB2-06F769425928}"/>
            </c:ext>
          </c:extLst>
        </c:ser>
        <c:ser>
          <c:idx val="3"/>
          <c:order val="2"/>
          <c:tx>
            <c:strRef>
              <c:f>Fig.S20!$A$26</c:f>
              <c:strCache>
                <c:ptCount val="1"/>
                <c:pt idx="0">
                  <c:v>OUTRAS NÃO ESPECIFICADAS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Fig.S20!$B$26:$L$26</c:f>
              <c:numCache>
                <c:formatCode>#,##0</c:formatCode>
                <c:ptCount val="11"/>
                <c:pt idx="0">
                  <c:v>229.23113748468131</c:v>
                </c:pt>
                <c:pt idx="1">
                  <c:v>244.60355557761613</c:v>
                </c:pt>
                <c:pt idx="2">
                  <c:v>150.88964543215366</c:v>
                </c:pt>
                <c:pt idx="3">
                  <c:v>184.49132559998543</c:v>
                </c:pt>
                <c:pt idx="4">
                  <c:v>166.68664406825087</c:v>
                </c:pt>
                <c:pt idx="5">
                  <c:v>215.19294633769437</c:v>
                </c:pt>
                <c:pt idx="6">
                  <c:v>198.22520930771952</c:v>
                </c:pt>
                <c:pt idx="7">
                  <c:v>140.04311766532987</c:v>
                </c:pt>
                <c:pt idx="8">
                  <c:v>142.80119152955103</c:v>
                </c:pt>
                <c:pt idx="9">
                  <c:v>144.27449267566999</c:v>
                </c:pt>
                <c:pt idx="10">
                  <c:v>143.49392309177688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7-4B34-BFB2-06F769425928}"/>
            </c:ext>
          </c:extLst>
        </c:ser>
        <c:ser>
          <c:idx val="0"/>
          <c:order val="3"/>
          <c:tx>
            <c:strRef>
              <c:f>Fig.S20!$A$23</c:f>
              <c:strCache>
                <c:ptCount val="1"/>
                <c:pt idx="0">
                  <c:v>COQUE DE CARVÃO MINERAL      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Fig.S20!$B$23:$L$23</c:f>
              <c:numCache>
                <c:formatCode>#,##0</c:formatCode>
                <c:ptCount val="11"/>
                <c:pt idx="0">
                  <c:v>83.834999999999994</c:v>
                </c:pt>
                <c:pt idx="1">
                  <c:v>78.287400000000005</c:v>
                </c:pt>
                <c:pt idx="2">
                  <c:v>70.173000000000002</c:v>
                </c:pt>
                <c:pt idx="3">
                  <c:v>65.453399999999988</c:v>
                </c:pt>
                <c:pt idx="4">
                  <c:v>75.753858992805746</c:v>
                </c:pt>
                <c:pt idx="5">
                  <c:v>77.12395437800545</c:v>
                </c:pt>
                <c:pt idx="6">
                  <c:v>76.289436853785276</c:v>
                </c:pt>
                <c:pt idx="7">
                  <c:v>82.136775569973096</c:v>
                </c:pt>
                <c:pt idx="8">
                  <c:v>85.467678600331439</c:v>
                </c:pt>
                <c:pt idx="9">
                  <c:v>80.771470039829737</c:v>
                </c:pt>
                <c:pt idx="10">
                  <c:v>75.511337343405017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7-4B34-BFB2-06F769425928}"/>
            </c:ext>
          </c:extLst>
        </c:ser>
        <c:ser>
          <c:idx val="5"/>
          <c:order val="4"/>
          <c:tx>
            <c:strRef>
              <c:f>Fig.S20!$A$22</c:f>
              <c:strCache>
                <c:ptCount val="1"/>
                <c:pt idx="0">
                  <c:v>GÁS NATURAL</c:v>
                </c:pt>
              </c:strCache>
            </c:strRef>
          </c:tx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Fig.S20!$B$22:$L$22</c:f>
              <c:numCache>
                <c:formatCode>#,##0</c:formatCode>
                <c:ptCount val="11"/>
                <c:pt idx="0">
                  <c:v>22</c:v>
                </c:pt>
                <c:pt idx="1">
                  <c:v>20.239999999999998</c:v>
                </c:pt>
                <c:pt idx="2">
                  <c:v>5.7616903013698648</c:v>
                </c:pt>
                <c:pt idx="3">
                  <c:v>0</c:v>
                </c:pt>
                <c:pt idx="4">
                  <c:v>0</c:v>
                </c:pt>
                <c:pt idx="5">
                  <c:v>2.5480532000000005</c:v>
                </c:pt>
                <c:pt idx="6">
                  <c:v>2.8165548787199999</c:v>
                </c:pt>
                <c:pt idx="7">
                  <c:v>2.497826118755595</c:v>
                </c:pt>
                <c:pt idx="8">
                  <c:v>2.921672692664</c:v>
                </c:pt>
                <c:pt idx="9">
                  <c:v>2.5878046868080005</c:v>
                </c:pt>
                <c:pt idx="10">
                  <c:v>0.32653812661329418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17-4409-A127-64DFABBB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Fig.S21!$A$22</c:f>
              <c:strCache>
                <c:ptCount val="1"/>
                <c:pt idx="0">
                  <c:v>Consumo Específico (GJ/t)</c:v>
                </c:pt>
              </c:strCache>
            </c:strRef>
          </c:tx>
          <c:spPr>
            <a:ln w="25400" cap="rnd">
              <a:solidFill>
                <a:srgbClr val="951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1735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Fig.S21!$B$21:$L$21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Fig.S21!$B$22:$L$22</c:f>
              <c:numCache>
                <c:formatCode>#,##0.00</c:formatCode>
                <c:ptCount val="11"/>
                <c:pt idx="0">
                  <c:v>66.287091377028489</c:v>
                </c:pt>
                <c:pt idx="1">
                  <c:v>66.975071928239331</c:v>
                </c:pt>
                <c:pt idx="2">
                  <c:v>65.537356841754502</c:v>
                </c:pt>
                <c:pt idx="3">
                  <c:v>66.613399148884739</c:v>
                </c:pt>
                <c:pt idx="4">
                  <c:v>63.803523383575666</c:v>
                </c:pt>
                <c:pt idx="5">
                  <c:v>67.270227115411942</c:v>
                </c:pt>
                <c:pt idx="6">
                  <c:v>68.2056285276865</c:v>
                </c:pt>
                <c:pt idx="7">
                  <c:v>69.464116926130998</c:v>
                </c:pt>
                <c:pt idx="8">
                  <c:v>68.467184762521299</c:v>
                </c:pt>
                <c:pt idx="9">
                  <c:v>69.227289329339939</c:v>
                </c:pt>
                <c:pt idx="10">
                  <c:v>68.675143885647657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E-4093-ABEC-4272661F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032"/>
        <c:axId val="464362512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7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Específico (GJ/t)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Fig.S22!$A$22</c:f>
              <c:strCache>
                <c:ptCount val="1"/>
                <c:pt idx="0">
                  <c:v>Realizado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Fig.S22!$B$21:$L$21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Fig.S22!$B$22:$L$22</c:f>
              <c:numCache>
                <c:formatCode>#,##0.00</c:formatCode>
                <c:ptCount val="11"/>
                <c:pt idx="0">
                  <c:v>7.29</c:v>
                </c:pt>
                <c:pt idx="1">
                  <c:v>7.53</c:v>
                </c:pt>
                <c:pt idx="2">
                  <c:v>7.86</c:v>
                </c:pt>
                <c:pt idx="3">
                  <c:v>8.5399999999999991</c:v>
                </c:pt>
                <c:pt idx="4">
                  <c:v>8.09</c:v>
                </c:pt>
                <c:pt idx="5">
                  <c:v>7.98</c:v>
                </c:pt>
                <c:pt idx="6">
                  <c:v>8.14</c:v>
                </c:pt>
                <c:pt idx="7">
                  <c:v>8.41</c:v>
                </c:pt>
                <c:pt idx="8">
                  <c:v>7.95</c:v>
                </c:pt>
                <c:pt idx="9">
                  <c:v>8.18</c:v>
                </c:pt>
                <c:pt idx="10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46A8-ACE6-9CE82604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032"/>
        <c:axId val="464362512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Específico (kWh/t)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Fig.S23!$A$22</c:f>
              <c:strCache>
                <c:ptCount val="1"/>
                <c:pt idx="0">
                  <c:v>Referência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Fig.S23!$B$21:$L$21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Fig.S23!$B$22:$L$22</c:f>
              <c:numCache>
                <c:formatCode>0.00</c:formatCode>
                <c:ptCount val="11"/>
                <c:pt idx="0">
                  <c:v>7.431</c:v>
                </c:pt>
                <c:pt idx="1">
                  <c:v>7.7140000000000004</c:v>
                </c:pt>
                <c:pt idx="2">
                  <c:v>7.9950000000000001</c:v>
                </c:pt>
                <c:pt idx="3">
                  <c:v>8.4890000000000008</c:v>
                </c:pt>
                <c:pt idx="4">
                  <c:v>8.1110000000000007</c:v>
                </c:pt>
                <c:pt idx="5">
                  <c:v>8.0779999999999994</c:v>
                </c:pt>
                <c:pt idx="6">
                  <c:v>8.0909999999999993</c:v>
                </c:pt>
                <c:pt idx="7">
                  <c:v>8.41</c:v>
                </c:pt>
                <c:pt idx="8">
                  <c:v>8.2810000000000006</c:v>
                </c:pt>
                <c:pt idx="9">
                  <c:v>8.25</c:v>
                </c:pt>
                <c:pt idx="10">
                  <c:v>8.1609999999999996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C-471F-B14B-5735749CF917}"/>
            </c:ext>
          </c:extLst>
        </c:ser>
        <c:ser>
          <c:idx val="1"/>
          <c:order val="1"/>
          <c:tx>
            <c:strRef>
              <c:f>Fig.S23!$A$23</c:f>
              <c:strCache>
                <c:ptCount val="1"/>
                <c:pt idx="0">
                  <c:v>Realizado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8-40AF-AEA7-F2292A1170ED}"/>
              </c:ext>
            </c:extLst>
          </c:dPt>
          <c:cat>
            <c:numRef>
              <c:f>Fig.S23!$B$21:$L$21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Fig.S23!$B$23:$L$23</c:f>
              <c:numCache>
                <c:formatCode>0.00</c:formatCode>
                <c:ptCount val="11"/>
                <c:pt idx="0">
                  <c:v>7.29</c:v>
                </c:pt>
                <c:pt idx="1">
                  <c:v>7.53</c:v>
                </c:pt>
                <c:pt idx="2">
                  <c:v>7.86</c:v>
                </c:pt>
                <c:pt idx="3">
                  <c:v>8.5399999999999991</c:v>
                </c:pt>
                <c:pt idx="4">
                  <c:v>8.09</c:v>
                </c:pt>
                <c:pt idx="5">
                  <c:v>7.98</c:v>
                </c:pt>
                <c:pt idx="6">
                  <c:v>8.14</c:v>
                </c:pt>
                <c:pt idx="7">
                  <c:v>8.41</c:v>
                </c:pt>
                <c:pt idx="8">
                  <c:v>7.95</c:v>
                </c:pt>
                <c:pt idx="9">
                  <c:v>8.18</c:v>
                </c:pt>
                <c:pt idx="10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C-471F-B14B-5735749CF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62032"/>
        <c:axId val="464362512"/>
      </c:barChart>
      <c:lineChart>
        <c:grouping val="standard"/>
        <c:varyColors val="0"/>
        <c:ser>
          <c:idx val="2"/>
          <c:order val="2"/>
          <c:tx>
            <c:strRef>
              <c:f>Fig.S23!$A$24</c:f>
              <c:strCache>
                <c:ptCount val="1"/>
                <c:pt idx="0">
                  <c:v>Índice de Eficiência Energética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Fig.S23!$B$21:$L$21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Fig.S23!$B$24:$L$24</c:f>
              <c:numCache>
                <c:formatCode>0.00</c:formatCode>
                <c:ptCount val="11"/>
                <c:pt idx="0">
                  <c:v>0.98102543399273312</c:v>
                </c:pt>
                <c:pt idx="1">
                  <c:v>0.97614726471350788</c:v>
                </c:pt>
                <c:pt idx="2">
                  <c:v>0.98311444652908075</c:v>
                </c:pt>
                <c:pt idx="3">
                  <c:v>1.0060077747673457</c:v>
                </c:pt>
                <c:pt idx="4">
                  <c:v>0.99741092343730731</c:v>
                </c:pt>
                <c:pt idx="5">
                  <c:v>0.9878682842287696</c:v>
                </c:pt>
                <c:pt idx="6">
                  <c:v>1.0060561117290818</c:v>
                </c:pt>
                <c:pt idx="7">
                  <c:v>1</c:v>
                </c:pt>
                <c:pt idx="8">
                  <c:v>0.96002898200700393</c:v>
                </c:pt>
                <c:pt idx="9">
                  <c:v>0.99151515151515146</c:v>
                </c:pt>
                <c:pt idx="10">
                  <c:v>1.0023281460605318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8-40AF-AEA7-F2292A11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09519"/>
        <c:axId val="142120559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Específico (kWh/t)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1"/>
      </c:valAx>
      <c:valAx>
        <c:axId val="142120559"/>
        <c:scaling>
          <c:orientation val="minMax"/>
          <c:max val="1.1000000000000001"/>
          <c:min val="0"/>
        </c:scaling>
        <c:delete val="0"/>
        <c:axPos val="r"/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109519"/>
        <c:crosses val="max"/>
        <c:crossBetween val="between"/>
        <c:majorUnit val="0.1"/>
      </c:valAx>
      <c:catAx>
        <c:axId val="14210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20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Fig.S24!$B$21</c:f>
          <c:strCache>
            <c:ptCount val="1"/>
            <c:pt idx="0">
              <c:v>2013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9-4B21-8158-88853FCD8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9-4B21-8158-88853FCD8594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69-4B21-8158-88853FCD8594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Fig.S24!$B$22:$B$24</c:f>
              <c:numCache>
                <c:formatCode>#,##0.0</c:formatCode>
                <c:ptCount val="3"/>
                <c:pt idx="0">
                  <c:v>37.314537665675253</c:v>
                </c:pt>
                <c:pt idx="1">
                  <c:v>34.427427452126665</c:v>
                </c:pt>
                <c:pt idx="2">
                  <c:v>28.258034882198082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8-484F-AAAF-4E3E0C1E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Fig.S24!$E$21</c:f>
          <c:strCache>
            <c:ptCount val="1"/>
            <c:pt idx="0">
              <c:v>2016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B7-4910-AD5D-3256E15BA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B7-4910-AD5D-3256E15BAA0F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B7-4910-AD5D-3256E15BAA0F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Fig.S24!$E$22:$E$24</c:f>
              <c:numCache>
                <c:formatCode>#,##0.0</c:formatCode>
                <c:ptCount val="3"/>
                <c:pt idx="0">
                  <c:v>31.274387543898737</c:v>
                </c:pt>
                <c:pt idx="1">
                  <c:v>26.28063204933483</c:v>
                </c:pt>
                <c:pt idx="2">
                  <c:v>42.444980406766433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B7-4910-AD5D-3256E15B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Fig.S24!$G$21</c:f>
          <c:strCache>
            <c:ptCount val="1"/>
            <c:pt idx="0">
              <c:v>2018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E-AA4F-A09E9E76C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E-AA4F-A09E9E76CEE3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E-AA4F-A09E9E76CEE3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Fig.S24!$G$22:$G$24</c:f>
              <c:numCache>
                <c:formatCode>#,##0.0</c:formatCode>
                <c:ptCount val="3"/>
                <c:pt idx="0">
                  <c:v>35.081644588435147</c:v>
                </c:pt>
                <c:pt idx="1">
                  <c:v>27.810990534364372</c:v>
                </c:pt>
                <c:pt idx="2">
                  <c:v>37.107364877200474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48-48FE-AA4F-A09E9E76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Fig.S24!$I$21</c:f>
          <c:strCache>
            <c:ptCount val="1"/>
            <c:pt idx="0">
              <c:v>2020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E0C-4A8E-92FF-3B12D0D363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1-4E0C-4A8E-92FF-3B12D0D3635E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4E0C-4A8E-92FF-3B12D0D3635E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Fig.S24!$I$22:$I$24</c:f>
              <c:numCache>
                <c:formatCode>#,##0.0</c:formatCode>
                <c:ptCount val="3"/>
                <c:pt idx="0">
                  <c:v>27.362445527158862</c:v>
                </c:pt>
                <c:pt idx="1">
                  <c:v>34.435998128915173</c:v>
                </c:pt>
                <c:pt idx="2">
                  <c:v>38.201556343925972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E0C-4A8E-92FF-3B12D0D3635E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0C-4A8E-92FF-3B12D0D363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0C-4A8E-92FF-3B12D0D363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0C-4A8E-92FF-3B12D0D3635E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Fig.S24!$G$22:$G$24</c:f>
              <c:numCache>
                <c:formatCode>#,##0.0</c:formatCode>
                <c:ptCount val="3"/>
                <c:pt idx="0">
                  <c:v>35.081644588435147</c:v>
                </c:pt>
                <c:pt idx="1">
                  <c:v>27.810990534364372</c:v>
                </c:pt>
                <c:pt idx="2">
                  <c:v>37.107364877200474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0C-4A8E-92FF-3B12D0D3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Fig.S24!$L$21</c:f>
          <c:strCache>
            <c:ptCount val="1"/>
            <c:pt idx="0">
              <c:v>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E91D-4F6E-8474-176569DD3574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91D-4F6E-8474-176569DD3574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Fig.S24!$L$22:$L$24</c:f>
              <c:numCache>
                <c:formatCode>#,##0.0</c:formatCode>
                <c:ptCount val="3"/>
                <c:pt idx="0">
                  <c:v>32.349165104951112</c:v>
                </c:pt>
                <c:pt idx="1">
                  <c:v>30.793274850439389</c:v>
                </c:pt>
                <c:pt idx="2">
                  <c:v>36.857560044609492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2-46A0-808E-2308930EEECE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2-46A0-808E-2308930EEE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2-46A0-808E-2308930EEE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2-46A0-808E-2308930EEECE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Fig.S24!$G$22:$G$24</c:f>
              <c:numCache>
                <c:formatCode>#,##0.0</c:formatCode>
                <c:ptCount val="3"/>
                <c:pt idx="0">
                  <c:v>35.081644588435147</c:v>
                </c:pt>
                <c:pt idx="1">
                  <c:v>27.810990534364372</c:v>
                </c:pt>
                <c:pt idx="2">
                  <c:v>37.107364877200474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42-46A0-808E-2308930E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Fig.S25!$A$22</c:f>
              <c:strCache>
                <c:ptCount val="1"/>
                <c:pt idx="0">
                  <c:v>Renovabilidade (%)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9050"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Fig.S25!$B$21:$L$21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Fig.S25!$B$22:$L$22</c:f>
              <c:numCache>
                <c:formatCode>#,##0.0</c:formatCode>
                <c:ptCount val="11"/>
                <c:pt idx="0">
                  <c:v>70.537951431761215</c:v>
                </c:pt>
                <c:pt idx="1">
                  <c:v>69.056271480957179</c:v>
                </c:pt>
                <c:pt idx="2">
                  <c:v>72.499568208052054</c:v>
                </c:pt>
                <c:pt idx="3">
                  <c:v>76.415102073931422</c:v>
                </c:pt>
                <c:pt idx="4">
                  <c:v>76.984812853522243</c:v>
                </c:pt>
                <c:pt idx="5">
                  <c:v>78.108165407030128</c:v>
                </c:pt>
                <c:pt idx="6">
                  <c:v>78.290415244928056</c:v>
                </c:pt>
                <c:pt idx="7">
                  <c:v>81.859361611893675</c:v>
                </c:pt>
                <c:pt idx="8">
                  <c:v>79.760810355528918</c:v>
                </c:pt>
                <c:pt idx="9">
                  <c:v>83.916793125904249</c:v>
                </c:pt>
                <c:pt idx="10">
                  <c:v>84.003110873943825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580-86FC-2D5A5143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032"/>
        <c:axId val="464362512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Renovabilidade (%)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5509292523761E-2"/>
          <c:y val="5.0347383047707271E-2"/>
          <c:w val="0.91396458791663271"/>
          <c:h val="0.72387518655756267"/>
        </c:manualLayout>
      </c:layout>
      <c:lineChart>
        <c:grouping val="standard"/>
        <c:varyColors val="0"/>
        <c:ser>
          <c:idx val="1"/>
          <c:order val="0"/>
          <c:tx>
            <c:strRef>
              <c:f>Fig.9!$A$23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Fig.9!$B$23:$T$23</c:f>
              <c:numCache>
                <c:formatCode>0.0</c:formatCode>
                <c:ptCount val="19"/>
                <c:pt idx="0">
                  <c:v>100</c:v>
                </c:pt>
                <c:pt idx="1">
                  <c:v>99.869998979967377</c:v>
                </c:pt>
                <c:pt idx="2">
                  <c:v>99.963661208822529</c:v>
                </c:pt>
                <c:pt idx="3">
                  <c:v>100.02571862986274</c:v>
                </c:pt>
                <c:pt idx="4">
                  <c:v>99.432930282419989</c:v>
                </c:pt>
                <c:pt idx="5">
                  <c:v>98.668317864844013</c:v>
                </c:pt>
                <c:pt idx="6">
                  <c:v>98.306877304690019</c:v>
                </c:pt>
                <c:pt idx="7">
                  <c:v>98.406835312840954</c:v>
                </c:pt>
                <c:pt idx="8">
                  <c:v>98.391620678196432</c:v>
                </c:pt>
                <c:pt idx="9">
                  <c:v>98.087039941626742</c:v>
                </c:pt>
                <c:pt idx="10">
                  <c:v>98.218756866284096</c:v>
                </c:pt>
                <c:pt idx="11">
                  <c:v>98.232970755559606</c:v>
                </c:pt>
                <c:pt idx="12">
                  <c:v>97.894034589122057</c:v>
                </c:pt>
                <c:pt idx="13">
                  <c:v>97.047877307059636</c:v>
                </c:pt>
                <c:pt idx="14">
                  <c:v>96.525140398294681</c:v>
                </c:pt>
                <c:pt idx="15">
                  <c:v>95.690230701528321</c:v>
                </c:pt>
                <c:pt idx="16">
                  <c:v>95.597959995955264</c:v>
                </c:pt>
                <c:pt idx="17">
                  <c:v>96.072821872811303</c:v>
                </c:pt>
                <c:pt idx="18">
                  <c:v>97.315193527142128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12-410C-A013-8AD1BF516C1A}"/>
            </c:ext>
          </c:extLst>
        </c:ser>
        <c:ser>
          <c:idx val="2"/>
          <c:order val="1"/>
          <c:tx>
            <c:strRef>
              <c:f>Fig.9!$A$24</c:f>
              <c:strCache>
                <c:ptCount val="1"/>
                <c:pt idx="0">
                  <c:v>Transportes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Fig.9!$B$24:$T$24</c:f>
              <c:numCache>
                <c:formatCode>0.0</c:formatCode>
                <c:ptCount val="19"/>
                <c:pt idx="0">
                  <c:v>100</c:v>
                </c:pt>
                <c:pt idx="1">
                  <c:v>99.639790334520654</c:v>
                </c:pt>
                <c:pt idx="2">
                  <c:v>99.218378537651191</c:v>
                </c:pt>
                <c:pt idx="3">
                  <c:v>98.223879123481126</c:v>
                </c:pt>
                <c:pt idx="4">
                  <c:v>96.976700022841825</c:v>
                </c:pt>
                <c:pt idx="5">
                  <c:v>95.500211864265353</c:v>
                </c:pt>
                <c:pt idx="6">
                  <c:v>93.793717461606846</c:v>
                </c:pt>
                <c:pt idx="7">
                  <c:v>92.323330128500004</c:v>
                </c:pt>
                <c:pt idx="8">
                  <c:v>90.864388889125919</c:v>
                </c:pt>
                <c:pt idx="9">
                  <c:v>89.72273424340294</c:v>
                </c:pt>
                <c:pt idx="10">
                  <c:v>88.797317349359673</c:v>
                </c:pt>
                <c:pt idx="11">
                  <c:v>88.337030430439654</c:v>
                </c:pt>
                <c:pt idx="12">
                  <c:v>88.000415195717721</c:v>
                </c:pt>
                <c:pt idx="13">
                  <c:v>87.448762280000764</c:v>
                </c:pt>
                <c:pt idx="14">
                  <c:v>86.519057087954067</c:v>
                </c:pt>
                <c:pt idx="15">
                  <c:v>86.989712274195014</c:v>
                </c:pt>
                <c:pt idx="16">
                  <c:v>86.96970947819996</c:v>
                </c:pt>
                <c:pt idx="17">
                  <c:v>85.776969395083242</c:v>
                </c:pt>
                <c:pt idx="18">
                  <c:v>82.375637563246769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12-410C-A013-8AD1BF516C1A}"/>
            </c:ext>
          </c:extLst>
        </c:ser>
        <c:ser>
          <c:idx val="3"/>
          <c:order val="2"/>
          <c:tx>
            <c:strRef>
              <c:f>Fig.9!$A$25</c:f>
              <c:strCache>
                <c:ptCount val="1"/>
                <c:pt idx="0">
                  <c:v>Residencial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Fig.9!$B$25:$T$25</c:f>
              <c:numCache>
                <c:formatCode>0.0</c:formatCode>
                <c:ptCount val="19"/>
                <c:pt idx="0">
                  <c:v>100</c:v>
                </c:pt>
                <c:pt idx="1">
                  <c:v>99.358729156578548</c:v>
                </c:pt>
                <c:pt idx="2">
                  <c:v>98.301228596527082</c:v>
                </c:pt>
                <c:pt idx="3">
                  <c:v>96.695060246109051</c:v>
                </c:pt>
                <c:pt idx="4">
                  <c:v>95.041598589222005</c:v>
                </c:pt>
                <c:pt idx="5">
                  <c:v>93.685690234103561</c:v>
                </c:pt>
                <c:pt idx="6">
                  <c:v>91.307708769641337</c:v>
                </c:pt>
                <c:pt idx="7">
                  <c:v>88.928408243725997</c:v>
                </c:pt>
                <c:pt idx="8">
                  <c:v>85.795900351463231</c:v>
                </c:pt>
                <c:pt idx="9">
                  <c:v>84.148146381132094</c:v>
                </c:pt>
                <c:pt idx="10">
                  <c:v>82.908587570029653</c:v>
                </c:pt>
                <c:pt idx="11">
                  <c:v>82.124640050228706</c:v>
                </c:pt>
                <c:pt idx="12">
                  <c:v>81.43707806765083</c:v>
                </c:pt>
                <c:pt idx="13">
                  <c:v>81.236467997012241</c:v>
                </c:pt>
                <c:pt idx="14">
                  <c:v>81.310817650432071</c:v>
                </c:pt>
                <c:pt idx="15">
                  <c:v>81.336795727748608</c:v>
                </c:pt>
                <c:pt idx="16">
                  <c:v>80.682126314507215</c:v>
                </c:pt>
                <c:pt idx="17">
                  <c:v>80.110330190123975</c:v>
                </c:pt>
                <c:pt idx="18">
                  <c:v>79.124216054721856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12-410C-A013-8AD1BF516C1A}"/>
            </c:ext>
          </c:extLst>
        </c:ser>
        <c:ser>
          <c:idx val="5"/>
          <c:order val="3"/>
          <c:tx>
            <c:strRef>
              <c:f>Fig.9!$A$26</c:f>
              <c:strCache>
                <c:ptCount val="1"/>
                <c:pt idx="0">
                  <c:v>ODEX Brasil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857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F12-410C-A013-8AD1BF516C1A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Fig.9!$B$26:$T$26</c:f>
              <c:numCache>
                <c:formatCode>0.0</c:formatCode>
                <c:ptCount val="19"/>
                <c:pt idx="0">
                  <c:v>99.999999999999986</c:v>
                </c:pt>
                <c:pt idx="1">
                  <c:v>99.713489671857744</c:v>
                </c:pt>
                <c:pt idx="2">
                  <c:v>99.463775381267524</c:v>
                </c:pt>
                <c:pt idx="3">
                  <c:v>98.889907743387738</c:v>
                </c:pt>
                <c:pt idx="4">
                  <c:v>97.845891497548308</c:v>
                </c:pt>
                <c:pt idx="5">
                  <c:v>96.76942535538096</c:v>
                </c:pt>
                <c:pt idx="6">
                  <c:v>95.622370694954043</c:v>
                </c:pt>
                <c:pt idx="7">
                  <c:v>94.70199842051332</c:v>
                </c:pt>
                <c:pt idx="8">
                  <c:v>93.631874299947953</c:v>
                </c:pt>
                <c:pt idx="9">
                  <c:v>92.682247733259757</c:v>
                </c:pt>
                <c:pt idx="10">
                  <c:v>92.122259103730897</c:v>
                </c:pt>
                <c:pt idx="11">
                  <c:v>91.838104403316763</c:v>
                </c:pt>
                <c:pt idx="12">
                  <c:v>91.458144644529924</c:v>
                </c:pt>
                <c:pt idx="13">
                  <c:v>90.660081006171765</c:v>
                </c:pt>
                <c:pt idx="14">
                  <c:v>89.915825879803521</c:v>
                </c:pt>
                <c:pt idx="15">
                  <c:v>89.913293313256929</c:v>
                </c:pt>
                <c:pt idx="16">
                  <c:v>89.773307688905973</c:v>
                </c:pt>
                <c:pt idx="17">
                  <c:v>89.345170639636223</c:v>
                </c:pt>
                <c:pt idx="18">
                  <c:v>88.204153405409357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12-410C-A013-8AD1BF51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86480"/>
        <c:axId val="1173981040"/>
      </c:lineChart>
      <c:catAx>
        <c:axId val="1173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1040"/>
        <c:crosses val="autoZero"/>
        <c:auto val="1"/>
        <c:lblAlgn val="ctr"/>
        <c:lblOffset val="100"/>
        <c:noMultiLvlLbl val="0"/>
      </c:catAx>
      <c:valAx>
        <c:axId val="1173981040"/>
        <c:scaling>
          <c:orientation val="minMax"/>
          <c:max val="105"/>
          <c:min val="7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1.9038254037624412E-2"/>
          <c:y val="0.89409673974576709"/>
          <c:w val="0.6739616743579677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Fig.S26!$C$22</c:f>
              <c:strCache>
                <c:ptCount val="1"/>
                <c:pt idx="0">
                  <c:v>Brasil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Fig.S26!$A$23:$A$30</c:f>
              <c:strCache>
                <c:ptCount val="8"/>
                <c:pt idx="0">
                  <c:v>Ferro-Silício</c:v>
                </c:pt>
                <c:pt idx="1">
                  <c:v>Ferro-Níquel</c:v>
                </c:pt>
                <c:pt idx="2">
                  <c:v>Silício metálico</c:v>
                </c:pt>
                <c:pt idx="3">
                  <c:v>Ferro-Cromo</c:v>
                </c:pt>
                <c:pt idx="4">
                  <c:v>Silício-Manganês</c:v>
                </c:pt>
                <c:pt idx="5">
                  <c:v>Ferro-Nióbio</c:v>
                </c:pt>
                <c:pt idx="6">
                  <c:v>Ferro-Manganês</c:v>
                </c:pt>
                <c:pt idx="7">
                  <c:v>Ferro-Silício-Cromo</c:v>
                </c:pt>
              </c:strCache>
            </c:strRef>
          </c:cat>
          <c:val>
            <c:numRef>
              <c:f>Fig.S26!$C$23:$C$30</c:f>
              <c:numCache>
                <c:formatCode>#,##0</c:formatCode>
                <c:ptCount val="8"/>
                <c:pt idx="0">
                  <c:v>284264</c:v>
                </c:pt>
                <c:pt idx="1">
                  <c:v>227961</c:v>
                </c:pt>
                <c:pt idx="2">
                  <c:v>216939.40584412098</c:v>
                </c:pt>
                <c:pt idx="3">
                  <c:v>213796</c:v>
                </c:pt>
                <c:pt idx="4">
                  <c:v>182928.79867338305</c:v>
                </c:pt>
                <c:pt idx="5">
                  <c:v>100666.59800000003</c:v>
                </c:pt>
                <c:pt idx="6">
                  <c:v>60976.266224461018</c:v>
                </c:pt>
                <c:pt idx="7">
                  <c:v>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E2-4D62-8B99-82FB4DC5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362032"/>
        <c:axId val="464362512"/>
      </c:barChart>
      <c:lineChart>
        <c:grouping val="standard"/>
        <c:varyColors val="0"/>
        <c:ser>
          <c:idx val="1"/>
          <c:order val="1"/>
          <c:tx>
            <c:strRef>
              <c:f>Fig.S26!$D$22</c:f>
              <c:strCache>
                <c:ptCount val="1"/>
                <c:pt idx="0">
                  <c:v>Brasil / Mundo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C1F-4222-8077-E419D395D48F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C1F-4222-8077-E419D395D48F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C1F-4222-8077-E419D395D48F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C1F-4222-8077-E419D395D48F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C1F-4222-8077-E419D395D48F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C1F-4222-8077-E419D395D4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Fig.S26!$A$23:$A$30</c:f>
              <c:strCache>
                <c:ptCount val="8"/>
                <c:pt idx="0">
                  <c:v>Ferro-Silício</c:v>
                </c:pt>
                <c:pt idx="1">
                  <c:v>Ferro-Níquel</c:v>
                </c:pt>
                <c:pt idx="2">
                  <c:v>Silício metálico</c:v>
                </c:pt>
                <c:pt idx="3">
                  <c:v>Ferro-Cromo</c:v>
                </c:pt>
                <c:pt idx="4">
                  <c:v>Silício-Manganês</c:v>
                </c:pt>
                <c:pt idx="5">
                  <c:v>Ferro-Nióbio</c:v>
                </c:pt>
                <c:pt idx="6">
                  <c:v>Ferro-Manganês</c:v>
                </c:pt>
                <c:pt idx="7">
                  <c:v>Ferro-Silício-Cromo</c:v>
                </c:pt>
              </c:strCache>
            </c:strRef>
          </c:cat>
          <c:val>
            <c:numRef>
              <c:f>Fig.S26!$D$23:$D$30</c:f>
              <c:numCache>
                <c:formatCode>0.00%</c:formatCode>
                <c:ptCount val="8"/>
                <c:pt idx="0">
                  <c:v>3.3097549888970026E-2</c:v>
                </c:pt>
                <c:pt idx="1">
                  <c:v>0.14621666988441134</c:v>
                </c:pt>
                <c:pt idx="2">
                  <c:v>7.1361646659250322E-2</c:v>
                </c:pt>
                <c:pt idx="3">
                  <c:v>1.4778732384085011E-2</c:v>
                </c:pt>
                <c:pt idx="4">
                  <c:v>1.1582538502451011E-2</c:v>
                </c:pt>
                <c:pt idx="5">
                  <c:v>0.89723074592012286</c:v>
                </c:pt>
                <c:pt idx="6">
                  <c:v>1.9228027283037942E-2</c:v>
                </c:pt>
                <c:pt idx="7">
                  <c:v>0.13745484570131075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E2-4D62-8B99-82FB4DC5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696"/>
        <c:axId val="470906656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pt-BR"/>
                    <a:t>1.000 toneladas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4709066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alpha val="89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0905696"/>
        <c:crosses val="max"/>
        <c:crossBetween val="between"/>
      </c:valAx>
      <c:catAx>
        <c:axId val="47090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090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Fig.S27a!$A$21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BC-4297-A96E-05E626033F6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9BC-4297-A96E-05E626033F6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9BC-4297-A96E-05E626033F6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9BC-4297-A96E-05E626033F6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C4-4BD3-ACD4-483907ECD92F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09BC-4297-A96E-05E626033F64}"/>
              </c:ext>
            </c:extLst>
          </c:dPt>
          <c:dPt>
            <c:idx val="6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9BC-4297-A96E-05E626033F6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09BC-4297-A96E-05E626033F6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Fig.S27a!$A$23:$A$30</c:f>
              <c:strCache>
                <c:ptCount val="8"/>
                <c:pt idx="0">
                  <c:v>China</c:v>
                </c:pt>
                <c:pt idx="1">
                  <c:v>Indonésia</c:v>
                </c:pt>
                <c:pt idx="2">
                  <c:v>Índia</c:v>
                </c:pt>
                <c:pt idx="3">
                  <c:v>África do Sul</c:v>
                </c:pt>
                <c:pt idx="4">
                  <c:v>Cazaquistão</c:v>
                </c:pt>
                <c:pt idx="5">
                  <c:v>Rússia</c:v>
                </c:pt>
                <c:pt idx="6">
                  <c:v>Brasil</c:v>
                </c:pt>
                <c:pt idx="7">
                  <c:v>Noruega</c:v>
                </c:pt>
              </c:strCache>
            </c:strRef>
          </c:cat>
          <c:val>
            <c:numRef>
              <c:f>Fig.S27a!$B$23:$B$30</c:f>
              <c:numCache>
                <c:formatCode>#,##0.00</c:formatCode>
                <c:ptCount val="8"/>
                <c:pt idx="0">
                  <c:v>53.412725616079371</c:v>
                </c:pt>
                <c:pt idx="1">
                  <c:v>9.612205957619846</c:v>
                </c:pt>
                <c:pt idx="2">
                  <c:v>7.2091414391319191</c:v>
                </c:pt>
                <c:pt idx="3">
                  <c:v>6.5388081496523069</c:v>
                </c:pt>
                <c:pt idx="4">
                  <c:v>3.4478455092122293</c:v>
                </c:pt>
                <c:pt idx="5">
                  <c:v>2.6579817839739608</c:v>
                </c:pt>
                <c:pt idx="6">
                  <c:v>2.1099020085927451</c:v>
                </c:pt>
                <c:pt idx="7">
                  <c:v>1.833843427360208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BC-4297-A96E-05E62603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Fig.S27b!$A$21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1-4BE2-AC39-7407EF796C3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91-4BE2-AC39-7407EF796C3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91-4BE2-AC39-7407EF796C3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91-4BE2-AC39-7407EF796C3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91-4BE2-AC39-7407EF796C30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91-4BE2-AC39-7407EF796C3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1-4BE2-AC39-7407EF796C3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91-4BE2-AC39-7407EF796C30}"/>
              </c:ext>
            </c:extLst>
          </c:dPt>
          <c:cat>
            <c:strRef>
              <c:f>Fig.S27b!$A$23:$A$30</c:f>
              <c:strCache>
                <c:ptCount val="8"/>
                <c:pt idx="0">
                  <c:v>China</c:v>
                </c:pt>
                <c:pt idx="1">
                  <c:v>África do Sul</c:v>
                </c:pt>
                <c:pt idx="2">
                  <c:v>Cazaquistão</c:v>
                </c:pt>
                <c:pt idx="3">
                  <c:v>Índia</c:v>
                </c:pt>
                <c:pt idx="4">
                  <c:v>Finlândia</c:v>
                </c:pt>
                <c:pt idx="5">
                  <c:v>Rússia</c:v>
                </c:pt>
                <c:pt idx="6">
                  <c:v>Zimbábue</c:v>
                </c:pt>
                <c:pt idx="7">
                  <c:v>Brasil</c:v>
                </c:pt>
              </c:strCache>
            </c:strRef>
          </c:cat>
          <c:val>
            <c:numRef>
              <c:f>Fig.S27b!$B$23:$B$30</c:f>
              <c:numCache>
                <c:formatCode>#,##0.00</c:formatCode>
                <c:ptCount val="8"/>
                <c:pt idx="0">
                  <c:v>40.783868721841849</c:v>
                </c:pt>
                <c:pt idx="1">
                  <c:v>25.576324452680481</c:v>
                </c:pt>
                <c:pt idx="2">
                  <c:v>11.78281221226635</c:v>
                </c:pt>
                <c:pt idx="3">
                  <c:v>7.5346469333572221</c:v>
                </c:pt>
                <c:pt idx="4">
                  <c:v>3.5599478630082291</c:v>
                </c:pt>
                <c:pt idx="5">
                  <c:v>2.4193820428211268</c:v>
                </c:pt>
                <c:pt idx="6">
                  <c:v>2.1210860619815262</c:v>
                </c:pt>
                <c:pt idx="7">
                  <c:v>1.4778691520771017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691-4BE2-AC39-7407EF79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Fig.S27c!$A$21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BB-4FEA-AA22-4970958E62C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BB-4FEA-AA22-4970958E62C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BB-4FEA-AA22-4970958E62C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B-4FEA-AA22-4970958E62C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B-4FEA-AA22-4970958E62C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BB-4FEA-AA22-4970958E62C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7BB-4FEA-AA22-4970958E62C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7BB-4FEA-AA22-4970958E62C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Fig.S27c!$A$23:$A$30</c:f>
              <c:strCache>
                <c:ptCount val="8"/>
                <c:pt idx="0">
                  <c:v>Índia</c:v>
                </c:pt>
                <c:pt idx="1">
                  <c:v>Japão</c:v>
                </c:pt>
                <c:pt idx="2">
                  <c:v>Coreia do Sul</c:v>
                </c:pt>
                <c:pt idx="3">
                  <c:v>Noruega</c:v>
                </c:pt>
                <c:pt idx="4">
                  <c:v>Rússia</c:v>
                </c:pt>
                <c:pt idx="5">
                  <c:v>Malásia</c:v>
                </c:pt>
                <c:pt idx="6">
                  <c:v>França</c:v>
                </c:pt>
                <c:pt idx="7">
                  <c:v>Brasil</c:v>
                </c:pt>
              </c:strCache>
            </c:strRef>
          </c:cat>
          <c:val>
            <c:numRef>
              <c:f>Fig.S27c!$B$23:$B$30</c:f>
              <c:numCache>
                <c:formatCode>#,##0.00</c:formatCode>
                <c:ptCount val="8"/>
                <c:pt idx="0">
                  <c:v>30.201186855885137</c:v>
                </c:pt>
                <c:pt idx="1">
                  <c:v>13.964019981003709</c:v>
                </c:pt>
                <c:pt idx="2">
                  <c:v>12.928011410465217</c:v>
                </c:pt>
                <c:pt idx="3">
                  <c:v>9.6123525392155429</c:v>
                </c:pt>
                <c:pt idx="4">
                  <c:v>7.6137445855172627</c:v>
                </c:pt>
                <c:pt idx="5">
                  <c:v>5.4882408887270264</c:v>
                </c:pt>
                <c:pt idx="6">
                  <c:v>3.4261850634827682</c:v>
                </c:pt>
                <c:pt idx="7">
                  <c:v>1.9343987076937523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7BB-4FEA-AA22-4970958E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Fig.S27d!$A$21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0-456E-AFD2-48CB4FAF846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D0-456E-AFD2-48CB4FAF8468}"/>
              </c:ext>
            </c:extLst>
          </c:dPt>
          <c:dPt>
            <c:idx val="2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D0-456E-AFD2-48CB4FAF846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D0-456E-AFD2-48CB4FAF84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D0-456E-AFD2-48CB4FAF8468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D0-456E-AFD2-48CB4FAF8468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D0-456E-AFD2-48CB4FAF8468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D0-456E-AFD2-48CB4FAF846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Fig.S27d!$A$23:$A$30</c:f>
              <c:strCache>
                <c:ptCount val="8"/>
                <c:pt idx="0">
                  <c:v>Japão</c:v>
                </c:pt>
                <c:pt idx="1">
                  <c:v>Coreia do Sul</c:v>
                </c:pt>
                <c:pt idx="2">
                  <c:v>Brasil</c:v>
                </c:pt>
                <c:pt idx="3">
                  <c:v>Nova Caledônia </c:v>
                </c:pt>
                <c:pt idx="4">
                  <c:v>Colômbia</c:v>
                </c:pt>
                <c:pt idx="5">
                  <c:v>Indonésia</c:v>
                </c:pt>
                <c:pt idx="6">
                  <c:v>Macedônia</c:v>
                </c:pt>
                <c:pt idx="7">
                  <c:v>República Dominicana</c:v>
                </c:pt>
              </c:strCache>
            </c:strRef>
          </c:cat>
          <c:val>
            <c:numRef>
              <c:f>Fig.S27d!$B$23:$B$30</c:f>
              <c:numCache>
                <c:formatCode>#,##0.00</c:formatCode>
                <c:ptCount val="8"/>
                <c:pt idx="0">
                  <c:v>15.651418101152133</c:v>
                </c:pt>
                <c:pt idx="1">
                  <c:v>14.797353461165311</c:v>
                </c:pt>
                <c:pt idx="2">
                  <c:v>14.666171705916112</c:v>
                </c:pt>
                <c:pt idx="3">
                  <c:v>13.195893798750847</c:v>
                </c:pt>
                <c:pt idx="4">
                  <c:v>8.4923941603209609</c:v>
                </c:pt>
                <c:pt idx="5">
                  <c:v>8.2993852021318482</c:v>
                </c:pt>
                <c:pt idx="6">
                  <c:v>6.3306938286028984</c:v>
                </c:pt>
                <c:pt idx="7">
                  <c:v>4.8823546063517966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3D0-456E-AFD2-48CB4FAF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Fig.S27e!$A$21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FD-4281-B856-E9D8F7E625F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FD-4281-B856-E9D8F7E625F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FD-4281-B856-E9D8F7E625F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Fig.S27e!$A$23:$A$25</c:f>
              <c:strCache>
                <c:ptCount val="3"/>
                <c:pt idx="0">
                  <c:v>Brasil</c:v>
                </c:pt>
                <c:pt idx="1">
                  <c:v>Canadá</c:v>
                </c:pt>
                <c:pt idx="2">
                  <c:v>Rússia</c:v>
                </c:pt>
              </c:strCache>
            </c:strRef>
          </c:cat>
          <c:val>
            <c:numRef>
              <c:f>Fig.S27e!$B$23:$B$25</c:f>
              <c:numCache>
                <c:formatCode>#,##0.00</c:formatCode>
                <c:ptCount val="3"/>
                <c:pt idx="0">
                  <c:v>89.723432890362488</c:v>
                </c:pt>
                <c:pt idx="1">
                  <c:v>9.8041837125769806</c:v>
                </c:pt>
                <c:pt idx="2">
                  <c:v>0.47238339706052745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FD-4281-B856-E9D8F7E6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Fig.S27f!$A$21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20-4FE0-82E3-BD6B6F0616B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20-4FE0-82E3-BD6B6F0616B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20-4FE0-82E3-BD6B6F0616B4}"/>
              </c:ext>
            </c:extLst>
          </c:dPt>
          <c:dPt>
            <c:idx val="3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20-4FE0-82E3-BD6B6F0616B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20-4FE0-82E3-BD6B6F0616B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20-4FE0-82E3-BD6B6F0616B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20-4FE0-82E3-BD6B6F0616B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20-4FE0-82E3-BD6B6F0616B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Fig.S27f!$A$23:$A$30</c:f>
              <c:strCache>
                <c:ptCount val="8"/>
                <c:pt idx="0">
                  <c:v>China</c:v>
                </c:pt>
                <c:pt idx="1">
                  <c:v>Rússia</c:v>
                </c:pt>
                <c:pt idx="2">
                  <c:v>Noruega</c:v>
                </c:pt>
                <c:pt idx="3">
                  <c:v>Brasil</c:v>
                </c:pt>
                <c:pt idx="4">
                  <c:v>Cazaquistão</c:v>
                </c:pt>
                <c:pt idx="5">
                  <c:v>Malásia</c:v>
                </c:pt>
                <c:pt idx="6">
                  <c:v>Butão</c:v>
                </c:pt>
                <c:pt idx="7">
                  <c:v>Islândia</c:v>
                </c:pt>
              </c:strCache>
            </c:strRef>
          </c:cat>
          <c:val>
            <c:numRef>
              <c:f>Fig.S27f!$B$23:$B$30</c:f>
              <c:numCache>
                <c:formatCode>#,##0.00</c:formatCode>
                <c:ptCount val="8"/>
                <c:pt idx="0">
                  <c:v>68.354645363035488</c:v>
                </c:pt>
                <c:pt idx="1">
                  <c:v>10.498153724698284</c:v>
                </c:pt>
                <c:pt idx="2">
                  <c:v>3.8493230323893708</c:v>
                </c:pt>
                <c:pt idx="3">
                  <c:v>3.3158301893307032</c:v>
                </c:pt>
                <c:pt idx="4">
                  <c:v>2.099630744939657</c:v>
                </c:pt>
                <c:pt idx="5">
                  <c:v>1.5287528100058136</c:v>
                </c:pt>
                <c:pt idx="6">
                  <c:v>1.5205759147157987</c:v>
                </c:pt>
                <c:pt idx="7">
                  <c:v>1.4930707519570892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20-4FE0-82E3-BD6B6F061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Fig.S27g!$A$21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6F-456B-AD4B-0948B6FCD33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6F-456B-AD4B-0948B6FCD33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6F-456B-AD4B-0948B6FCD33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6F-456B-AD4B-0948B6FCD33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6F-456B-AD4B-0948B6FCD33F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6F-456B-AD4B-0948B6FCD33F}"/>
              </c:ext>
            </c:extLst>
          </c:dPt>
          <c:dPt>
            <c:idx val="6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6F-456B-AD4B-0948B6FCD33F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6F-456B-AD4B-0948B6FCD33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Fig.S27g!$A$23:$A$30</c:f>
              <c:strCache>
                <c:ptCount val="8"/>
                <c:pt idx="0">
                  <c:v>China</c:v>
                </c:pt>
                <c:pt idx="1">
                  <c:v>Índia</c:v>
                </c:pt>
                <c:pt idx="2">
                  <c:v>Ucrânia</c:v>
                </c:pt>
                <c:pt idx="3">
                  <c:v>Malásia</c:v>
                </c:pt>
                <c:pt idx="4">
                  <c:v>Geórgia </c:v>
                </c:pt>
                <c:pt idx="5">
                  <c:v>Noruega</c:v>
                </c:pt>
                <c:pt idx="6">
                  <c:v>Brasil</c:v>
                </c:pt>
                <c:pt idx="7">
                  <c:v>México</c:v>
                </c:pt>
              </c:strCache>
            </c:strRef>
          </c:cat>
          <c:val>
            <c:numRef>
              <c:f>Fig.S27g!$B$23:$B$30</c:f>
              <c:numCache>
                <c:formatCode>#,##0.00</c:formatCode>
                <c:ptCount val="8"/>
                <c:pt idx="0">
                  <c:v>67.518618496792101</c:v>
                </c:pt>
                <c:pt idx="1">
                  <c:v>14.429331051521016</c:v>
                </c:pt>
                <c:pt idx="2">
                  <c:v>4.2013698101243317</c:v>
                </c:pt>
                <c:pt idx="3">
                  <c:v>2.1238250888662304</c:v>
                </c:pt>
                <c:pt idx="4">
                  <c:v>2.0464798169731915</c:v>
                </c:pt>
                <c:pt idx="5">
                  <c:v>1.9463113500953217</c:v>
                </c:pt>
                <c:pt idx="6">
                  <c:v>1.1597289542722706</c:v>
                </c:pt>
                <c:pt idx="7">
                  <c:v>1.0841017617794788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6F-456B-AD4B-0948B6FC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Fig.S27h!$A$21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D6-4D50-A88E-3A887280730C}"/>
              </c:ext>
            </c:extLst>
          </c:dPt>
          <c:dPt>
            <c:idx val="1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D6-4D50-A88E-3A887280730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D6-4D50-A88E-3A887280730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D6-4D50-A88E-3A887280730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D6-4D50-A88E-3A887280730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D6-4D50-A88E-3A887280730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6-4D50-A88E-3A887280730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D6-4D50-A88E-3A887280730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Fig.S27h!$A$23:$A$30</c:f>
              <c:strCache>
                <c:ptCount val="8"/>
                <c:pt idx="0">
                  <c:v>China</c:v>
                </c:pt>
                <c:pt idx="1">
                  <c:v>Brasil</c:v>
                </c:pt>
                <c:pt idx="2">
                  <c:v>Noruega</c:v>
                </c:pt>
                <c:pt idx="3">
                  <c:v>Estados Unidos</c:v>
                </c:pt>
                <c:pt idx="4">
                  <c:v>França</c:v>
                </c:pt>
                <c:pt idx="5">
                  <c:v>Rússia</c:v>
                </c:pt>
                <c:pt idx="6">
                  <c:v>Australia</c:v>
                </c:pt>
                <c:pt idx="7">
                  <c:v>Canadá</c:v>
                </c:pt>
              </c:strCache>
            </c:strRef>
          </c:cat>
          <c:val>
            <c:numRef>
              <c:f>Fig.S27h!$B$23:$B$30</c:f>
              <c:numCache>
                <c:formatCode>#,##0.00</c:formatCode>
                <c:ptCount val="8"/>
                <c:pt idx="0">
                  <c:v>64.989787554143078</c:v>
                </c:pt>
                <c:pt idx="1">
                  <c:v>7.1386427960548078</c:v>
                </c:pt>
                <c:pt idx="2">
                  <c:v>6.1205572076306902</c:v>
                </c:pt>
                <c:pt idx="3">
                  <c:v>6.087650986084288</c:v>
                </c:pt>
                <c:pt idx="4">
                  <c:v>4.639777238042619</c:v>
                </c:pt>
                <c:pt idx="5">
                  <c:v>1.8756546281448887</c:v>
                </c:pt>
                <c:pt idx="6">
                  <c:v>1.711123520412881</c:v>
                </c:pt>
                <c:pt idx="7">
                  <c:v>1.3820613049488653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D6-4D50-A88E-3A8872807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56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6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5" Type="http://schemas.openxmlformats.org/officeDocument/2006/relationships/chart" Target="../charts/chart88.xml"/><Relationship Id="rId4" Type="http://schemas.openxmlformats.org/officeDocument/2006/relationships/chart" Target="../charts/chart87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4048125</xdr:colOff>
      <xdr:row>0</xdr:row>
      <xdr:rowOff>0</xdr:rowOff>
    </xdr:from>
    <xdr:to>
      <xdr:col>30</xdr:col>
      <xdr:colOff>542925</xdr:colOff>
      <xdr:row>8</xdr:row>
      <xdr:rowOff>180211</xdr:rowOff>
    </xdr:to>
    <xdr:pic>
      <xdr:nvPicPr>
        <xdr:cNvPr id="11" name="Imagem 10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86" t="5141" r="2421" b="57757"/>
        <a:stretch/>
      </xdr:blipFill>
      <xdr:spPr>
        <a:xfrm>
          <a:off x="4048125" y="0"/>
          <a:ext cx="24345900" cy="1704211"/>
        </a:xfrm>
        <a:prstGeom prst="rect">
          <a:avLst/>
        </a:prstGeom>
      </xdr:spPr>
    </xdr:pic>
    <xdr:clientData/>
  </xdr:twoCellAnchor>
  <xdr:twoCellAnchor editAs="oneCell">
    <xdr:from>
      <xdr:col>0</xdr:col>
      <xdr:colOff>4733925</xdr:colOff>
      <xdr:row>4</xdr:row>
      <xdr:rowOff>124100</xdr:rowOff>
    </xdr:from>
    <xdr:to>
      <xdr:col>0</xdr:col>
      <xdr:colOff>5935725</xdr:colOff>
      <xdr:row>7</xdr:row>
      <xdr:rowOff>182892</xdr:rowOff>
    </xdr:to>
    <xdr:pic>
      <xdr:nvPicPr>
        <xdr:cNvPr id="7" name="Imagem 6" descr="Desenho em preto e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95"/>
        <a:stretch/>
      </xdr:blipFill>
      <xdr:spPr>
        <a:xfrm>
          <a:off x="4733925" y="886100"/>
          <a:ext cx="1201800" cy="630292"/>
        </a:xfrm>
        <a:prstGeom prst="rect">
          <a:avLst/>
        </a:prstGeom>
      </xdr:spPr>
    </xdr:pic>
    <xdr:clientData/>
  </xdr:twoCellAnchor>
  <xdr:twoCellAnchor editAs="oneCell">
    <xdr:from>
      <xdr:col>0</xdr:col>
      <xdr:colOff>6127635</xdr:colOff>
      <xdr:row>4</xdr:row>
      <xdr:rowOff>55315</xdr:rowOff>
    </xdr:from>
    <xdr:to>
      <xdr:col>0</xdr:col>
      <xdr:colOff>8857377</xdr:colOff>
      <xdr:row>8</xdr:row>
      <xdr:rowOff>92264</xdr:rowOff>
    </xdr:to>
    <xdr:pic>
      <xdr:nvPicPr>
        <xdr:cNvPr id="9" name="Imagem 8" descr="Uma imagem contendo Diagrama&#10;&#10;Descrição gerada automaticamen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635" y="817315"/>
          <a:ext cx="2729742" cy="7989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4048125</xdr:colOff>
      <xdr:row>8</xdr:row>
      <xdr:rowOff>190352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0700F9-95F4-A4F7-46EB-A965B5B9D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4048125" cy="17143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12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589371</xdr:colOff>
      <xdr:row>12</xdr:row>
      <xdr:rowOff>178140</xdr:rowOff>
    </xdr:from>
    <xdr:to>
      <xdr:col>4</xdr:col>
      <xdr:colOff>291808</xdr:colOff>
      <xdr:row>12</xdr:row>
      <xdr:rowOff>178140</xdr:rowOff>
    </xdr:to>
    <xdr:cxnSp macro="">
      <xdr:nvCxnSpPr>
        <xdr:cNvPr id="24" name="Conector reto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/>
      </xdr:nvCxnSpPr>
      <xdr:spPr bwMode="auto">
        <a:xfrm>
          <a:off x="589371" y="2349840"/>
          <a:ext cx="3060000" cy="0"/>
        </a:xfrm>
        <a:prstGeom prst="line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291541</xdr:colOff>
      <xdr:row>11</xdr:row>
      <xdr:rowOff>142359</xdr:rowOff>
    </xdr:from>
    <xdr:to>
      <xdr:col>4</xdr:col>
      <xdr:colOff>291541</xdr:colOff>
      <xdr:row>12</xdr:row>
      <xdr:rowOff>174138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 bwMode="auto">
        <a:xfrm flipV="1">
          <a:off x="3644341" y="2154039"/>
          <a:ext cx="0" cy="214659"/>
        </a:xfrm>
        <a:prstGeom prst="straightConnector1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593419</xdr:colOff>
      <xdr:row>12</xdr:row>
      <xdr:rowOff>53357</xdr:rowOff>
    </xdr:from>
    <xdr:to>
      <xdr:col>0</xdr:col>
      <xdr:colOff>593419</xdr:colOff>
      <xdr:row>12</xdr:row>
      <xdr:rowOff>181298</xdr:rowOff>
    </xdr:to>
    <xdr:cxnSp macro="">
      <xdr:nvCxnSpPr>
        <xdr:cNvPr id="26" name="Conector de Seta Reta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 bwMode="auto">
        <a:xfrm flipV="1">
          <a:off x="593419" y="2247917"/>
          <a:ext cx="0" cy="127941"/>
        </a:xfrm>
        <a:prstGeom prst="straightConnector1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oval" w="sm" len="sm"/>
        </a:ln>
        <a:effectLst/>
      </xdr:spPr>
    </xdr:cxnSp>
    <xdr:clientData/>
  </xdr:twoCellAnchor>
  <xdr:twoCellAnchor>
    <xdr:from>
      <xdr:col>1</xdr:col>
      <xdr:colOff>648284</xdr:colOff>
      <xdr:row>11</xdr:row>
      <xdr:rowOff>136375</xdr:rowOff>
    </xdr:from>
    <xdr:to>
      <xdr:col>3</xdr:col>
      <xdr:colOff>120460</xdr:colOff>
      <xdr:row>13</xdr:row>
      <xdr:rowOff>35496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1532204" y="2148055"/>
          <a:ext cx="1118096" cy="2648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lvl="1" algn="ctr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l-GR" sz="1100" b="0">
              <a:solidFill>
                <a:schemeClr val="tx1"/>
              </a:solidFill>
              <a:latin typeface="+mj-lt"/>
              <a:cs typeface="Calibri" panose="020F0502020204030204" pitchFamily="34" charset="0"/>
            </a:rPr>
            <a:t>Δ</a:t>
          </a:r>
          <a:r>
            <a:rPr lang="pt-BR" sz="1100" b="0">
              <a:solidFill>
                <a:schemeClr val="tx1"/>
              </a:solidFill>
              <a:latin typeface="+mj-lt"/>
              <a:cs typeface="Calibri" panose="020F0502020204030204" pitchFamily="34" charset="0"/>
            </a:rPr>
            <a:t>% 2005-2023</a:t>
          </a:r>
          <a:endParaRPr lang="pt-BR" sz="800" b="0">
            <a:solidFill>
              <a:schemeClr val="tx1"/>
            </a:solidFill>
            <a:highlight>
              <a:srgbClr val="FFC000"/>
            </a:highlight>
            <a:latin typeface="+mj-lt"/>
            <a:cs typeface="Tajawal" panose="00000500000000000000" pitchFamily="2" charset="-78"/>
          </a:endParaRPr>
        </a:p>
      </xdr:txBody>
    </xdr:sp>
    <xdr:clientData/>
  </xdr:twoCellAnchor>
  <xdr:twoCellAnchor>
    <xdr:from>
      <xdr:col>1</xdr:col>
      <xdr:colOff>697840</xdr:colOff>
      <xdr:row>15</xdr:row>
      <xdr:rowOff>38100</xdr:rowOff>
    </xdr:from>
    <xdr:to>
      <xdr:col>1</xdr:col>
      <xdr:colOff>805840</xdr:colOff>
      <xdr:row>15</xdr:row>
      <xdr:rowOff>153720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67888B18-501E-41BC-8E09-A13D1C829D34}"/>
            </a:ext>
          </a:extLst>
        </xdr:cNvPr>
        <xdr:cNvSpPr/>
      </xdr:nvSpPr>
      <xdr:spPr bwMode="auto">
        <a:xfrm>
          <a:off x="1581760" y="2781300"/>
          <a:ext cx="108000" cy="115620"/>
        </a:xfrm>
        <a:prstGeom prst="ellipse">
          <a:avLst/>
        </a:prstGeom>
        <a:solidFill>
          <a:srgbClr val="5B9BD5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701040</xdr:colOff>
      <xdr:row>16</xdr:row>
      <xdr:rowOff>50074</xdr:rowOff>
    </xdr:from>
    <xdr:to>
      <xdr:col>1</xdr:col>
      <xdr:colOff>809040</xdr:colOff>
      <xdr:row>16</xdr:row>
      <xdr:rowOff>158074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C36FDBA9-CD24-4BE2-B8B6-945406619E7C}"/>
            </a:ext>
          </a:extLst>
        </xdr:cNvPr>
        <xdr:cNvSpPr/>
      </xdr:nvSpPr>
      <xdr:spPr bwMode="auto">
        <a:xfrm>
          <a:off x="1584960" y="2976154"/>
          <a:ext cx="108000" cy="108000"/>
        </a:xfrm>
        <a:prstGeom prst="ellipse">
          <a:avLst/>
        </a:prstGeom>
        <a:solidFill>
          <a:srgbClr val="4472C4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701040</xdr:colOff>
      <xdr:row>14</xdr:row>
      <xdr:rowOff>38100</xdr:rowOff>
    </xdr:from>
    <xdr:to>
      <xdr:col>1</xdr:col>
      <xdr:colOff>809040</xdr:colOff>
      <xdr:row>14</xdr:row>
      <xdr:rowOff>146100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9D734A2F-2C30-46B3-A1A9-AE67E5C8FB54}"/>
            </a:ext>
          </a:extLst>
        </xdr:cNvPr>
        <xdr:cNvSpPr/>
      </xdr:nvSpPr>
      <xdr:spPr bwMode="auto">
        <a:xfrm>
          <a:off x="1584960" y="2598420"/>
          <a:ext cx="108000" cy="108000"/>
        </a:xfrm>
        <a:prstGeom prst="ellipse">
          <a:avLst/>
        </a:prstGeom>
        <a:solidFill>
          <a:srgbClr val="FFC000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13</xdr:row>
      <xdr:rowOff>2880</xdr:rowOff>
    </xdr:from>
    <xdr:to>
      <xdr:col>4</xdr:col>
      <xdr:colOff>185236</xdr:colOff>
      <xdr:row>13</xdr:row>
      <xdr:rowOff>2880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 bwMode="auto">
        <a:xfrm>
          <a:off x="586740" y="2380320"/>
          <a:ext cx="2997016" cy="0"/>
        </a:xfrm>
        <a:prstGeom prst="lin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588882</xdr:colOff>
      <xdr:row>12</xdr:row>
      <xdr:rowOff>53357</xdr:rowOff>
    </xdr:from>
    <xdr:to>
      <xdr:col>0</xdr:col>
      <xdr:colOff>588882</xdr:colOff>
      <xdr:row>12</xdr:row>
      <xdr:rowOff>181298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 bwMode="auto">
        <a:xfrm flipV="1">
          <a:off x="588882" y="2339357"/>
          <a:ext cx="0" cy="127941"/>
        </a:xfrm>
        <a:prstGeom prst="straightConnector1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oval" w="sm" len="sm"/>
        </a:ln>
        <a:effectLst/>
      </xdr:spPr>
    </xdr:cxnSp>
    <xdr:clientData/>
  </xdr:twoCellAnchor>
  <xdr:twoCellAnchor>
    <xdr:from>
      <xdr:col>1</xdr:col>
      <xdr:colOff>696740</xdr:colOff>
      <xdr:row>15</xdr:row>
      <xdr:rowOff>48159</xdr:rowOff>
    </xdr:from>
    <xdr:to>
      <xdr:col>1</xdr:col>
      <xdr:colOff>804740</xdr:colOff>
      <xdr:row>15</xdr:row>
      <xdr:rowOff>156159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 bwMode="auto">
        <a:xfrm>
          <a:off x="1580660" y="2791359"/>
          <a:ext cx="108000" cy="108000"/>
        </a:xfrm>
        <a:prstGeom prst="ellipse">
          <a:avLst/>
        </a:prstGeom>
        <a:solidFill>
          <a:srgbClr val="5B9BD5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699940</xdr:colOff>
      <xdr:row>16</xdr:row>
      <xdr:rowOff>44893</xdr:rowOff>
    </xdr:from>
    <xdr:to>
      <xdr:col>1</xdr:col>
      <xdr:colOff>807940</xdr:colOff>
      <xdr:row>16</xdr:row>
      <xdr:rowOff>152893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1583860" y="2970973"/>
          <a:ext cx="108000" cy="108000"/>
        </a:xfrm>
        <a:prstGeom prst="ellipse">
          <a:avLst/>
        </a:prstGeom>
        <a:solidFill>
          <a:srgbClr val="4472C4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660446</xdr:colOff>
      <xdr:row>11</xdr:row>
      <xdr:rowOff>129540</xdr:rowOff>
    </xdr:from>
    <xdr:to>
      <xdr:col>3</xdr:col>
      <xdr:colOff>68579</xdr:colOff>
      <xdr:row>13</xdr:row>
      <xdr:rowOff>28661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544366" y="2141220"/>
          <a:ext cx="1076913" cy="2648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lvl="1" algn="ctr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l-GR" sz="1100" b="0">
              <a:solidFill>
                <a:schemeClr val="tx1">
                  <a:lumMod val="85000"/>
                  <a:lumOff val="15000"/>
                </a:schemeClr>
              </a:solidFill>
              <a:latin typeface="+mj-lt"/>
              <a:cs typeface="Calibri" panose="020F0502020204030204" pitchFamily="34" charset="0"/>
            </a:rPr>
            <a:t>Δ</a:t>
          </a:r>
          <a:r>
            <a:rPr lang="pt-BR" sz="1100" b="0">
              <a:solidFill>
                <a:schemeClr val="tx1">
                  <a:lumMod val="85000"/>
                  <a:lumOff val="15000"/>
                </a:schemeClr>
              </a:solidFill>
              <a:latin typeface="+mj-lt"/>
              <a:cs typeface="Calibri" panose="020F0502020204030204" pitchFamily="34" charset="0"/>
            </a:rPr>
            <a:t>% 2005-2023</a:t>
          </a:r>
          <a:endParaRPr lang="pt-BR" sz="800" b="0">
            <a:solidFill>
              <a:schemeClr val="tx1">
                <a:lumMod val="85000"/>
                <a:lumOff val="15000"/>
              </a:schemeClr>
            </a:solidFill>
            <a:highlight>
              <a:srgbClr val="FFC000"/>
            </a:highlight>
            <a:latin typeface="+mj-lt"/>
            <a:cs typeface="Tajawal" panose="00000500000000000000" pitchFamily="2" charset="-7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807720</xdr:colOff>
      <xdr:row>12</xdr:row>
      <xdr:rowOff>7620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200817</xdr:colOff>
      <xdr:row>11</xdr:row>
      <xdr:rowOff>151278</xdr:rowOff>
    </xdr:from>
    <xdr:to>
      <xdr:col>4</xdr:col>
      <xdr:colOff>200817</xdr:colOff>
      <xdr:row>12</xdr:row>
      <xdr:rowOff>181377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 bwMode="auto">
        <a:xfrm flipV="1">
          <a:off x="3599337" y="2162958"/>
          <a:ext cx="0" cy="212979"/>
        </a:xfrm>
        <a:prstGeom prst="straightConnector1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691752</xdr:colOff>
      <xdr:row>14</xdr:row>
      <xdr:rowOff>45720</xdr:rowOff>
    </xdr:from>
    <xdr:to>
      <xdr:col>1</xdr:col>
      <xdr:colOff>799752</xdr:colOff>
      <xdr:row>14</xdr:row>
      <xdr:rowOff>153720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 bwMode="auto">
        <a:xfrm>
          <a:off x="1575672" y="2606040"/>
          <a:ext cx="108000" cy="108000"/>
        </a:xfrm>
        <a:prstGeom prst="ellipse">
          <a:avLst/>
        </a:prstGeom>
        <a:solidFill>
          <a:srgbClr val="FFC000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609599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9AA031-1CDE-4485-8DD6-1FCD51C66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9525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4950</xdr:colOff>
      <xdr:row>20</xdr:row>
      <xdr:rowOff>80963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254550</xdr:colOff>
      <xdr:row>18</xdr:row>
      <xdr:rowOff>120000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30480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9</xdr:col>
      <xdr:colOff>13200</xdr:colOff>
      <xdr:row>16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208875</xdr:colOff>
      <xdr:row>19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19050</xdr:colOff>
      <xdr:row>17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555308</xdr:colOff>
      <xdr:row>16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2</xdr:row>
      <xdr:rowOff>10310</xdr:rowOff>
    </xdr:from>
    <xdr:to>
      <xdr:col>8</xdr:col>
      <xdr:colOff>242888</xdr:colOff>
      <xdr:row>15</xdr:row>
      <xdr:rowOff>140035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254880</xdr:colOff>
      <xdr:row>16</xdr:row>
      <xdr:rowOff>74880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581024</xdr:colOff>
      <xdr:row>17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195706</xdr:colOff>
      <xdr:row>17</xdr:row>
      <xdr:rowOff>130500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8E51E4-9AA3-4017-85C4-F7469E75A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97575</xdr:colOff>
      <xdr:row>17</xdr:row>
      <xdr:rowOff>172462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9525</xdr:colOff>
      <xdr:row>18</xdr:row>
      <xdr:rowOff>4575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57794</xdr:colOff>
      <xdr:row>16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23D6B8-11CC-4C7C-8C92-AA981DDAD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285750</xdr:colOff>
      <xdr:row>16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7B5D89-836C-4F1E-ADCB-11D7E2A7D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28303</xdr:colOff>
      <xdr:row>16</xdr:row>
      <xdr:rowOff>94705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80663F-790C-423F-BE6C-A2B0E67B6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453547-E518-4A7D-84C1-D1EA30595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5549B8-5F11-4BFE-9F14-39087FFE4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525780</xdr:colOff>
      <xdr:row>16</xdr:row>
      <xdr:rowOff>175680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273600</xdr:colOff>
      <xdr:row>16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0.26933</cdr:x>
      <cdr:y>0.79082</cdr:y>
    </cdr:from>
    <cdr:to>
      <cdr:x>0.48419</cdr:x>
      <cdr:y>0.89459</cdr:y>
    </cdr:to>
    <cdr:sp macro="" textlink="">
      <cdr:nvSpPr>
        <cdr:cNvPr id="2" name="Retângulo 1"/>
        <cdr:cNvSpPr/>
      </cdr:nvSpPr>
      <cdr:spPr bwMode="auto">
        <a:xfrm xmlns:a="http://schemas.openxmlformats.org/drawingml/2006/main">
          <a:off x="1851683" y="2115143"/>
          <a:ext cx="1477193" cy="2775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0.59744</cdr:x>
      <cdr:y>0.78981</cdr:y>
    </cdr:from>
    <cdr:to>
      <cdr:x>0.8734</cdr:x>
      <cdr:y>0.87614</cdr:y>
    </cdr:to>
    <cdr:sp macro="" textlink="">
      <cdr:nvSpPr>
        <cdr:cNvPr id="3" name="Retângulo 2"/>
        <cdr:cNvSpPr/>
      </cdr:nvSpPr>
      <cdr:spPr bwMode="auto">
        <a:xfrm xmlns:a="http://schemas.openxmlformats.org/drawingml/2006/main">
          <a:off x="4107487" y="2112439"/>
          <a:ext cx="1897265" cy="2309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13</xdr:col>
      <xdr:colOff>0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47625</xdr:rowOff>
    </xdr:from>
    <xdr:to>
      <xdr:col>9</xdr:col>
      <xdr:colOff>152400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A5234A-4B95-44D5-8232-471C2608F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47625</xdr:rowOff>
    </xdr:from>
    <xdr:to>
      <xdr:col>9</xdr:col>
      <xdr:colOff>151546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273784-35A5-441C-B563-DD8E81210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341561</xdr:colOff>
      <xdr:row>2</xdr:row>
      <xdr:rowOff>14210</xdr:rowOff>
    </xdr:from>
    <xdr:to>
      <xdr:col>11</xdr:col>
      <xdr:colOff>365631</xdr:colOff>
      <xdr:row>3</xdr:row>
      <xdr:rowOff>47101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4D4B40F-7AED-4B2A-8D17-5A7AF1E531F3}"/>
            </a:ext>
          </a:extLst>
        </xdr:cNvPr>
        <xdr:cNvSpPr/>
      </xdr:nvSpPr>
      <xdr:spPr>
        <a:xfrm>
          <a:off x="6437561" y="395210"/>
          <a:ext cx="633670" cy="223391"/>
        </a:xfrm>
        <a:prstGeom prst="roundRect">
          <a:avLst/>
        </a:prstGeom>
        <a:solidFill>
          <a:srgbClr val="ED7D3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333033</xdr:colOff>
      <xdr:row>6</xdr:row>
      <xdr:rowOff>110439</xdr:rowOff>
    </xdr:from>
    <xdr:to>
      <xdr:col>11</xdr:col>
      <xdr:colOff>357103</xdr:colOff>
      <xdr:row>7</xdr:row>
      <xdr:rowOff>150950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F8377AF1-7119-4573-A9D2-4DDC623D7A62}"/>
            </a:ext>
          </a:extLst>
        </xdr:cNvPr>
        <xdr:cNvSpPr/>
      </xdr:nvSpPr>
      <xdr:spPr>
        <a:xfrm rot="10800000">
          <a:off x="6429033" y="1253439"/>
          <a:ext cx="633670" cy="231011"/>
        </a:xfrm>
        <a:prstGeom prst="roundRect">
          <a:avLst/>
        </a:prstGeom>
        <a:solidFill>
          <a:srgbClr val="44546A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580993</xdr:colOff>
      <xdr:row>3</xdr:row>
      <xdr:rowOff>43990</xdr:rowOff>
    </xdr:from>
    <xdr:to>
      <xdr:col>11</xdr:col>
      <xdr:colOff>129060</xdr:colOff>
      <xdr:row>3</xdr:row>
      <xdr:rowOff>136005</xdr:rowOff>
    </xdr:to>
    <xdr:sp macro="" textlink="">
      <xdr:nvSpPr>
        <xdr:cNvPr id="6" name="Triângulo isósceles 5">
          <a:extLst>
            <a:ext uri="{FF2B5EF4-FFF2-40B4-BE49-F238E27FC236}">
              <a16:creationId xmlns:a16="http://schemas.microsoft.com/office/drawing/2014/main" id="{E2A72282-2902-4208-AB8B-0A14EFEF0EDB}"/>
            </a:ext>
          </a:extLst>
        </xdr:cNvPr>
        <xdr:cNvSpPr/>
      </xdr:nvSpPr>
      <xdr:spPr>
        <a:xfrm rot="10800000">
          <a:off x="6676993" y="615490"/>
          <a:ext cx="157667" cy="92015"/>
        </a:xfrm>
        <a:prstGeom prst="triangle">
          <a:avLst/>
        </a:prstGeom>
        <a:solidFill>
          <a:srgbClr val="ED7D3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581232</xdr:colOff>
      <xdr:row>6</xdr:row>
      <xdr:rowOff>27562</xdr:rowOff>
    </xdr:from>
    <xdr:to>
      <xdr:col>11</xdr:col>
      <xdr:colOff>129299</xdr:colOff>
      <xdr:row>6</xdr:row>
      <xdr:rowOff>111957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52D05213-8457-4DAB-867B-1785A521D728}"/>
            </a:ext>
          </a:extLst>
        </xdr:cNvPr>
        <xdr:cNvSpPr/>
      </xdr:nvSpPr>
      <xdr:spPr>
        <a:xfrm>
          <a:off x="6677232" y="1170562"/>
          <a:ext cx="157667" cy="84395"/>
        </a:xfrm>
        <a:prstGeom prst="triangle">
          <a:avLst/>
        </a:prstGeom>
        <a:solidFill>
          <a:srgbClr val="44546A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11</xdr:col>
      <xdr:colOff>352424</xdr:colOff>
      <xdr:row>17</xdr:row>
      <xdr:rowOff>57151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BED947-D4C9-4340-8FC0-BAD4B7691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8</xdr:col>
      <xdr:colOff>123824</xdr:colOff>
      <xdr:row>19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5404AC-916A-4FE2-9489-3E89FCB1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600074</xdr:colOff>
      <xdr:row>15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19050</xdr:rowOff>
    </xdr:from>
    <xdr:to>
      <xdr:col>8</xdr:col>
      <xdr:colOff>295275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3ABA43-AE04-4536-B184-B516ED37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47625</xdr:rowOff>
    </xdr:from>
    <xdr:to>
      <xdr:col>8</xdr:col>
      <xdr:colOff>312419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8BE86A-5409-406E-BBBF-CD56D9CD0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180975</xdr:rowOff>
    </xdr:from>
    <xdr:to>
      <xdr:col>6</xdr:col>
      <xdr:colOff>364861</xdr:colOff>
      <xdr:row>17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1BAA2A-AF1C-4F4A-A5D3-E1467A95F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9</xdr:col>
      <xdr:colOff>219075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527547-D3F8-4AA8-825F-B25B6B8FC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161926</xdr:rowOff>
    </xdr:from>
    <xdr:to>
      <xdr:col>10</xdr:col>
      <xdr:colOff>239040</xdr:colOff>
      <xdr:row>17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AAF36D-56B2-4BAE-8F83-A87FF095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219075</xdr:colOff>
      <xdr:row>17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6B4F48-175A-4A70-AA8C-F35951078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2</xdr:row>
      <xdr:rowOff>0</xdr:rowOff>
    </xdr:from>
    <xdr:to>
      <xdr:col>15</xdr:col>
      <xdr:colOff>483258</xdr:colOff>
      <xdr:row>16</xdr:row>
      <xdr:rowOff>113833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2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226695</xdr:colOff>
      <xdr:row>2</xdr:row>
      <xdr:rowOff>171192</xdr:rowOff>
    </xdr:from>
    <xdr:to>
      <xdr:col>19</xdr:col>
      <xdr:colOff>346695</xdr:colOff>
      <xdr:row>16</xdr:row>
      <xdr:rowOff>63313</xdr:rowOff>
    </xdr:to>
    <xdr:graphicFrame macro="">
      <xdr:nvGraphicFramePr>
        <xdr:cNvPr id="30" name="Chart 57">
          <a:extLst>
            <a:ext uri="{FF2B5EF4-FFF2-40B4-BE49-F238E27FC236}">
              <a16:creationId xmlns:a16="http://schemas.microsoft.com/office/drawing/2014/main" id="{00000000-0008-0000-2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418488</xdr:colOff>
      <xdr:row>16</xdr:row>
      <xdr:rowOff>113833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2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1896464</xdr:colOff>
      <xdr:row>8</xdr:row>
      <xdr:rowOff>159594</xdr:rowOff>
    </xdr:from>
    <xdr:to>
      <xdr:col>2</xdr:col>
      <xdr:colOff>307252</xdr:colOff>
      <xdr:row>10</xdr:row>
      <xdr:rowOff>117148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200-000020000000}"/>
            </a:ext>
          </a:extLst>
        </xdr:cNvPr>
        <xdr:cNvSpPr/>
      </xdr:nvSpPr>
      <xdr:spPr>
        <a:xfrm>
          <a:off x="1896464" y="1683594"/>
          <a:ext cx="1220663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r>
            <a:rPr lang="pt-BR">
              <a:solidFill>
                <a:schemeClr val="tx1">
                  <a:lumMod val="75000"/>
                  <a:lumOff val="2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2000</a:t>
          </a:r>
        </a:p>
        <a:p>
          <a:pPr algn="ctr"/>
          <a:r>
            <a:rPr lang="pt-BR" sz="1200" b="0">
              <a:solidFill>
                <a:schemeClr val="tx1">
                  <a:lumMod val="75000"/>
                  <a:lumOff val="2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171 Mtep</a:t>
          </a:r>
        </a:p>
      </xdr:txBody>
    </xdr:sp>
    <xdr:clientData/>
  </xdr:twoCellAnchor>
  <xdr:twoCellAnchor>
    <xdr:from>
      <xdr:col>4</xdr:col>
      <xdr:colOff>436245</xdr:colOff>
      <xdr:row>2</xdr:row>
      <xdr:rowOff>161667</xdr:rowOff>
    </xdr:from>
    <xdr:to>
      <xdr:col>8</xdr:col>
      <xdr:colOff>22845</xdr:colOff>
      <xdr:row>16</xdr:row>
      <xdr:rowOff>53788</xdr:rowOff>
    </xdr:to>
    <xdr:graphicFrame macro="">
      <xdr:nvGraphicFramePr>
        <xdr:cNvPr id="33" name="Chart 57">
          <a:extLst>
            <a:ext uri="{FF2B5EF4-FFF2-40B4-BE49-F238E27FC236}">
              <a16:creationId xmlns:a16="http://schemas.microsoft.com/office/drawing/2014/main" id="{00000000-0008-0000-2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174344</xdr:colOff>
      <xdr:row>8</xdr:row>
      <xdr:rowOff>51009</xdr:rowOff>
    </xdr:from>
    <xdr:to>
      <xdr:col>12</xdr:col>
      <xdr:colOff>139612</xdr:colOff>
      <xdr:row>10</xdr:row>
      <xdr:rowOff>8563</xdr:rowOff>
    </xdr:to>
    <xdr:sp macro="" textlink="$C$21">
      <xdr:nvSpPr>
        <xdr:cNvPr id="2" name="Retângulo 1">
          <a:extLst>
            <a:ext uri="{FF2B5EF4-FFF2-40B4-BE49-F238E27FC236}">
              <a16:creationId xmlns:a16="http://schemas.microsoft.com/office/drawing/2014/main" id="{1FFAA322-E38A-45FE-A7BD-E7DAAA86585A}"/>
            </a:ext>
          </a:extLst>
        </xdr:cNvPr>
        <xdr:cNvSpPr/>
      </xdr:nvSpPr>
      <xdr:spPr>
        <a:xfrm>
          <a:off x="8927819" y="1575009"/>
          <a:ext cx="1184468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fld id="{45552F45-B256-44F3-A0EE-0F99F69FD3C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Calibri"/>
            </a:rPr>
            <a:pPr algn="ctr"/>
            <a:t>2023</a:t>
          </a:fld>
          <a:endParaRPr lang="pt-BR" sz="1800" b="0">
            <a:solidFill>
              <a:schemeClr val="tx1">
                <a:lumMod val="75000"/>
                <a:lumOff val="25000"/>
              </a:schemeClr>
            </a:solidFill>
            <a:latin typeface="Graphik Medium" panose="020B06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174344</xdr:colOff>
      <xdr:row>9</xdr:row>
      <xdr:rowOff>108159</xdr:rowOff>
    </xdr:from>
    <xdr:to>
      <xdr:col>12</xdr:col>
      <xdr:colOff>139612</xdr:colOff>
      <xdr:row>11</xdr:row>
      <xdr:rowOff>65713</xdr:rowOff>
    </xdr:to>
    <xdr:sp macro="" textlink="$C$21">
      <xdr:nvSpPr>
        <xdr:cNvPr id="3" name="Retângulo 2">
          <a:extLst>
            <a:ext uri="{FF2B5EF4-FFF2-40B4-BE49-F238E27FC236}">
              <a16:creationId xmlns:a16="http://schemas.microsoft.com/office/drawing/2014/main" id="{4C88853F-A481-4243-AF57-1072D7758AB0}"/>
            </a:ext>
          </a:extLst>
        </xdr:cNvPr>
        <xdr:cNvSpPr/>
      </xdr:nvSpPr>
      <xdr:spPr>
        <a:xfrm>
          <a:off x="8927819" y="1822659"/>
          <a:ext cx="1184468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r>
            <a:rPr lang="en-US" sz="1200" b="0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Calibri"/>
            </a:rPr>
            <a:t>262 Mtep</a:t>
          </a:r>
          <a:endParaRPr lang="pt-BR" sz="1400" b="0">
            <a:solidFill>
              <a:schemeClr val="tx1">
                <a:lumMod val="75000"/>
                <a:lumOff val="25000"/>
              </a:schemeClr>
            </a:solidFill>
            <a:latin typeface="Graphik Light" panose="020B04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628650</xdr:colOff>
      <xdr:row>17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19050</xdr:colOff>
      <xdr:row>17</xdr:row>
      <xdr:rowOff>179490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8</xdr:col>
      <xdr:colOff>819150</xdr:colOff>
      <xdr:row>14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419099</xdr:colOff>
      <xdr:row>2</xdr:row>
      <xdr:rowOff>190499</xdr:rowOff>
    </xdr:from>
    <xdr:to>
      <xdr:col>11</xdr:col>
      <xdr:colOff>285749</xdr:colOff>
      <xdr:row>14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657225</xdr:colOff>
      <xdr:row>2</xdr:row>
      <xdr:rowOff>133351</xdr:rowOff>
    </xdr:from>
    <xdr:to>
      <xdr:col>17</xdr:col>
      <xdr:colOff>390525</xdr:colOff>
      <xdr:row>14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870628</xdr:colOff>
      <xdr:row>7</xdr:row>
      <xdr:rowOff>180975</xdr:rowOff>
    </xdr:from>
    <xdr:to>
      <xdr:col>7</xdr:col>
      <xdr:colOff>452484</xdr:colOff>
      <xdr:row>9</xdr:row>
      <xdr:rowOff>42691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 txBox="1"/>
      </xdr:nvSpPr>
      <xdr:spPr>
        <a:xfrm>
          <a:off x="8290603" y="1524000"/>
          <a:ext cx="753431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xdr:txBody>
    </xdr:sp>
    <xdr:clientData/>
  </xdr:twoCellAnchor>
  <xdr:twoCellAnchor>
    <xdr:from>
      <xdr:col>9</xdr:col>
      <xdr:colOff>4413</xdr:colOff>
      <xdr:row>7</xdr:row>
      <xdr:rowOff>158563</xdr:rowOff>
    </xdr:from>
    <xdr:to>
      <xdr:col>9</xdr:col>
      <xdr:colOff>755043</xdr:colOff>
      <xdr:row>9</xdr:row>
      <xdr:rowOff>20279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10549148" y="1492063"/>
          <a:ext cx="750630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xdr:txBody>
    </xdr:sp>
    <xdr:clientData/>
  </xdr:twoCellAnchor>
  <xdr:twoCellAnchor>
    <xdr:from>
      <xdr:col>11</xdr:col>
      <xdr:colOff>689653</xdr:colOff>
      <xdr:row>8</xdr:row>
      <xdr:rowOff>0</xdr:rowOff>
    </xdr:from>
    <xdr:to>
      <xdr:col>13</xdr:col>
      <xdr:colOff>23859</xdr:colOff>
      <xdr:row>9</xdr:row>
      <xdr:rowOff>52216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12567328" y="1533525"/>
          <a:ext cx="753431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2023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604425</xdr:colOff>
      <xdr:row>15</xdr:row>
      <xdr:rowOff>180975</xdr:rowOff>
    </xdr:to>
    <xdr:graphicFrame macro="">
      <xdr:nvGraphicFramePr>
        <xdr:cNvPr id="3" name="Chart 38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4</xdr:row>
      <xdr:rowOff>131377</xdr:rowOff>
    </xdr:from>
    <xdr:to>
      <xdr:col>7</xdr:col>
      <xdr:colOff>174975</xdr:colOff>
      <xdr:row>6</xdr:row>
      <xdr:rowOff>4293</xdr:rowOff>
    </xdr:to>
    <xdr:sp macro="" textlink="$J$22">
      <xdr:nvSpPr>
        <xdr:cNvPr id="17" name="Retângulo 16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SpPr/>
      </xdr:nvSpPr>
      <xdr:spPr bwMode="auto">
        <a:xfrm>
          <a:off x="4857750" y="902902"/>
          <a:ext cx="756000" cy="253916"/>
        </a:xfrm>
        <a:prstGeom prst="rect">
          <a:avLst/>
        </a:prstGeom>
        <a:solidFill>
          <a:srgbClr val="FFC000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8A8222F8-3F88-4F8C-9349-BA762D4E447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-0,8%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7</xdr:row>
      <xdr:rowOff>155051</xdr:rowOff>
    </xdr:from>
    <xdr:to>
      <xdr:col>7</xdr:col>
      <xdr:colOff>175111</xdr:colOff>
      <xdr:row>9</xdr:row>
      <xdr:rowOff>27967</xdr:rowOff>
    </xdr:to>
    <xdr:sp macro="" textlink="$J$24">
      <xdr:nvSpPr>
        <xdr:cNvPr id="18" name="Retângulo 17">
          <a:extLst>
            <a:ext uri="{FF2B5EF4-FFF2-40B4-BE49-F238E27FC236}">
              <a16:creationId xmlns:a16="http://schemas.microsoft.com/office/drawing/2014/main" id="{00000000-0008-0000-2500-000012000000}"/>
            </a:ext>
          </a:extLst>
        </xdr:cNvPr>
        <xdr:cNvSpPr/>
      </xdr:nvSpPr>
      <xdr:spPr bwMode="auto">
        <a:xfrm>
          <a:off x="4857886" y="1498076"/>
          <a:ext cx="756000" cy="253916"/>
        </a:xfrm>
        <a:prstGeom prst="rect">
          <a:avLst/>
        </a:prstGeom>
        <a:solidFill>
          <a:srgbClr val="44546A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5F52CDE3-78CA-4D87-B707-C96099424F6A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0,6%</a:t>
          </a:fld>
          <a:endParaRPr lang="pt-BR" sz="900">
            <a:solidFill>
              <a:schemeClr val="bg1"/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9</xdr:row>
      <xdr:rowOff>86471</xdr:rowOff>
    </xdr:from>
    <xdr:to>
      <xdr:col>7</xdr:col>
      <xdr:colOff>175111</xdr:colOff>
      <xdr:row>10</xdr:row>
      <xdr:rowOff>149887</xdr:rowOff>
    </xdr:to>
    <xdr:sp macro="" textlink="$J$25">
      <xdr:nvSpPr>
        <xdr:cNvPr id="19" name="Retângulo 18">
          <a:extLst>
            <a:ext uri="{FF2B5EF4-FFF2-40B4-BE49-F238E27FC236}">
              <a16:creationId xmlns:a16="http://schemas.microsoft.com/office/drawing/2014/main" id="{00000000-0008-0000-2500-000013000000}"/>
            </a:ext>
          </a:extLst>
        </xdr:cNvPr>
        <xdr:cNvSpPr/>
      </xdr:nvSpPr>
      <xdr:spPr bwMode="auto">
        <a:xfrm>
          <a:off x="4857886" y="1810496"/>
          <a:ext cx="756000" cy="253916"/>
        </a:xfrm>
        <a:prstGeom prst="rect">
          <a:avLst/>
        </a:prstGeom>
        <a:solidFill>
          <a:srgbClr val="5B9BD5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3EE7EE6F-3208-47DB-9DAB-5B6F29C4886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-3,2%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11</xdr:row>
      <xdr:rowOff>17975</xdr:rowOff>
    </xdr:from>
    <xdr:to>
      <xdr:col>7</xdr:col>
      <xdr:colOff>175111</xdr:colOff>
      <xdr:row>12</xdr:row>
      <xdr:rowOff>81391</xdr:rowOff>
    </xdr:to>
    <xdr:sp macro="" textlink="$J$26">
      <xdr:nvSpPr>
        <xdr:cNvPr id="20" name="Retângulo 19">
          <a:extLst>
            <a:ext uri="{FF2B5EF4-FFF2-40B4-BE49-F238E27FC236}">
              <a16:creationId xmlns:a16="http://schemas.microsoft.com/office/drawing/2014/main" id="{00000000-0008-0000-2500-000014000000}"/>
            </a:ext>
          </a:extLst>
        </xdr:cNvPr>
        <xdr:cNvSpPr/>
      </xdr:nvSpPr>
      <xdr:spPr bwMode="auto">
        <a:xfrm>
          <a:off x="4857886" y="2123000"/>
          <a:ext cx="756000" cy="253916"/>
        </a:xfrm>
        <a:prstGeom prst="rect">
          <a:avLst/>
        </a:prstGeom>
        <a:solidFill>
          <a:srgbClr val="ED7D31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600A1A37-BFB0-4102-A82B-57BB805F109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0,4%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12</xdr:row>
      <xdr:rowOff>139895</xdr:rowOff>
    </xdr:from>
    <xdr:to>
      <xdr:col>7</xdr:col>
      <xdr:colOff>175111</xdr:colOff>
      <xdr:row>14</xdr:row>
      <xdr:rowOff>12811</xdr:rowOff>
    </xdr:to>
    <xdr:sp macro="" textlink="$J$27">
      <xdr:nvSpPr>
        <xdr:cNvPr id="21" name="Retângulo 20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/>
      </xdr:nvSpPr>
      <xdr:spPr bwMode="auto">
        <a:xfrm>
          <a:off x="4857886" y="2435420"/>
          <a:ext cx="756000" cy="253916"/>
        </a:xfrm>
        <a:prstGeom prst="rect">
          <a:avLst/>
        </a:prstGeom>
        <a:solidFill>
          <a:srgbClr val="A5A5A5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78EA669E-D4E5-4A6D-91B8-53DC3599F84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-0,4%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7</xdr:col>
      <xdr:colOff>173626</xdr:colOff>
      <xdr:row>7</xdr:row>
      <xdr:rowOff>144329</xdr:rowOff>
    </xdr:from>
    <xdr:to>
      <xdr:col>10</xdr:col>
      <xdr:colOff>504826</xdr:colOff>
      <xdr:row>9</xdr:row>
      <xdr:rowOff>43770</xdr:rowOff>
    </xdr:to>
    <xdr:sp macro="" textlink="">
      <xdr:nvSpPr>
        <xdr:cNvPr id="22" name="CaixaDeTexto 8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SpPr txBox="1"/>
      </xdr:nvSpPr>
      <xdr:spPr>
        <a:xfrm>
          <a:off x="5690506" y="143972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Total</a:t>
          </a:r>
        </a:p>
      </xdr:txBody>
    </xdr:sp>
    <xdr:clientData/>
  </xdr:twoCellAnchor>
  <xdr:twoCellAnchor>
    <xdr:from>
      <xdr:col>7</xdr:col>
      <xdr:colOff>173626</xdr:colOff>
      <xdr:row>12</xdr:row>
      <xdr:rowOff>116389</xdr:rowOff>
    </xdr:from>
    <xdr:to>
      <xdr:col>10</xdr:col>
      <xdr:colOff>504826</xdr:colOff>
      <xdr:row>14</xdr:row>
      <xdr:rowOff>15830</xdr:rowOff>
    </xdr:to>
    <xdr:sp macro="" textlink="">
      <xdr:nvSpPr>
        <xdr:cNvPr id="23" name="CaixaDeTexto 8">
          <a:extLst>
            <a:ext uri="{FF2B5EF4-FFF2-40B4-BE49-F238E27FC236}">
              <a16:creationId xmlns:a16="http://schemas.microsoft.com/office/drawing/2014/main" id="{00000000-0008-0000-2500-000017000000}"/>
            </a:ext>
          </a:extLst>
        </xdr:cNvPr>
        <xdr:cNvSpPr txBox="1"/>
      </xdr:nvSpPr>
      <xdr:spPr>
        <a:xfrm>
          <a:off x="5690506" y="232618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Ferroviário</a:t>
          </a:r>
        </a:p>
      </xdr:txBody>
    </xdr:sp>
    <xdr:clientData/>
  </xdr:twoCellAnchor>
  <xdr:twoCellAnchor>
    <xdr:from>
      <xdr:col>7</xdr:col>
      <xdr:colOff>173626</xdr:colOff>
      <xdr:row>11</xdr:row>
      <xdr:rowOff>7888</xdr:rowOff>
    </xdr:from>
    <xdr:to>
      <xdr:col>10</xdr:col>
      <xdr:colOff>504826</xdr:colOff>
      <xdr:row>12</xdr:row>
      <xdr:rowOff>90209</xdr:rowOff>
    </xdr:to>
    <xdr:sp macro="" textlink="">
      <xdr:nvSpPr>
        <xdr:cNvPr id="24" name="CaixaDeTexto 8"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 txBox="1"/>
      </xdr:nvSpPr>
      <xdr:spPr>
        <a:xfrm>
          <a:off x="5690506" y="2034808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Rodoviário Coletivo</a:t>
          </a:r>
        </a:p>
      </xdr:txBody>
    </xdr:sp>
    <xdr:clientData/>
  </xdr:twoCellAnchor>
  <xdr:twoCellAnchor>
    <xdr:from>
      <xdr:col>7</xdr:col>
      <xdr:colOff>173626</xdr:colOff>
      <xdr:row>4</xdr:row>
      <xdr:rowOff>112579</xdr:rowOff>
    </xdr:from>
    <xdr:to>
      <xdr:col>10</xdr:col>
      <xdr:colOff>504826</xdr:colOff>
      <xdr:row>6</xdr:row>
      <xdr:rowOff>12020</xdr:rowOff>
    </xdr:to>
    <xdr:sp macro="" textlink="">
      <xdr:nvSpPr>
        <xdr:cNvPr id="25" name="CaixaDeTexto 8"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 txBox="1"/>
      </xdr:nvSpPr>
      <xdr:spPr>
        <a:xfrm>
          <a:off x="5690506" y="85933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Hidroviário</a:t>
          </a:r>
        </a:p>
      </xdr:txBody>
    </xdr:sp>
    <xdr:clientData/>
  </xdr:twoCellAnchor>
  <xdr:twoCellAnchor>
    <xdr:from>
      <xdr:col>7</xdr:col>
      <xdr:colOff>173626</xdr:colOff>
      <xdr:row>9</xdr:row>
      <xdr:rowOff>70034</xdr:rowOff>
    </xdr:from>
    <xdr:to>
      <xdr:col>10</xdr:col>
      <xdr:colOff>504826</xdr:colOff>
      <xdr:row>10</xdr:row>
      <xdr:rowOff>152355</xdr:rowOff>
    </xdr:to>
    <xdr:sp macro="" textlink="">
      <xdr:nvSpPr>
        <xdr:cNvPr id="26" name="CaixaDeTexto 8"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SpPr txBox="1"/>
      </xdr:nvSpPr>
      <xdr:spPr>
        <a:xfrm>
          <a:off x="5690506" y="1731194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Aéreo</a:t>
          </a:r>
        </a:p>
      </xdr:txBody>
    </xdr:sp>
    <xdr:clientData/>
  </xdr:twoCellAnchor>
  <xdr:twoCellAnchor>
    <xdr:from>
      <xdr:col>6</xdr:col>
      <xdr:colOff>29914</xdr:colOff>
      <xdr:row>6</xdr:row>
      <xdr:rowOff>43747</xdr:rowOff>
    </xdr:from>
    <xdr:to>
      <xdr:col>7</xdr:col>
      <xdr:colOff>176314</xdr:colOff>
      <xdr:row>7</xdr:row>
      <xdr:rowOff>107163</xdr:rowOff>
    </xdr:to>
    <xdr:sp macro="" textlink="$J$23">
      <xdr:nvSpPr>
        <xdr:cNvPr id="27" name="Retângulo 26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SpPr/>
      </xdr:nvSpPr>
      <xdr:spPr bwMode="auto">
        <a:xfrm>
          <a:off x="4859089" y="1196272"/>
          <a:ext cx="756000" cy="253916"/>
        </a:xfrm>
        <a:prstGeom prst="rect">
          <a:avLst/>
        </a:prstGeom>
        <a:solidFill>
          <a:srgbClr val="4472C4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AB144C5A-9177-4CFF-8BF3-C4DE45CDEEB3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-0,2%</a:t>
          </a:fld>
          <a:endParaRPr lang="pt-BR" sz="900">
            <a:solidFill>
              <a:schemeClr val="bg1"/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7</xdr:col>
      <xdr:colOff>174965</xdr:colOff>
      <xdr:row>6</xdr:row>
      <xdr:rowOff>28759</xdr:rowOff>
    </xdr:from>
    <xdr:to>
      <xdr:col>10</xdr:col>
      <xdr:colOff>506165</xdr:colOff>
      <xdr:row>7</xdr:row>
      <xdr:rowOff>111080</xdr:rowOff>
    </xdr:to>
    <xdr:sp macro="" textlink="">
      <xdr:nvSpPr>
        <xdr:cNvPr id="28" name="CaixaDeTexto 8"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SpPr txBox="1"/>
      </xdr:nvSpPr>
      <xdr:spPr>
        <a:xfrm>
          <a:off x="5691845" y="114127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Rodoviário Leves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600074</xdr:colOff>
      <xdr:row>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609599</xdr:colOff>
      <xdr:row>19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531495</xdr:colOff>
      <xdr:row>5</xdr:row>
      <xdr:rowOff>93345</xdr:rowOff>
    </xdr:from>
    <xdr:to>
      <xdr:col>4</xdr:col>
      <xdr:colOff>948062</xdr:colOff>
      <xdr:row>7</xdr:row>
      <xdr:rowOff>90812</xdr:rowOff>
    </xdr:to>
    <xdr:pic>
      <xdr:nvPicPr>
        <xdr:cNvPr id="3" name="Imagem 2" descr="Uma imagem contendo Ícone&#10;&#10;Descrição gerada automaticament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570" y="1045845"/>
          <a:ext cx="416567" cy="378467"/>
        </a:xfrm>
        <a:prstGeom prst="rect">
          <a:avLst/>
        </a:prstGeom>
      </xdr:spPr>
    </xdr:pic>
    <xdr:clientData/>
  </xdr:twoCellAnchor>
  <xdr:twoCellAnchor editAs="oneCell">
    <xdr:from>
      <xdr:col>4</xdr:col>
      <xdr:colOff>535566</xdr:colOff>
      <xdr:row>11</xdr:row>
      <xdr:rowOff>176177</xdr:rowOff>
    </xdr:from>
    <xdr:to>
      <xdr:col>4</xdr:col>
      <xdr:colOff>914033</xdr:colOff>
      <xdr:row>13</xdr:row>
      <xdr:rowOff>173644</xdr:rowOff>
    </xdr:to>
    <xdr:pic>
      <xdr:nvPicPr>
        <xdr:cNvPr id="5" name="Imagem 4" descr="Ícone&#10;&#10;Descrição gerada automaticamente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641" y="2271677"/>
          <a:ext cx="378467" cy="378467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5</xdr:row>
      <xdr:rowOff>38100</xdr:rowOff>
    </xdr:from>
    <xdr:to>
      <xdr:col>5</xdr:col>
      <xdr:colOff>421340</xdr:colOff>
      <xdr:row>5</xdr:row>
      <xdr:rowOff>161664</xdr:rowOff>
    </xdr:to>
    <xdr:sp macro="" textlink="">
      <xdr:nvSpPr>
        <xdr:cNvPr id="6" name="Triângulo isósceles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 bwMode="auto">
        <a:xfrm>
          <a:off x="4524375" y="990600"/>
          <a:ext cx="230840" cy="123564"/>
        </a:xfrm>
        <a:prstGeom prst="triangle">
          <a:avLst/>
        </a:prstGeom>
        <a:solidFill>
          <a:srgbClr val="953735"/>
        </a:solidFill>
        <a:ln w="9525" algn="ctr">
          <a:solidFill>
            <a:srgbClr val="953735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>
            <a:solidFill>
              <a:prstClr val="white"/>
            </a:solidFill>
          </a:endParaRPr>
        </a:p>
      </xdr:txBody>
    </xdr:sp>
    <xdr:clientData/>
  </xdr:twoCellAnchor>
  <xdr:twoCellAnchor>
    <xdr:from>
      <xdr:col>5</xdr:col>
      <xdr:colOff>191770</xdr:colOff>
      <xdr:row>11</xdr:row>
      <xdr:rowOff>152269</xdr:rowOff>
    </xdr:from>
    <xdr:to>
      <xdr:col>5</xdr:col>
      <xdr:colOff>422610</xdr:colOff>
      <xdr:row>12</xdr:row>
      <xdr:rowOff>92953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 bwMode="auto">
        <a:xfrm>
          <a:off x="5259070" y="2163949"/>
          <a:ext cx="230840" cy="123564"/>
        </a:xfrm>
        <a:prstGeom prst="triangle">
          <a:avLst/>
        </a:prstGeom>
        <a:solidFill>
          <a:srgbClr val="00678E"/>
        </a:solidFill>
        <a:ln w="9525" algn="ctr">
          <a:solidFill>
            <a:srgbClr val="00678E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>
            <a:solidFill>
              <a:prstClr val="white"/>
            </a:solidFill>
          </a:endParaRPr>
        </a:p>
      </xdr:txBody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0.77645</cdr:x>
      <cdr:y>0.61773</cdr:y>
    </cdr:from>
    <cdr:to>
      <cdr:x>0.92556</cdr:x>
      <cdr:y>0.7007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508B11DC-4054-4972-B9CF-C8D2DD7E74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1150" y="1920487"/>
          <a:ext cx="937380" cy="257951"/>
        </a:xfrm>
        <a:prstGeom xmlns:a="http://schemas.openxmlformats.org/drawingml/2006/main" prst="rect">
          <a:avLst/>
        </a:prstGeom>
        <a:solidFill xmlns:a="http://schemas.openxmlformats.org/drawingml/2006/main">
          <a:srgbClr val="00678E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200" b="0" dirty="0">
              <a:solidFill>
                <a:schemeClr val="bg1"/>
              </a:solidFill>
              <a:latin typeface="Graphik Medium" panose="020B0603030202060203" pitchFamily="34" charset="0"/>
              <a:cs typeface="Calibri" panose="020F0502020204030204" pitchFamily="34" charset="0"/>
            </a:rPr>
            <a:t>-0,3% a.a.</a:t>
          </a:r>
          <a:endParaRPr lang="pt-BR" sz="1200" b="0" i="0" u="none" strike="noStrike" baseline="0" dirty="0">
            <a:solidFill>
              <a:schemeClr val="bg1"/>
            </a:solidFill>
            <a:latin typeface="Graphik Medium" panose="020B0603030202060203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0.77923</cdr:x>
      <cdr:y>0.2247</cdr:y>
    </cdr:from>
    <cdr:to>
      <cdr:x>0.92834</cdr:x>
      <cdr:y>0.30767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7FB7B2BD-C03A-4EC1-974F-8BAC0C8F7E0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8604" y="698583"/>
          <a:ext cx="937380" cy="257951"/>
        </a:xfrm>
        <a:prstGeom xmlns:a="http://schemas.openxmlformats.org/drawingml/2006/main" prst="rect">
          <a:avLst/>
        </a:prstGeom>
        <a:solidFill xmlns:a="http://schemas.openxmlformats.org/drawingml/2006/main">
          <a:srgbClr val="95373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200" b="0" dirty="0">
              <a:solidFill>
                <a:schemeClr val="bg1"/>
              </a:solidFill>
              <a:latin typeface="Graphik Medium" panose="020B0603030202060203" pitchFamily="34" charset="0"/>
              <a:cs typeface="Calibri" panose="020F0502020204030204" pitchFamily="34" charset="0"/>
            </a:rPr>
            <a:t>+3,7% a.a.</a:t>
          </a:r>
          <a:endParaRPr lang="pt-BR" sz="1200" b="0" i="0" u="none" strike="noStrike" baseline="0" dirty="0">
            <a:solidFill>
              <a:schemeClr val="bg1"/>
            </a:solidFill>
            <a:latin typeface="Graphik Medium" panose="020B0603030202060203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2</xdr:row>
      <xdr:rowOff>29911</xdr:rowOff>
    </xdr:from>
    <xdr:to>
      <xdr:col>8</xdr:col>
      <xdr:colOff>258420</xdr:colOff>
      <xdr:row>12</xdr:row>
      <xdr:rowOff>37111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487020</xdr:colOff>
      <xdr:row>2</xdr:row>
      <xdr:rowOff>17305</xdr:rowOff>
    </xdr:from>
    <xdr:to>
      <xdr:col>5</xdr:col>
      <xdr:colOff>280620</xdr:colOff>
      <xdr:row>12</xdr:row>
      <xdr:rowOff>24505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2</xdr:col>
      <xdr:colOff>410820</xdr:colOff>
      <xdr:row>12</xdr:row>
      <xdr:rowOff>7200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631800</xdr:colOff>
      <xdr:row>11</xdr:row>
      <xdr:rowOff>46576</xdr:rowOff>
    </xdr:from>
    <xdr:to>
      <xdr:col>0</xdr:col>
      <xdr:colOff>754200</xdr:colOff>
      <xdr:row>11</xdr:row>
      <xdr:rowOff>168976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/>
      </xdr:nvSpPr>
      <xdr:spPr>
        <a:xfrm>
          <a:off x="6318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12</xdr:row>
      <xdr:rowOff>97609</xdr:rowOff>
    </xdr:from>
    <xdr:to>
      <xdr:col>0</xdr:col>
      <xdr:colOff>754200</xdr:colOff>
      <xdr:row>13</xdr:row>
      <xdr:rowOff>37129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/>
      </xdr:nvSpPr>
      <xdr:spPr>
        <a:xfrm>
          <a:off x="6318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13</xdr:row>
      <xdr:rowOff>148642</xdr:rowOff>
    </xdr:from>
    <xdr:to>
      <xdr:col>0</xdr:col>
      <xdr:colOff>754200</xdr:colOff>
      <xdr:row>14</xdr:row>
      <xdr:rowOff>88162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/>
      </xdr:nvSpPr>
      <xdr:spPr>
        <a:xfrm>
          <a:off x="6318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15</xdr:row>
      <xdr:rowOff>16795</xdr:rowOff>
    </xdr:from>
    <xdr:to>
      <xdr:col>0</xdr:col>
      <xdr:colOff>754200</xdr:colOff>
      <xdr:row>15</xdr:row>
      <xdr:rowOff>139195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SpPr/>
      </xdr:nvSpPr>
      <xdr:spPr>
        <a:xfrm>
          <a:off x="6318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16</xdr:row>
      <xdr:rowOff>67826</xdr:rowOff>
    </xdr:from>
    <xdr:to>
      <xdr:col>0</xdr:col>
      <xdr:colOff>754200</xdr:colOff>
      <xdr:row>17</xdr:row>
      <xdr:rowOff>7346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SpPr/>
      </xdr:nvSpPr>
      <xdr:spPr>
        <a:xfrm>
          <a:off x="6318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715567</xdr:colOff>
      <xdr:row>10</xdr:row>
      <xdr:rowOff>168335</xdr:rowOff>
    </xdr:from>
    <xdr:to>
      <xdr:col>2</xdr:col>
      <xdr:colOff>66675</xdr:colOff>
      <xdr:row>12</xdr:row>
      <xdr:rowOff>55101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SpPr/>
      </xdr:nvSpPr>
      <xdr:spPr>
        <a:xfrm>
          <a:off x="715567" y="2073335"/>
          <a:ext cx="114180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Etanol: 17,9%</a:t>
          </a:r>
        </a:p>
      </xdr:txBody>
    </xdr:sp>
    <xdr:clientData/>
  </xdr:twoCellAnchor>
  <xdr:twoCellAnchor>
    <xdr:from>
      <xdr:col>0</xdr:col>
      <xdr:colOff>718160</xdr:colOff>
      <xdr:row>12</xdr:row>
      <xdr:rowOff>27449</xdr:rowOff>
    </xdr:from>
    <xdr:to>
      <xdr:col>1</xdr:col>
      <xdr:colOff>514580</xdr:colOff>
      <xdr:row>13</xdr:row>
      <xdr:rowOff>104715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SpPr/>
      </xdr:nvSpPr>
      <xdr:spPr>
        <a:xfrm>
          <a:off x="718160" y="2313449"/>
          <a:ext cx="97752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Diesel: 4,0%</a:t>
          </a:r>
        </a:p>
      </xdr:txBody>
    </xdr:sp>
    <xdr:clientData/>
  </xdr:twoCellAnchor>
  <xdr:twoCellAnchor>
    <xdr:from>
      <xdr:col>0</xdr:col>
      <xdr:colOff>718160</xdr:colOff>
      <xdr:row>13</xdr:row>
      <xdr:rowOff>83329</xdr:rowOff>
    </xdr:from>
    <xdr:to>
      <xdr:col>2</xdr:col>
      <xdr:colOff>67808</xdr:colOff>
      <xdr:row>14</xdr:row>
      <xdr:rowOff>160595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SpPr/>
      </xdr:nvSpPr>
      <xdr:spPr>
        <a:xfrm>
          <a:off x="718160" y="2559829"/>
          <a:ext cx="114034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Gasolina: 78%</a:t>
          </a:r>
        </a:p>
      </xdr:txBody>
    </xdr:sp>
    <xdr:clientData/>
  </xdr:twoCellAnchor>
  <xdr:twoCellAnchor>
    <xdr:from>
      <xdr:col>0</xdr:col>
      <xdr:colOff>718160</xdr:colOff>
      <xdr:row>16</xdr:row>
      <xdr:rowOff>2049</xdr:rowOff>
    </xdr:from>
    <xdr:to>
      <xdr:col>1</xdr:col>
      <xdr:colOff>514580</xdr:colOff>
      <xdr:row>17</xdr:row>
      <xdr:rowOff>79315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SpPr/>
      </xdr:nvSpPr>
      <xdr:spPr>
        <a:xfrm>
          <a:off x="718160" y="3050049"/>
          <a:ext cx="97752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FlexFuel: 0%</a:t>
          </a:r>
        </a:p>
      </xdr:txBody>
    </xdr:sp>
    <xdr:clientData/>
  </xdr:twoCellAnchor>
  <xdr:twoCellAnchor>
    <xdr:from>
      <xdr:col>0</xdr:col>
      <xdr:colOff>718160</xdr:colOff>
      <xdr:row>14</xdr:row>
      <xdr:rowOff>132164</xdr:rowOff>
    </xdr:from>
    <xdr:to>
      <xdr:col>3</xdr:col>
      <xdr:colOff>282420</xdr:colOff>
      <xdr:row>16</xdr:row>
      <xdr:rowOff>20320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SpPr/>
      </xdr:nvSpPr>
      <xdr:spPr>
        <a:xfrm>
          <a:off x="718160" y="2692484"/>
          <a:ext cx="1995040" cy="25391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Hib.</a:t>
          </a:r>
          <a:r>
            <a:rPr lang="pt-BR" sz="1050" b="0" baseline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e Elétricos</a:t>
          </a: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: 0%</a:t>
          </a:r>
        </a:p>
      </xdr:txBody>
    </xdr:sp>
    <xdr:clientData/>
  </xdr:twoCellAnchor>
  <xdr:twoCellAnchor>
    <xdr:from>
      <xdr:col>2</xdr:col>
      <xdr:colOff>563220</xdr:colOff>
      <xdr:row>11</xdr:row>
      <xdr:rowOff>46576</xdr:rowOff>
    </xdr:from>
    <xdr:to>
      <xdr:col>3</xdr:col>
      <xdr:colOff>76020</xdr:colOff>
      <xdr:row>11</xdr:row>
      <xdr:rowOff>168976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SpPr/>
      </xdr:nvSpPr>
      <xdr:spPr>
        <a:xfrm>
          <a:off x="23844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12</xdr:row>
      <xdr:rowOff>97609</xdr:rowOff>
    </xdr:from>
    <xdr:to>
      <xdr:col>3</xdr:col>
      <xdr:colOff>76020</xdr:colOff>
      <xdr:row>13</xdr:row>
      <xdr:rowOff>37129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SpPr/>
      </xdr:nvSpPr>
      <xdr:spPr>
        <a:xfrm>
          <a:off x="23844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13</xdr:row>
      <xdr:rowOff>148642</xdr:rowOff>
    </xdr:from>
    <xdr:to>
      <xdr:col>3</xdr:col>
      <xdr:colOff>76020</xdr:colOff>
      <xdr:row>14</xdr:row>
      <xdr:rowOff>88162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2800-000011000000}"/>
            </a:ext>
          </a:extLst>
        </xdr:cNvPr>
        <xdr:cNvSpPr/>
      </xdr:nvSpPr>
      <xdr:spPr>
        <a:xfrm>
          <a:off x="23844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15</xdr:row>
      <xdr:rowOff>16795</xdr:rowOff>
    </xdr:from>
    <xdr:to>
      <xdr:col>3</xdr:col>
      <xdr:colOff>76020</xdr:colOff>
      <xdr:row>15</xdr:row>
      <xdr:rowOff>139195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/>
      </xdr:nvSpPr>
      <xdr:spPr>
        <a:xfrm>
          <a:off x="23844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16</xdr:row>
      <xdr:rowOff>67826</xdr:rowOff>
    </xdr:from>
    <xdr:to>
      <xdr:col>3</xdr:col>
      <xdr:colOff>76020</xdr:colOff>
      <xdr:row>17</xdr:row>
      <xdr:rowOff>7346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SpPr/>
      </xdr:nvSpPr>
      <xdr:spPr>
        <a:xfrm>
          <a:off x="23844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3</xdr:col>
      <xdr:colOff>37387</xdr:colOff>
      <xdr:row>10</xdr:row>
      <xdr:rowOff>167640</xdr:rowOff>
    </xdr:from>
    <xdr:to>
      <xdr:col>4</xdr:col>
      <xdr:colOff>435787</xdr:colOff>
      <xdr:row>12</xdr:row>
      <xdr:rowOff>55796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/>
      </xdr:nvSpPr>
      <xdr:spPr>
        <a:xfrm>
          <a:off x="2468167" y="1996440"/>
          <a:ext cx="1008000" cy="25391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Etanol: 4,7%</a:t>
          </a:r>
        </a:p>
      </xdr:txBody>
    </xdr:sp>
    <xdr:clientData/>
  </xdr:twoCellAnchor>
  <xdr:twoCellAnchor>
    <xdr:from>
      <xdr:col>3</xdr:col>
      <xdr:colOff>39980</xdr:colOff>
      <xdr:row>12</xdr:row>
      <xdr:rowOff>27449</xdr:rowOff>
    </xdr:from>
    <xdr:to>
      <xdr:col>4</xdr:col>
      <xdr:colOff>438380</xdr:colOff>
      <xdr:row>13</xdr:row>
      <xdr:rowOff>104715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SpPr/>
      </xdr:nvSpPr>
      <xdr:spPr>
        <a:xfrm>
          <a:off x="2440280" y="2313449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Diesel: 4,4%</a:t>
          </a:r>
        </a:p>
      </xdr:txBody>
    </xdr:sp>
    <xdr:clientData/>
  </xdr:twoCellAnchor>
  <xdr:twoCellAnchor>
    <xdr:from>
      <xdr:col>3</xdr:col>
      <xdr:colOff>39980</xdr:colOff>
      <xdr:row>13</xdr:row>
      <xdr:rowOff>83329</xdr:rowOff>
    </xdr:from>
    <xdr:to>
      <xdr:col>4</xdr:col>
      <xdr:colOff>601208</xdr:colOff>
      <xdr:row>14</xdr:row>
      <xdr:rowOff>160595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SpPr/>
      </xdr:nvSpPr>
      <xdr:spPr>
        <a:xfrm>
          <a:off x="2440280" y="2559829"/>
          <a:ext cx="117082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Gasolina: 48%</a:t>
          </a:r>
        </a:p>
      </xdr:txBody>
    </xdr:sp>
    <xdr:clientData/>
  </xdr:twoCellAnchor>
  <xdr:twoCellAnchor>
    <xdr:from>
      <xdr:col>3</xdr:col>
      <xdr:colOff>39980</xdr:colOff>
      <xdr:row>16</xdr:row>
      <xdr:rowOff>2049</xdr:rowOff>
    </xdr:from>
    <xdr:to>
      <xdr:col>4</xdr:col>
      <xdr:colOff>438380</xdr:colOff>
      <xdr:row>17</xdr:row>
      <xdr:rowOff>79315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SpPr/>
      </xdr:nvSpPr>
      <xdr:spPr>
        <a:xfrm>
          <a:off x="2440280" y="3050049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FlexFuel: 43%</a:t>
          </a:r>
        </a:p>
      </xdr:txBody>
    </xdr:sp>
    <xdr:clientData/>
  </xdr:twoCellAnchor>
  <xdr:twoCellAnchor>
    <xdr:from>
      <xdr:col>3</xdr:col>
      <xdr:colOff>39980</xdr:colOff>
      <xdr:row>14</xdr:row>
      <xdr:rowOff>132164</xdr:rowOff>
    </xdr:from>
    <xdr:to>
      <xdr:col>5</xdr:col>
      <xdr:colOff>609420</xdr:colOff>
      <xdr:row>16</xdr:row>
      <xdr:rowOff>20320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800-000018000000}"/>
            </a:ext>
          </a:extLst>
        </xdr:cNvPr>
        <xdr:cNvSpPr/>
      </xdr:nvSpPr>
      <xdr:spPr>
        <a:xfrm>
          <a:off x="2470760" y="2692484"/>
          <a:ext cx="1788640" cy="25391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Hib.</a:t>
          </a:r>
          <a:r>
            <a:rPr lang="pt-BR" sz="1050" b="0" baseline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e Elétricos</a:t>
          </a: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: 0%</a:t>
          </a:r>
        </a:p>
      </xdr:txBody>
    </xdr:sp>
    <xdr:clientData/>
  </xdr:twoCellAnchor>
  <xdr:twoCellAnchor>
    <xdr:from>
      <xdr:col>5</xdr:col>
      <xdr:colOff>487020</xdr:colOff>
      <xdr:row>11</xdr:row>
      <xdr:rowOff>46576</xdr:rowOff>
    </xdr:from>
    <xdr:to>
      <xdr:col>5</xdr:col>
      <xdr:colOff>609420</xdr:colOff>
      <xdr:row>11</xdr:row>
      <xdr:rowOff>168976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2800-000019000000}"/>
            </a:ext>
          </a:extLst>
        </xdr:cNvPr>
        <xdr:cNvSpPr/>
      </xdr:nvSpPr>
      <xdr:spPr>
        <a:xfrm>
          <a:off x="41370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12</xdr:row>
      <xdr:rowOff>97609</xdr:rowOff>
    </xdr:from>
    <xdr:to>
      <xdr:col>5</xdr:col>
      <xdr:colOff>609420</xdr:colOff>
      <xdr:row>13</xdr:row>
      <xdr:rowOff>37129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2800-00001A000000}"/>
            </a:ext>
          </a:extLst>
        </xdr:cNvPr>
        <xdr:cNvSpPr/>
      </xdr:nvSpPr>
      <xdr:spPr>
        <a:xfrm>
          <a:off x="41370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13</xdr:row>
      <xdr:rowOff>148642</xdr:rowOff>
    </xdr:from>
    <xdr:to>
      <xdr:col>5</xdr:col>
      <xdr:colOff>609420</xdr:colOff>
      <xdr:row>14</xdr:row>
      <xdr:rowOff>88162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2800-00001B000000}"/>
            </a:ext>
          </a:extLst>
        </xdr:cNvPr>
        <xdr:cNvSpPr/>
      </xdr:nvSpPr>
      <xdr:spPr>
        <a:xfrm>
          <a:off x="41370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15</xdr:row>
      <xdr:rowOff>16795</xdr:rowOff>
    </xdr:from>
    <xdr:to>
      <xdr:col>5</xdr:col>
      <xdr:colOff>609420</xdr:colOff>
      <xdr:row>15</xdr:row>
      <xdr:rowOff>139195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2800-00001C000000}"/>
            </a:ext>
          </a:extLst>
        </xdr:cNvPr>
        <xdr:cNvSpPr/>
      </xdr:nvSpPr>
      <xdr:spPr>
        <a:xfrm>
          <a:off x="41370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16</xdr:row>
      <xdr:rowOff>67826</xdr:rowOff>
    </xdr:from>
    <xdr:to>
      <xdr:col>5</xdr:col>
      <xdr:colOff>609420</xdr:colOff>
      <xdr:row>17</xdr:row>
      <xdr:rowOff>7346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2800-00001D000000}"/>
            </a:ext>
          </a:extLst>
        </xdr:cNvPr>
        <xdr:cNvSpPr/>
      </xdr:nvSpPr>
      <xdr:spPr>
        <a:xfrm>
          <a:off x="41370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570787</xdr:colOff>
      <xdr:row>10</xdr:row>
      <xdr:rowOff>168335</xdr:rowOff>
    </xdr:from>
    <xdr:to>
      <xdr:col>7</xdr:col>
      <xdr:colOff>359587</xdr:colOff>
      <xdr:row>12</xdr:row>
      <xdr:rowOff>55101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2800-00001E000000}"/>
            </a:ext>
          </a:extLst>
        </xdr:cNvPr>
        <xdr:cNvSpPr/>
      </xdr:nvSpPr>
      <xdr:spPr>
        <a:xfrm>
          <a:off x="4190287" y="2073335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Etanol: 0,9%</a:t>
          </a:r>
        </a:p>
      </xdr:txBody>
    </xdr:sp>
    <xdr:clientData/>
  </xdr:twoCellAnchor>
  <xdr:twoCellAnchor>
    <xdr:from>
      <xdr:col>5</xdr:col>
      <xdr:colOff>573380</xdr:colOff>
      <xdr:row>12</xdr:row>
      <xdr:rowOff>27449</xdr:rowOff>
    </xdr:from>
    <xdr:to>
      <xdr:col>7</xdr:col>
      <xdr:colOff>362180</xdr:colOff>
      <xdr:row>13</xdr:row>
      <xdr:rowOff>104715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2800-00001F000000}"/>
            </a:ext>
          </a:extLst>
        </xdr:cNvPr>
        <xdr:cNvSpPr/>
      </xdr:nvSpPr>
      <xdr:spPr>
        <a:xfrm>
          <a:off x="4192880" y="2313449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Diesel: 5,0%</a:t>
          </a:r>
        </a:p>
      </xdr:txBody>
    </xdr:sp>
    <xdr:clientData/>
  </xdr:twoCellAnchor>
  <xdr:twoCellAnchor>
    <xdr:from>
      <xdr:col>5</xdr:col>
      <xdr:colOff>573380</xdr:colOff>
      <xdr:row>13</xdr:row>
      <xdr:rowOff>83329</xdr:rowOff>
    </xdr:from>
    <xdr:to>
      <xdr:col>7</xdr:col>
      <xdr:colOff>525008</xdr:colOff>
      <xdr:row>14</xdr:row>
      <xdr:rowOff>160595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800-000020000000}"/>
            </a:ext>
          </a:extLst>
        </xdr:cNvPr>
        <xdr:cNvSpPr/>
      </xdr:nvSpPr>
      <xdr:spPr>
        <a:xfrm>
          <a:off x="4192880" y="2559829"/>
          <a:ext cx="117082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Gasolina: 16%</a:t>
          </a:r>
        </a:p>
      </xdr:txBody>
    </xdr:sp>
    <xdr:clientData/>
  </xdr:twoCellAnchor>
  <xdr:twoCellAnchor>
    <xdr:from>
      <xdr:col>5</xdr:col>
      <xdr:colOff>573379</xdr:colOff>
      <xdr:row>16</xdr:row>
      <xdr:rowOff>2049</xdr:rowOff>
    </xdr:from>
    <xdr:to>
      <xdr:col>8</xdr:col>
      <xdr:colOff>179160</xdr:colOff>
      <xdr:row>17</xdr:row>
      <xdr:rowOff>79315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2800-000021000000}"/>
            </a:ext>
          </a:extLst>
        </xdr:cNvPr>
        <xdr:cNvSpPr/>
      </xdr:nvSpPr>
      <xdr:spPr>
        <a:xfrm>
          <a:off x="4192879" y="3050049"/>
          <a:ext cx="1434581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FlexFuel: 78%</a:t>
          </a:r>
        </a:p>
      </xdr:txBody>
    </xdr:sp>
    <xdr:clientData/>
  </xdr:twoCellAnchor>
  <xdr:twoCellAnchor>
    <xdr:from>
      <xdr:col>5</xdr:col>
      <xdr:colOff>575260</xdr:colOff>
      <xdr:row>14</xdr:row>
      <xdr:rowOff>132859</xdr:rowOff>
    </xdr:from>
    <xdr:to>
      <xdr:col>9</xdr:col>
      <xdr:colOff>148540</xdr:colOff>
      <xdr:row>16</xdr:row>
      <xdr:rowOff>19625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00000000-0008-0000-2800-000022000000}"/>
            </a:ext>
          </a:extLst>
        </xdr:cNvPr>
        <xdr:cNvSpPr/>
      </xdr:nvSpPr>
      <xdr:spPr>
        <a:xfrm>
          <a:off x="4194760" y="2799859"/>
          <a:ext cx="201168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Hib.</a:t>
          </a:r>
          <a:r>
            <a:rPr lang="pt-BR" sz="1050" b="0" baseline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e Elétricos</a:t>
          </a: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: 0,23%</a:t>
          </a:r>
        </a:p>
      </xdr:txBody>
    </xdr:sp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0.29438</cdr:x>
      <cdr:y>0.42983</cdr:y>
    </cdr:from>
    <cdr:to>
      <cdr:x>0.74599</cdr:x>
      <cdr:y>0.70948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657057" y="789168"/>
          <a:ext cx="1008000" cy="513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2022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0.29269</cdr:x>
      <cdr:y>0.41994</cdr:y>
    </cdr:from>
    <cdr:to>
      <cdr:x>0.74551</cdr:x>
      <cdr:y>0.74811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653278" y="771008"/>
          <a:ext cx="1010701" cy="602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0.37168</cdr:x>
      <cdr:y>0.42936</cdr:y>
    </cdr:from>
    <cdr:to>
      <cdr:x>0.6828</cdr:x>
      <cdr:y>0.55629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29580" y="788313"/>
          <a:ext cx="694422" cy="233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125310</xdr:rowOff>
    </xdr:from>
    <xdr:to>
      <xdr:col>5</xdr:col>
      <xdr:colOff>372755</xdr:colOff>
      <xdr:row>19</xdr:row>
      <xdr:rowOff>53340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432796</xdr:colOff>
      <xdr:row>15</xdr:row>
      <xdr:rowOff>39050</xdr:rowOff>
    </xdr:from>
    <xdr:to>
      <xdr:col>5</xdr:col>
      <xdr:colOff>555196</xdr:colOff>
      <xdr:row>15</xdr:row>
      <xdr:rowOff>161450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/>
      </xdr:nvSpPr>
      <xdr:spPr>
        <a:xfrm>
          <a:off x="5362936" y="2797490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432796</xdr:colOff>
      <xdr:row>16</xdr:row>
      <xdr:rowOff>90083</xdr:rowOff>
    </xdr:from>
    <xdr:to>
      <xdr:col>5</xdr:col>
      <xdr:colOff>555196</xdr:colOff>
      <xdr:row>17</xdr:row>
      <xdr:rowOff>29603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/>
      </xdr:nvSpPr>
      <xdr:spPr>
        <a:xfrm>
          <a:off x="5362936" y="3031403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432796</xdr:colOff>
      <xdr:row>17</xdr:row>
      <xdr:rowOff>141116</xdr:rowOff>
    </xdr:from>
    <xdr:to>
      <xdr:col>5</xdr:col>
      <xdr:colOff>555196</xdr:colOff>
      <xdr:row>18</xdr:row>
      <xdr:rowOff>80636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SpPr/>
      </xdr:nvSpPr>
      <xdr:spPr>
        <a:xfrm>
          <a:off x="5362936" y="3265316"/>
          <a:ext cx="122400" cy="122400"/>
        </a:xfrm>
        <a:prstGeom prst="ellipse">
          <a:avLst/>
        </a:prstGeom>
        <a:solidFill>
          <a:srgbClr val="95373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432796</xdr:colOff>
      <xdr:row>19</xdr:row>
      <xdr:rowOff>9267</xdr:rowOff>
    </xdr:from>
    <xdr:to>
      <xdr:col>5</xdr:col>
      <xdr:colOff>555196</xdr:colOff>
      <xdr:row>19</xdr:row>
      <xdr:rowOff>131667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/>
      </xdr:nvSpPr>
      <xdr:spPr>
        <a:xfrm>
          <a:off x="5362936" y="349922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356596</xdr:colOff>
      <xdr:row>13</xdr:row>
      <xdr:rowOff>11614</xdr:rowOff>
    </xdr:from>
    <xdr:to>
      <xdr:col>9</xdr:col>
      <xdr:colOff>0</xdr:colOff>
      <xdr:row>14</xdr:row>
      <xdr:rowOff>94972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SpPr/>
      </xdr:nvSpPr>
      <xdr:spPr>
        <a:xfrm>
          <a:off x="5157196" y="2497639"/>
          <a:ext cx="2462804" cy="273858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Taxas anuais</a:t>
          </a:r>
          <a:r>
            <a:rPr lang="pt-BR" sz="1050" baseline="0">
              <a:solidFill>
                <a:schemeClr val="tx1">
                  <a:lumMod val="95000"/>
                  <a:lumOff val="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de crescimento</a:t>
          </a:r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Medium" panose="020B06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519900</xdr:colOff>
      <xdr:row>14</xdr:row>
      <xdr:rowOff>168780</xdr:rowOff>
    </xdr:from>
    <xdr:to>
      <xdr:col>14</xdr:col>
      <xdr:colOff>22020</xdr:colOff>
      <xdr:row>16</xdr:row>
      <xdr:rowOff>44517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SpPr/>
      </xdr:nvSpPr>
      <xdr:spPr>
        <a:xfrm>
          <a:off x="5387175" y="2835780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 Hidratado: 5,4% a.a.</a:t>
          </a:r>
        </a:p>
      </xdr:txBody>
    </xdr:sp>
    <xdr:clientData/>
  </xdr:twoCellAnchor>
  <xdr:twoCellAnchor>
    <xdr:from>
      <xdr:col>5</xdr:col>
      <xdr:colOff>519155</xdr:colOff>
      <xdr:row>16</xdr:row>
      <xdr:rowOff>30823</xdr:rowOff>
    </xdr:from>
    <xdr:to>
      <xdr:col>14</xdr:col>
      <xdr:colOff>21275</xdr:colOff>
      <xdr:row>17</xdr:row>
      <xdr:rowOff>97060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SpPr/>
      </xdr:nvSpPr>
      <xdr:spPr>
        <a:xfrm>
          <a:off x="5386430" y="3078823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 Anidro: 3,6% a.a.</a:t>
          </a:r>
        </a:p>
      </xdr:txBody>
    </xdr:sp>
    <xdr:clientData/>
  </xdr:twoCellAnchor>
  <xdr:twoCellAnchor>
    <xdr:from>
      <xdr:col>5</xdr:col>
      <xdr:colOff>519290</xdr:colOff>
      <xdr:row>17</xdr:row>
      <xdr:rowOff>86080</xdr:rowOff>
    </xdr:from>
    <xdr:to>
      <xdr:col>14</xdr:col>
      <xdr:colOff>21410</xdr:colOff>
      <xdr:row>18</xdr:row>
      <xdr:rowOff>152317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2900-00000A000000}"/>
            </a:ext>
          </a:extLst>
        </xdr:cNvPr>
        <xdr:cNvSpPr/>
      </xdr:nvSpPr>
      <xdr:spPr>
        <a:xfrm>
          <a:off x="5386565" y="3324580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 A: 2,9% a.a.</a:t>
          </a:r>
        </a:p>
      </xdr:txBody>
    </xdr:sp>
    <xdr:clientData/>
  </xdr:twoCellAnchor>
  <xdr:twoCellAnchor>
    <xdr:from>
      <xdr:col>5</xdr:col>
      <xdr:colOff>522627</xdr:colOff>
      <xdr:row>18</xdr:row>
      <xdr:rowOff>143380</xdr:rowOff>
    </xdr:from>
    <xdr:to>
      <xdr:col>14</xdr:col>
      <xdr:colOff>24747</xdr:colOff>
      <xdr:row>20</xdr:row>
      <xdr:rowOff>19117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SpPr/>
      </xdr:nvSpPr>
      <xdr:spPr>
        <a:xfrm>
          <a:off x="5389902" y="3572380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Gás Natual Veicular (GNV): 8,3% a.a.</a:t>
          </a:r>
        </a:p>
      </xdr:txBody>
    </xdr:sp>
    <xdr:clientData/>
  </xdr:twoCellAnchor>
  <xdr:twoCellAnchor>
    <xdr:from>
      <xdr:col>0</xdr:col>
      <xdr:colOff>486136</xdr:colOff>
      <xdr:row>3</xdr:row>
      <xdr:rowOff>83820</xdr:rowOff>
    </xdr:from>
    <xdr:to>
      <xdr:col>5</xdr:col>
      <xdr:colOff>101326</xdr:colOff>
      <xdr:row>3</xdr:row>
      <xdr:rowOff>83820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00000000-0008-0000-2900-00000C000000}"/>
            </a:ext>
          </a:extLst>
        </xdr:cNvPr>
        <xdr:cNvCxnSpPr>
          <a:cxnSpLocks/>
        </xdr:cNvCxnSpPr>
      </xdr:nvCxnSpPr>
      <xdr:spPr bwMode="auto">
        <a:xfrm>
          <a:off x="486136" y="647700"/>
          <a:ext cx="4545330" cy="0"/>
        </a:xfrm>
        <a:prstGeom prst="line">
          <a:avLst/>
        </a:prstGeom>
        <a:noFill/>
        <a:ln w="9525" cap="flat" cmpd="sng" algn="ctr">
          <a:solidFill>
            <a:schemeClr val="tx1">
              <a:lumMod val="85000"/>
              <a:lumOff val="1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96246</xdr:colOff>
      <xdr:row>3</xdr:row>
      <xdr:rowOff>83820</xdr:rowOff>
    </xdr:from>
    <xdr:to>
      <xdr:col>5</xdr:col>
      <xdr:colOff>96246</xdr:colOff>
      <xdr:row>4</xdr:row>
      <xdr:rowOff>44235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00000000-0008-0000-2900-00000D000000}"/>
            </a:ext>
          </a:extLst>
        </xdr:cNvPr>
        <xdr:cNvCxnSpPr>
          <a:cxnSpLocks/>
        </xdr:cNvCxnSpPr>
      </xdr:nvCxnSpPr>
      <xdr:spPr bwMode="auto">
        <a:xfrm>
          <a:off x="5026386" y="647700"/>
          <a:ext cx="0" cy="143295"/>
        </a:xfrm>
        <a:prstGeom prst="straightConnector1">
          <a:avLst/>
        </a:prstGeom>
        <a:noFill/>
        <a:ln w="9525" cap="flat" cmpd="sng" algn="ctr">
          <a:solidFill>
            <a:schemeClr val="tx1">
              <a:lumMod val="85000"/>
              <a:lumOff val="1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486136</xdr:colOff>
      <xdr:row>3</xdr:row>
      <xdr:rowOff>85726</xdr:rowOff>
    </xdr:from>
    <xdr:to>
      <xdr:col>0</xdr:col>
      <xdr:colOff>486136</xdr:colOff>
      <xdr:row>9</xdr:row>
      <xdr:rowOff>56086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00000000-0008-0000-2900-00000E000000}"/>
            </a:ext>
          </a:extLst>
        </xdr:cNvPr>
        <xdr:cNvCxnSpPr>
          <a:cxnSpLocks/>
        </xdr:cNvCxnSpPr>
      </xdr:nvCxnSpPr>
      <xdr:spPr bwMode="auto">
        <a:xfrm>
          <a:off x="486136" y="649606"/>
          <a:ext cx="0" cy="1067640"/>
        </a:xfrm>
        <a:prstGeom prst="straightConnector1">
          <a:avLst/>
        </a:prstGeom>
        <a:noFill/>
        <a:ln w="9525" cap="flat" cmpd="sng" algn="ctr">
          <a:solidFill>
            <a:schemeClr val="tx1">
              <a:lumMod val="85000"/>
              <a:lumOff val="15000"/>
            </a:schemeClr>
          </a:solidFill>
          <a:prstDash val="solid"/>
          <a:round/>
          <a:headEnd type="none" w="med" len="med"/>
          <a:tailEnd type="oval" w="sm" len="sm"/>
        </a:ln>
        <a:effectLst/>
      </xdr:spPr>
    </xdr:cxnSp>
    <xdr:clientData/>
  </xdr:twoCellAnchor>
  <xdr:twoCellAnchor>
    <xdr:from>
      <xdr:col>1</xdr:col>
      <xdr:colOff>379456</xdr:colOff>
      <xdr:row>2</xdr:row>
      <xdr:rowOff>10924</xdr:rowOff>
    </xdr:from>
    <xdr:to>
      <xdr:col>4</xdr:col>
      <xdr:colOff>204616</xdr:colOff>
      <xdr:row>3</xdr:row>
      <xdr:rowOff>84730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2900-00000F000000}"/>
            </a:ext>
          </a:extLst>
        </xdr:cNvPr>
        <xdr:cNvSpPr/>
      </xdr:nvSpPr>
      <xdr:spPr>
        <a:xfrm>
          <a:off x="1338306" y="379224"/>
          <a:ext cx="2771560" cy="25795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lvl="1" algn="ctr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pt-BR" sz="900" b="0">
              <a:solidFill>
                <a:schemeClr val="tx1"/>
              </a:solidFill>
              <a:latin typeface="Graphik Medium" panose="020B0603030202060203" pitchFamily="34" charset="0"/>
              <a:cs typeface="Calibri" panose="020F0502020204030204" pitchFamily="34" charset="0"/>
            </a:rPr>
            <a:t>3,6% a.a.</a:t>
          </a:r>
          <a:r>
            <a:rPr lang="pt-BR" sz="9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 (2000-2023)</a:t>
          </a:r>
          <a:endParaRPr lang="pt-BR" sz="500" b="0">
            <a:solidFill>
              <a:schemeClr val="tx1"/>
            </a:solidFill>
            <a:highlight>
              <a:srgbClr val="FFC000"/>
            </a:highlight>
            <a:latin typeface="Graphik Light" panose="020B0403030202060203" pitchFamily="34" charset="0"/>
            <a:cs typeface="Tajawal" panose="00000500000000000000" pitchFamily="2" charset="-78"/>
          </a:endParaRPr>
        </a:p>
      </xdr:txBody>
    </xdr:sp>
    <xdr:clientData/>
  </xdr:twoCellAnchor>
  <xdr:twoCellAnchor>
    <xdr:from>
      <xdr:col>6</xdr:col>
      <xdr:colOff>432796</xdr:colOff>
      <xdr:row>2</xdr:row>
      <xdr:rowOff>0</xdr:rowOff>
    </xdr:from>
    <xdr:to>
      <xdr:col>9</xdr:col>
      <xdr:colOff>424516</xdr:colOff>
      <xdr:row>12</xdr:row>
      <xdr:rowOff>7200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2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558987</xdr:colOff>
      <xdr:row>2</xdr:row>
      <xdr:rowOff>24950</xdr:rowOff>
    </xdr:from>
    <xdr:to>
      <xdr:col>13</xdr:col>
      <xdr:colOff>352587</xdr:colOff>
      <xdr:row>12</xdr:row>
      <xdr:rowOff>32150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29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554716</xdr:colOff>
      <xdr:row>11</xdr:row>
      <xdr:rowOff>99480</xdr:rowOff>
    </xdr:from>
    <xdr:to>
      <xdr:col>13</xdr:col>
      <xdr:colOff>348316</xdr:colOff>
      <xdr:row>21</xdr:row>
      <xdr:rowOff>106680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29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13856</xdr:colOff>
      <xdr:row>4</xdr:row>
      <xdr:rowOff>173125</xdr:rowOff>
    </xdr:from>
    <xdr:to>
      <xdr:col>9</xdr:col>
      <xdr:colOff>136256</xdr:colOff>
      <xdr:row>5</xdr:row>
      <xdr:rowOff>112645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2900-000013000000}"/>
            </a:ext>
          </a:extLst>
        </xdr:cNvPr>
        <xdr:cNvSpPr/>
      </xdr:nvSpPr>
      <xdr:spPr>
        <a:xfrm>
          <a:off x="7793876" y="919885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5</xdr:row>
      <xdr:rowOff>178205</xdr:rowOff>
    </xdr:from>
    <xdr:to>
      <xdr:col>9</xdr:col>
      <xdr:colOff>136256</xdr:colOff>
      <xdr:row>6</xdr:row>
      <xdr:rowOff>117725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000000-0008-0000-2900-000014000000}"/>
            </a:ext>
          </a:extLst>
        </xdr:cNvPr>
        <xdr:cNvSpPr/>
      </xdr:nvSpPr>
      <xdr:spPr>
        <a:xfrm>
          <a:off x="7793876" y="1107845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6</xdr:row>
      <xdr:rowOff>172636</xdr:rowOff>
    </xdr:from>
    <xdr:to>
      <xdr:col>9</xdr:col>
      <xdr:colOff>136256</xdr:colOff>
      <xdr:row>7</xdr:row>
      <xdr:rowOff>112156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2900-000015000000}"/>
            </a:ext>
          </a:extLst>
        </xdr:cNvPr>
        <xdr:cNvSpPr/>
      </xdr:nvSpPr>
      <xdr:spPr>
        <a:xfrm>
          <a:off x="7793876" y="1285156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7</xdr:row>
      <xdr:rowOff>177236</xdr:rowOff>
    </xdr:from>
    <xdr:to>
      <xdr:col>9</xdr:col>
      <xdr:colOff>136256</xdr:colOff>
      <xdr:row>8</xdr:row>
      <xdr:rowOff>116756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2900-000016000000}"/>
            </a:ext>
          </a:extLst>
        </xdr:cNvPr>
        <xdr:cNvSpPr/>
      </xdr:nvSpPr>
      <xdr:spPr>
        <a:xfrm>
          <a:off x="7793876" y="1472636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108946</xdr:colOff>
      <xdr:row>4</xdr:row>
      <xdr:rowOff>85004</xdr:rowOff>
    </xdr:from>
    <xdr:to>
      <xdr:col>10</xdr:col>
      <xdr:colOff>114300</xdr:colOff>
      <xdr:row>5</xdr:row>
      <xdr:rowOff>162270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900-000017000000}"/>
            </a:ext>
          </a:extLst>
        </xdr:cNvPr>
        <xdr:cNvSpPr/>
      </xdr:nvSpPr>
      <xdr:spPr>
        <a:xfrm>
          <a:off x="7824196" y="856529"/>
          <a:ext cx="614954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14,3%</a:t>
          </a:r>
        </a:p>
      </xdr:txBody>
    </xdr:sp>
    <xdr:clientData/>
  </xdr:twoCellAnchor>
  <xdr:twoCellAnchor>
    <xdr:from>
      <xdr:col>9</xdr:col>
      <xdr:colOff>108946</xdr:colOff>
      <xdr:row>6</xdr:row>
      <xdr:rowOff>84515</xdr:rowOff>
    </xdr:from>
    <xdr:to>
      <xdr:col>10</xdr:col>
      <xdr:colOff>104835</xdr:colOff>
      <xdr:row>7</xdr:row>
      <xdr:rowOff>161781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900-000018000000}"/>
            </a:ext>
          </a:extLst>
        </xdr:cNvPr>
        <xdr:cNvSpPr/>
      </xdr:nvSpPr>
      <xdr:spPr>
        <a:xfrm>
          <a:off x="7824196" y="1237040"/>
          <a:ext cx="605489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68,5%</a:t>
          </a:r>
        </a:p>
      </xdr:txBody>
    </xdr:sp>
    <xdr:clientData/>
  </xdr:twoCellAnchor>
  <xdr:twoCellAnchor>
    <xdr:from>
      <xdr:col>9</xdr:col>
      <xdr:colOff>108946</xdr:colOff>
      <xdr:row>5</xdr:row>
      <xdr:rowOff>85088</xdr:rowOff>
    </xdr:from>
    <xdr:to>
      <xdr:col>10</xdr:col>
      <xdr:colOff>47584</xdr:colOff>
      <xdr:row>6</xdr:row>
      <xdr:rowOff>162354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2900-000019000000}"/>
            </a:ext>
          </a:extLst>
        </xdr:cNvPr>
        <xdr:cNvSpPr/>
      </xdr:nvSpPr>
      <xdr:spPr>
        <a:xfrm>
          <a:off x="7824196" y="1047113"/>
          <a:ext cx="54823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15,7%</a:t>
          </a:r>
        </a:p>
      </xdr:txBody>
    </xdr:sp>
    <xdr:clientData/>
  </xdr:twoCellAnchor>
  <xdr:twoCellAnchor>
    <xdr:from>
      <xdr:col>9</xdr:col>
      <xdr:colOff>108946</xdr:colOff>
      <xdr:row>7</xdr:row>
      <xdr:rowOff>93283</xdr:rowOff>
    </xdr:from>
    <xdr:to>
      <xdr:col>10</xdr:col>
      <xdr:colOff>47584</xdr:colOff>
      <xdr:row>8</xdr:row>
      <xdr:rowOff>171939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2900-00001A000000}"/>
            </a:ext>
          </a:extLst>
        </xdr:cNvPr>
        <xdr:cNvSpPr/>
      </xdr:nvSpPr>
      <xdr:spPr>
        <a:xfrm>
          <a:off x="7824196" y="1436308"/>
          <a:ext cx="548238" cy="26915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1,4%</a:t>
          </a:r>
        </a:p>
      </xdr:txBody>
    </xdr:sp>
    <xdr:clientData/>
  </xdr:twoCellAnchor>
  <xdr:twoCellAnchor>
    <xdr:from>
      <xdr:col>12</xdr:col>
      <xdr:colOff>558987</xdr:colOff>
      <xdr:row>4</xdr:row>
      <xdr:rowOff>172636</xdr:rowOff>
    </xdr:from>
    <xdr:to>
      <xdr:col>13</xdr:col>
      <xdr:colOff>71787</xdr:colOff>
      <xdr:row>5</xdr:row>
      <xdr:rowOff>112156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2900-00001B000000}"/>
            </a:ext>
          </a:extLst>
        </xdr:cNvPr>
        <xdr:cNvSpPr/>
      </xdr:nvSpPr>
      <xdr:spPr>
        <a:xfrm>
          <a:off x="10167807" y="919396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5</xdr:row>
      <xdr:rowOff>177716</xdr:rowOff>
    </xdr:from>
    <xdr:to>
      <xdr:col>13</xdr:col>
      <xdr:colOff>71787</xdr:colOff>
      <xdr:row>6</xdr:row>
      <xdr:rowOff>117236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2900-00001C000000}"/>
            </a:ext>
          </a:extLst>
        </xdr:cNvPr>
        <xdr:cNvSpPr/>
      </xdr:nvSpPr>
      <xdr:spPr>
        <a:xfrm>
          <a:off x="10167807" y="110735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6</xdr:row>
      <xdr:rowOff>172147</xdr:rowOff>
    </xdr:from>
    <xdr:to>
      <xdr:col>13</xdr:col>
      <xdr:colOff>71787</xdr:colOff>
      <xdr:row>7</xdr:row>
      <xdr:rowOff>111667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2900-00001D000000}"/>
            </a:ext>
          </a:extLst>
        </xdr:cNvPr>
        <xdr:cNvSpPr/>
      </xdr:nvSpPr>
      <xdr:spPr>
        <a:xfrm>
          <a:off x="10167807" y="1284667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7</xdr:row>
      <xdr:rowOff>176747</xdr:rowOff>
    </xdr:from>
    <xdr:to>
      <xdr:col>13</xdr:col>
      <xdr:colOff>71787</xdr:colOff>
      <xdr:row>8</xdr:row>
      <xdr:rowOff>116267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2900-00001E000000}"/>
            </a:ext>
          </a:extLst>
        </xdr:cNvPr>
        <xdr:cNvSpPr/>
      </xdr:nvSpPr>
      <xdr:spPr>
        <a:xfrm>
          <a:off x="10167807" y="147214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44477</xdr:colOff>
      <xdr:row>4</xdr:row>
      <xdr:rowOff>84515</xdr:rowOff>
    </xdr:from>
    <xdr:to>
      <xdr:col>13</xdr:col>
      <xdr:colOff>608517</xdr:colOff>
      <xdr:row>5</xdr:row>
      <xdr:rowOff>161781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2900-00001F000000}"/>
            </a:ext>
          </a:extLst>
        </xdr:cNvPr>
        <xdr:cNvSpPr/>
      </xdr:nvSpPr>
      <xdr:spPr>
        <a:xfrm>
          <a:off x="10198127" y="856040"/>
          <a:ext cx="56404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26,3%</a:t>
          </a:r>
        </a:p>
      </xdr:txBody>
    </xdr:sp>
    <xdr:clientData/>
  </xdr:twoCellAnchor>
  <xdr:twoCellAnchor>
    <xdr:from>
      <xdr:col>13</xdr:col>
      <xdr:colOff>44477</xdr:colOff>
      <xdr:row>6</xdr:row>
      <xdr:rowOff>84026</xdr:rowOff>
    </xdr:from>
    <xdr:to>
      <xdr:col>14</xdr:col>
      <xdr:colOff>40366</xdr:colOff>
      <xdr:row>7</xdr:row>
      <xdr:rowOff>161292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900-000020000000}"/>
            </a:ext>
          </a:extLst>
        </xdr:cNvPr>
        <xdr:cNvSpPr/>
      </xdr:nvSpPr>
      <xdr:spPr>
        <a:xfrm>
          <a:off x="10198127" y="1236551"/>
          <a:ext cx="605489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55,9%</a:t>
          </a:r>
        </a:p>
      </xdr:txBody>
    </xdr:sp>
    <xdr:clientData/>
  </xdr:twoCellAnchor>
  <xdr:twoCellAnchor>
    <xdr:from>
      <xdr:col>13</xdr:col>
      <xdr:colOff>44477</xdr:colOff>
      <xdr:row>5</xdr:row>
      <xdr:rowOff>84599</xdr:rowOff>
    </xdr:from>
    <xdr:to>
      <xdr:col>13</xdr:col>
      <xdr:colOff>592715</xdr:colOff>
      <xdr:row>6</xdr:row>
      <xdr:rowOff>161865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2900-000021000000}"/>
            </a:ext>
          </a:extLst>
        </xdr:cNvPr>
        <xdr:cNvSpPr/>
      </xdr:nvSpPr>
      <xdr:spPr>
        <a:xfrm>
          <a:off x="10198127" y="1046624"/>
          <a:ext cx="54823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12,1%</a:t>
          </a:r>
        </a:p>
      </xdr:txBody>
    </xdr:sp>
    <xdr:clientData/>
  </xdr:twoCellAnchor>
  <xdr:twoCellAnchor>
    <xdr:from>
      <xdr:col>13</xdr:col>
      <xdr:colOff>44477</xdr:colOff>
      <xdr:row>7</xdr:row>
      <xdr:rowOff>92794</xdr:rowOff>
    </xdr:from>
    <xdr:to>
      <xdr:col>13</xdr:col>
      <xdr:colOff>592715</xdr:colOff>
      <xdr:row>8</xdr:row>
      <xdr:rowOff>171450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00000000-0008-0000-2900-000022000000}"/>
            </a:ext>
          </a:extLst>
        </xdr:cNvPr>
        <xdr:cNvSpPr/>
      </xdr:nvSpPr>
      <xdr:spPr>
        <a:xfrm>
          <a:off x="10198127" y="1435819"/>
          <a:ext cx="548238" cy="26915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5,6%</a:t>
          </a:r>
        </a:p>
      </xdr:txBody>
    </xdr:sp>
    <xdr:clientData/>
  </xdr:twoCellAnchor>
  <xdr:twoCellAnchor>
    <xdr:from>
      <xdr:col>12</xdr:col>
      <xdr:colOff>558987</xdr:colOff>
      <xdr:row>14</xdr:row>
      <xdr:rowOff>64286</xdr:rowOff>
    </xdr:from>
    <xdr:to>
      <xdr:col>13</xdr:col>
      <xdr:colOff>71787</xdr:colOff>
      <xdr:row>15</xdr:row>
      <xdr:rowOff>3806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00000000-0008-0000-2900-000023000000}"/>
            </a:ext>
          </a:extLst>
        </xdr:cNvPr>
        <xdr:cNvSpPr/>
      </xdr:nvSpPr>
      <xdr:spPr>
        <a:xfrm>
          <a:off x="10167807" y="2639846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15</xdr:row>
      <xdr:rowOff>69366</xdr:rowOff>
    </xdr:from>
    <xdr:to>
      <xdr:col>13</xdr:col>
      <xdr:colOff>71787</xdr:colOff>
      <xdr:row>16</xdr:row>
      <xdr:rowOff>8886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00000000-0008-0000-2900-000024000000}"/>
            </a:ext>
          </a:extLst>
        </xdr:cNvPr>
        <xdr:cNvSpPr/>
      </xdr:nvSpPr>
      <xdr:spPr>
        <a:xfrm>
          <a:off x="10167807" y="28278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16</xdr:row>
      <xdr:rowOff>63797</xdr:rowOff>
    </xdr:from>
    <xdr:to>
      <xdr:col>13</xdr:col>
      <xdr:colOff>71787</xdr:colOff>
      <xdr:row>17</xdr:row>
      <xdr:rowOff>3317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00000000-0008-0000-2900-000025000000}"/>
            </a:ext>
          </a:extLst>
        </xdr:cNvPr>
        <xdr:cNvSpPr/>
      </xdr:nvSpPr>
      <xdr:spPr>
        <a:xfrm>
          <a:off x="10167807" y="3005117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17</xdr:row>
      <xdr:rowOff>68397</xdr:rowOff>
    </xdr:from>
    <xdr:to>
      <xdr:col>13</xdr:col>
      <xdr:colOff>71787</xdr:colOff>
      <xdr:row>18</xdr:row>
      <xdr:rowOff>7917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00000000-0008-0000-2900-000026000000}"/>
            </a:ext>
          </a:extLst>
        </xdr:cNvPr>
        <xdr:cNvSpPr/>
      </xdr:nvSpPr>
      <xdr:spPr>
        <a:xfrm>
          <a:off x="10167807" y="319259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44477</xdr:colOff>
      <xdr:row>13</xdr:row>
      <xdr:rowOff>187419</xdr:rowOff>
    </xdr:from>
    <xdr:to>
      <xdr:col>14</xdr:col>
      <xdr:colOff>40366</xdr:colOff>
      <xdr:row>15</xdr:row>
      <xdr:rowOff>63156</xdr:rowOff>
    </xdr:to>
    <xdr:sp macro="" textlink="">
      <xdr:nvSpPr>
        <xdr:cNvPr id="39" name="Retângulo 38">
          <a:extLst>
            <a:ext uri="{FF2B5EF4-FFF2-40B4-BE49-F238E27FC236}">
              <a16:creationId xmlns:a16="http://schemas.microsoft.com/office/drawing/2014/main" id="{00000000-0008-0000-2900-000027000000}"/>
            </a:ext>
          </a:extLst>
        </xdr:cNvPr>
        <xdr:cNvSpPr/>
      </xdr:nvSpPr>
      <xdr:spPr>
        <a:xfrm>
          <a:off x="10264802" y="2663919"/>
          <a:ext cx="605489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21,1%</a:t>
          </a:r>
        </a:p>
      </xdr:txBody>
    </xdr:sp>
    <xdr:clientData/>
  </xdr:twoCellAnchor>
  <xdr:twoCellAnchor>
    <xdr:from>
      <xdr:col>13</xdr:col>
      <xdr:colOff>44477</xdr:colOff>
      <xdr:row>15</xdr:row>
      <xdr:rowOff>186930</xdr:rowOff>
    </xdr:from>
    <xdr:to>
      <xdr:col>14</xdr:col>
      <xdr:colOff>40366</xdr:colOff>
      <xdr:row>17</xdr:row>
      <xdr:rowOff>62667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00000000-0008-0000-2900-000028000000}"/>
            </a:ext>
          </a:extLst>
        </xdr:cNvPr>
        <xdr:cNvSpPr/>
      </xdr:nvSpPr>
      <xdr:spPr>
        <a:xfrm>
          <a:off x="10264802" y="3044430"/>
          <a:ext cx="605489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59,2%</a:t>
          </a:r>
        </a:p>
      </xdr:txBody>
    </xdr:sp>
    <xdr:clientData/>
  </xdr:twoCellAnchor>
  <xdr:twoCellAnchor>
    <xdr:from>
      <xdr:col>13</xdr:col>
      <xdr:colOff>44477</xdr:colOff>
      <xdr:row>14</xdr:row>
      <xdr:rowOff>187503</xdr:rowOff>
    </xdr:from>
    <xdr:to>
      <xdr:col>13</xdr:col>
      <xdr:colOff>592715</xdr:colOff>
      <xdr:row>16</xdr:row>
      <xdr:rowOff>63240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2900-000029000000}"/>
            </a:ext>
          </a:extLst>
        </xdr:cNvPr>
        <xdr:cNvSpPr/>
      </xdr:nvSpPr>
      <xdr:spPr>
        <a:xfrm>
          <a:off x="10264802" y="2854503"/>
          <a:ext cx="548238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15,7%</a:t>
          </a:r>
        </a:p>
      </xdr:txBody>
    </xdr:sp>
    <xdr:clientData/>
  </xdr:twoCellAnchor>
  <xdr:twoCellAnchor>
    <xdr:from>
      <xdr:col>13</xdr:col>
      <xdr:colOff>44477</xdr:colOff>
      <xdr:row>17</xdr:row>
      <xdr:rowOff>5893</xdr:rowOff>
    </xdr:from>
    <xdr:to>
      <xdr:col>13</xdr:col>
      <xdr:colOff>592715</xdr:colOff>
      <xdr:row>18</xdr:row>
      <xdr:rowOff>72130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00000000-0008-0000-2900-00002A000000}"/>
            </a:ext>
          </a:extLst>
        </xdr:cNvPr>
        <xdr:cNvSpPr/>
      </xdr:nvSpPr>
      <xdr:spPr>
        <a:xfrm>
          <a:off x="10264802" y="3244393"/>
          <a:ext cx="548238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3,9%</a:t>
          </a:r>
        </a:p>
      </xdr:txBody>
    </xdr: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0.3223</cdr:x>
      <cdr:y>0.42626</cdr:y>
    </cdr:from>
    <cdr:to>
      <cdr:x>0.73253</cdr:x>
      <cdr:y>0.68825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709551" y="815088"/>
          <a:ext cx="903129" cy="500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0.37642</cdr:x>
      <cdr:y>0.42761</cdr:y>
    </cdr:from>
    <cdr:to>
      <cdr:x>0.69276</cdr:x>
      <cdr:y>0.64709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40169" y="785089"/>
          <a:ext cx="706081" cy="402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15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0.38989</cdr:x>
      <cdr:y>0.42122</cdr:y>
    </cdr:from>
    <cdr:to>
      <cdr:x>0.66299</cdr:x>
      <cdr:y>0.59219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70240" y="805465"/>
          <a:ext cx="609559" cy="326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2023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771524</xdr:colOff>
      <xdr:row>17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345146-29B1-4E13-9483-083BFA378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609599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535DC7-C11B-497E-8629-7B6969823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544204</xdr:colOff>
      <xdr:row>18</xdr:row>
      <xdr:rowOff>169920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17A92FD-A9B7-4A29-9F0E-DBC7A829C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35392</xdr:rowOff>
    </xdr:from>
    <xdr:to>
      <xdr:col>6</xdr:col>
      <xdr:colOff>464943</xdr:colOff>
      <xdr:row>16</xdr:row>
      <xdr:rowOff>174020</xdr:rowOff>
    </xdr:to>
    <xdr:graphicFrame macro="">
      <xdr:nvGraphicFramePr>
        <xdr:cNvPr id="23" name="Chart 69">
          <a:extLst>
            <a:ext uri="{FF2B5EF4-FFF2-40B4-BE49-F238E27FC236}">
              <a16:creationId xmlns:a16="http://schemas.microsoft.com/office/drawing/2014/main" id="{00000000-0008-0000-2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2252</xdr:colOff>
      <xdr:row>8</xdr:row>
      <xdr:rowOff>26809</xdr:rowOff>
    </xdr:from>
    <xdr:to>
      <xdr:col>8</xdr:col>
      <xdr:colOff>183378</xdr:colOff>
      <xdr:row>9</xdr:row>
      <xdr:rowOff>95929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2D00-000018000000}"/>
            </a:ext>
          </a:extLst>
        </xdr:cNvPr>
        <xdr:cNvSpPr txBox="1">
          <a:spLocks noChangeArrowheads="1"/>
        </xdr:cNvSpPr>
      </xdr:nvSpPr>
      <xdr:spPr bwMode="auto">
        <a:xfrm>
          <a:off x="4707602" y="1550809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+1,3%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5</xdr:row>
      <xdr:rowOff>24949</xdr:rowOff>
    </xdr:from>
    <xdr:to>
      <xdr:col>8</xdr:col>
      <xdr:colOff>183378</xdr:colOff>
      <xdr:row>6</xdr:row>
      <xdr:rowOff>94069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2D00-000019000000}"/>
            </a:ext>
          </a:extLst>
        </xdr:cNvPr>
        <xdr:cNvSpPr txBox="1">
          <a:spLocks noChangeArrowheads="1"/>
        </xdr:cNvSpPr>
      </xdr:nvSpPr>
      <xdr:spPr bwMode="auto">
        <a:xfrm>
          <a:off x="4707602" y="977449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+0,8%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9</xdr:row>
      <xdr:rowOff>109654</xdr:rowOff>
    </xdr:from>
    <xdr:to>
      <xdr:col>8</xdr:col>
      <xdr:colOff>183378</xdr:colOff>
      <xdr:row>10</xdr:row>
      <xdr:rowOff>178774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2D00-00001A000000}"/>
            </a:ext>
          </a:extLst>
        </xdr:cNvPr>
        <xdr:cNvSpPr txBox="1">
          <a:spLocks noChangeArrowheads="1"/>
        </xdr:cNvSpPr>
      </xdr:nvSpPr>
      <xdr:spPr bwMode="auto">
        <a:xfrm>
          <a:off x="4707602" y="1824154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+1,1%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6</xdr:row>
      <xdr:rowOff>107794</xdr:rowOff>
    </xdr:from>
    <xdr:to>
      <xdr:col>8</xdr:col>
      <xdr:colOff>183378</xdr:colOff>
      <xdr:row>7</xdr:row>
      <xdr:rowOff>184534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2D00-00001B000000}"/>
            </a:ext>
          </a:extLst>
        </xdr:cNvPr>
        <xdr:cNvSpPr txBox="1">
          <a:spLocks noChangeArrowheads="1"/>
        </xdr:cNvSpPr>
      </xdr:nvSpPr>
      <xdr:spPr bwMode="auto">
        <a:xfrm>
          <a:off x="4707602" y="1250794"/>
          <a:ext cx="790726" cy="26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+0,6%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11</xdr:row>
      <xdr:rowOff>19145</xdr:rowOff>
    </xdr:from>
    <xdr:to>
      <xdr:col>8</xdr:col>
      <xdr:colOff>183378</xdr:colOff>
      <xdr:row>12</xdr:row>
      <xdr:rowOff>88265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2D00-00001C000000}"/>
            </a:ext>
          </a:extLst>
        </xdr:cNvPr>
        <xdr:cNvSpPr txBox="1">
          <a:spLocks noChangeArrowheads="1"/>
        </xdr:cNvSpPr>
      </xdr:nvSpPr>
      <xdr:spPr bwMode="auto">
        <a:xfrm>
          <a:off x="4707602" y="2114645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+0,8%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3</xdr:row>
      <xdr:rowOff>115459</xdr:rowOff>
    </xdr:from>
    <xdr:to>
      <xdr:col>8</xdr:col>
      <xdr:colOff>183378</xdr:colOff>
      <xdr:row>5</xdr:row>
      <xdr:rowOff>1699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2D00-00001D000000}"/>
            </a:ext>
          </a:extLst>
        </xdr:cNvPr>
        <xdr:cNvSpPr txBox="1">
          <a:spLocks noChangeArrowheads="1"/>
        </xdr:cNvSpPr>
      </xdr:nvSpPr>
      <xdr:spPr bwMode="auto">
        <a:xfrm>
          <a:off x="4707602" y="686959"/>
          <a:ext cx="790726" cy="26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+0,8%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464944</xdr:colOff>
      <xdr:row>3</xdr:row>
      <xdr:rowOff>174538</xdr:rowOff>
    </xdr:from>
    <xdr:to>
      <xdr:col>6</xdr:col>
      <xdr:colOff>608944</xdr:colOff>
      <xdr:row>4</xdr:row>
      <xdr:rowOff>128038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2D00-00001E000000}"/>
            </a:ext>
          </a:extLst>
        </xdr:cNvPr>
        <xdr:cNvSpPr/>
      </xdr:nvSpPr>
      <xdr:spPr>
        <a:xfrm>
          <a:off x="4560694" y="746038"/>
          <a:ext cx="144000" cy="144000"/>
        </a:xfrm>
        <a:prstGeom prst="ellipse">
          <a:avLst/>
        </a:prstGeom>
        <a:solidFill>
          <a:srgbClr val="4472C4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5</xdr:row>
      <xdr:rowOff>78842</xdr:rowOff>
    </xdr:from>
    <xdr:to>
      <xdr:col>6</xdr:col>
      <xdr:colOff>608944</xdr:colOff>
      <xdr:row>6</xdr:row>
      <xdr:rowOff>32342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00000000-0008-0000-2D00-00001F000000}"/>
            </a:ext>
          </a:extLst>
        </xdr:cNvPr>
        <xdr:cNvSpPr/>
      </xdr:nvSpPr>
      <xdr:spPr>
        <a:xfrm>
          <a:off x="4560694" y="1031342"/>
          <a:ext cx="144000" cy="144000"/>
        </a:xfrm>
        <a:prstGeom prst="ellipse">
          <a:avLst/>
        </a:prstGeom>
        <a:solidFill>
          <a:srgbClr val="A5A5A5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8</xdr:row>
      <xdr:rowOff>70330</xdr:rowOff>
    </xdr:from>
    <xdr:to>
      <xdr:col>6</xdr:col>
      <xdr:colOff>608944</xdr:colOff>
      <xdr:row>9</xdr:row>
      <xdr:rowOff>23830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0000000-0008-0000-2D00-000020000000}"/>
            </a:ext>
          </a:extLst>
        </xdr:cNvPr>
        <xdr:cNvSpPr/>
      </xdr:nvSpPr>
      <xdr:spPr>
        <a:xfrm>
          <a:off x="4560694" y="1594330"/>
          <a:ext cx="144000" cy="144000"/>
        </a:xfrm>
        <a:prstGeom prst="ellipse">
          <a:avLst/>
        </a:prstGeom>
        <a:solidFill>
          <a:srgbClr val="FFC000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11</xdr:row>
      <xdr:rowOff>61820</xdr:rowOff>
    </xdr:from>
    <xdr:to>
      <xdr:col>6</xdr:col>
      <xdr:colOff>608944</xdr:colOff>
      <xdr:row>12</xdr:row>
      <xdr:rowOff>15320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00000000-0008-0000-2D00-000021000000}"/>
            </a:ext>
          </a:extLst>
        </xdr:cNvPr>
        <xdr:cNvSpPr/>
      </xdr:nvSpPr>
      <xdr:spPr>
        <a:xfrm>
          <a:off x="4560694" y="2157320"/>
          <a:ext cx="144000" cy="1440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6</xdr:row>
      <xdr:rowOff>166026</xdr:rowOff>
    </xdr:from>
    <xdr:to>
      <xdr:col>6</xdr:col>
      <xdr:colOff>608944</xdr:colOff>
      <xdr:row>7</xdr:row>
      <xdr:rowOff>119526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00000000-0008-0000-2D00-000022000000}"/>
            </a:ext>
          </a:extLst>
        </xdr:cNvPr>
        <xdr:cNvSpPr/>
      </xdr:nvSpPr>
      <xdr:spPr>
        <a:xfrm>
          <a:off x="4560694" y="1309026"/>
          <a:ext cx="144000" cy="144000"/>
        </a:xfrm>
        <a:prstGeom prst="ellipse">
          <a:avLst/>
        </a:prstGeom>
        <a:solidFill>
          <a:schemeClr val="tx2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9</xdr:row>
      <xdr:rowOff>157514</xdr:rowOff>
    </xdr:from>
    <xdr:to>
      <xdr:col>6</xdr:col>
      <xdr:colOff>608944</xdr:colOff>
      <xdr:row>10</xdr:row>
      <xdr:rowOff>111014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00000000-0008-0000-2D00-000023000000}"/>
            </a:ext>
          </a:extLst>
        </xdr:cNvPr>
        <xdr:cNvSpPr/>
      </xdr:nvSpPr>
      <xdr:spPr>
        <a:xfrm>
          <a:off x="4560694" y="1872014"/>
          <a:ext cx="144000" cy="1440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545510</xdr:colOff>
      <xdr:row>3</xdr:row>
      <xdr:rowOff>21309</xdr:rowOff>
    </xdr:from>
    <xdr:to>
      <xdr:col>15</xdr:col>
      <xdr:colOff>235909</xdr:colOff>
      <xdr:row>14</xdr:row>
      <xdr:rowOff>114702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7</xdr:col>
      <xdr:colOff>158052</xdr:colOff>
      <xdr:row>15</xdr:row>
      <xdr:rowOff>152756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12</xdr:col>
      <xdr:colOff>299999</xdr:colOff>
      <xdr:row>14</xdr:row>
      <xdr:rowOff>93393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378751</xdr:colOff>
      <xdr:row>3</xdr:row>
      <xdr:rowOff>21309</xdr:rowOff>
    </xdr:from>
    <xdr:to>
      <xdr:col>18</xdr:col>
      <xdr:colOff>69150</xdr:colOff>
      <xdr:row>14</xdr:row>
      <xdr:rowOff>114702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75001</xdr:colOff>
      <xdr:row>13</xdr:row>
      <xdr:rowOff>165512</xdr:rowOff>
    </xdr:from>
    <xdr:to>
      <xdr:col>11</xdr:col>
      <xdr:colOff>297180</xdr:colOff>
      <xdr:row>15</xdr:row>
      <xdr:rowOff>68629</xdr:rowOff>
    </xdr:to>
    <xdr:sp macro="" textlink="$E$20">
      <xdr:nvSpPr>
        <xdr:cNvPr id="6" name="Retângulo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SpPr/>
      </xdr:nvSpPr>
      <xdr:spPr>
        <a:xfrm>
          <a:off x="7133026" y="2642012"/>
          <a:ext cx="831779" cy="28411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600"/>
            </a:spcAft>
          </a:pPr>
          <a:fld id="{CA70338F-D1CA-4CDF-8CFA-D28C39F60013}" type="TxLink">
            <a:rPr lang="en-US" sz="1100" b="0" i="0" u="none" strike="noStrike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defTabSz="457200" eaLnBrk="1" fontAlgn="auto" hangingPunct="1">
              <a:spcBef>
                <a:spcPts val="0"/>
              </a:spcBef>
              <a:spcAft>
                <a:spcPts val="600"/>
              </a:spcAft>
            </a:pPr>
            <a:t>Rodoviário</a:t>
          </a:fld>
          <a:endParaRPr lang="pt-BR" sz="1050" b="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95718</xdr:colOff>
      <xdr:row>14</xdr:row>
      <xdr:rowOff>5492</xdr:rowOff>
    </xdr:from>
    <xdr:to>
      <xdr:col>16</xdr:col>
      <xdr:colOff>607765</xdr:colOff>
      <xdr:row>15</xdr:row>
      <xdr:rowOff>87172</xdr:rowOff>
    </xdr:to>
    <xdr:sp macro="" textlink="$E$23">
      <xdr:nvSpPr>
        <xdr:cNvPr id="7" name="Retângulo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SpPr/>
      </xdr:nvSpPr>
      <xdr:spPr>
        <a:xfrm>
          <a:off x="10245558" y="2565812"/>
          <a:ext cx="1121647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B26254EF-DA5F-4BBC-B898-F22F3C7D2B26}" type="TxLink">
            <a:rPr lang="en-US" sz="1100" b="0" i="0" u="none" strike="noStrike" kern="1200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Outros</a:t>
          </a:fld>
          <a:endParaRPr lang="pt-BR" sz="1100" b="0" i="0" u="none" strike="noStrike" kern="1200">
            <a:solidFill>
              <a:srgbClr val="000000"/>
            </a:solidFill>
            <a:latin typeface="Calibri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11</xdr:col>
      <xdr:colOff>445100</xdr:colOff>
      <xdr:row>14</xdr:row>
      <xdr:rowOff>5492</xdr:rowOff>
    </xdr:from>
    <xdr:to>
      <xdr:col>13</xdr:col>
      <xdr:colOff>416353</xdr:colOff>
      <xdr:row>15</xdr:row>
      <xdr:rowOff>87172</xdr:rowOff>
    </xdr:to>
    <xdr:sp macro="" textlink="$E$22">
      <xdr:nvSpPr>
        <xdr:cNvPr id="8" name="Retângulo 7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SpPr/>
      </xdr:nvSpPr>
      <xdr:spPr>
        <a:xfrm>
          <a:off x="8156540" y="2565812"/>
          <a:ext cx="1190453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A982F0C6-1EE6-4FB4-8ADB-77A2FF3453EB}" type="TxLink">
            <a:rPr lang="en-US" sz="1100" b="0" i="0" u="none" strike="noStrike" kern="1200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Industrial</a:t>
          </a:fld>
          <a:endParaRPr lang="pt-BR" sz="1100" b="0" i="0" u="none" strike="noStrike" kern="1200">
            <a:solidFill>
              <a:srgbClr val="000000"/>
            </a:solidFill>
            <a:latin typeface="Calibri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13</xdr:col>
      <xdr:colOff>144780</xdr:colOff>
      <xdr:row>14</xdr:row>
      <xdr:rowOff>5492</xdr:rowOff>
    </xdr:from>
    <xdr:to>
      <xdr:col>16</xdr:col>
      <xdr:colOff>58922</xdr:colOff>
      <xdr:row>15</xdr:row>
      <xdr:rowOff>87172</xdr:rowOff>
    </xdr:to>
    <xdr:sp macro="" textlink="$E$21">
      <xdr:nvSpPr>
        <xdr:cNvPr id="9" name="Retângulo 8">
          <a:extLst>
            <a:ext uri="{FF2B5EF4-FFF2-40B4-BE49-F238E27FC236}">
              <a16:creationId xmlns:a16="http://schemas.microsoft.com/office/drawing/2014/main" id="{00000000-0008-0000-2E00-000009000000}"/>
            </a:ext>
          </a:extLst>
        </xdr:cNvPr>
        <xdr:cNvSpPr/>
      </xdr:nvSpPr>
      <xdr:spPr>
        <a:xfrm>
          <a:off x="9075420" y="2565812"/>
          <a:ext cx="1742942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307CD005-2888-4CB5-A1C2-1BBDC546A525}" type="TxLink">
            <a:rPr lang="en-US" sz="1100" b="0" i="0" u="none" strike="noStrike" kern="1200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Agropecuária</a:t>
          </a:fld>
          <a:endParaRPr lang="pt-BR" sz="1100" b="0" i="0" u="none" strike="noStrike" kern="1200">
            <a:solidFill>
              <a:srgbClr val="000000"/>
            </a:solidFill>
            <a:latin typeface="Calibri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10</xdr:col>
      <xdr:colOff>0</xdr:colOff>
      <xdr:row>14</xdr:row>
      <xdr:rowOff>75097</xdr:rowOff>
    </xdr:from>
    <xdr:to>
      <xdr:col>10</xdr:col>
      <xdr:colOff>122400</xdr:colOff>
      <xdr:row>15</xdr:row>
      <xdr:rowOff>14617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0000000-0008-0000-2E00-00000A000000}"/>
            </a:ext>
          </a:extLst>
        </xdr:cNvPr>
        <xdr:cNvSpPr/>
      </xdr:nvSpPr>
      <xdr:spPr>
        <a:xfrm>
          <a:off x="6926580" y="2467777"/>
          <a:ext cx="122400" cy="122400"/>
        </a:xfrm>
        <a:prstGeom prst="ellipse">
          <a:avLst/>
        </a:prstGeom>
        <a:solidFill>
          <a:srgbClr val="4472C4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11</xdr:col>
      <xdr:colOff>373380</xdr:colOff>
      <xdr:row>14</xdr:row>
      <xdr:rowOff>75097</xdr:rowOff>
    </xdr:from>
    <xdr:to>
      <xdr:col>11</xdr:col>
      <xdr:colOff>495780</xdr:colOff>
      <xdr:row>15</xdr:row>
      <xdr:rowOff>14617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2E00-00000B000000}"/>
            </a:ext>
          </a:extLst>
        </xdr:cNvPr>
        <xdr:cNvSpPr/>
      </xdr:nvSpPr>
      <xdr:spPr>
        <a:xfrm>
          <a:off x="7909560" y="2467777"/>
          <a:ext cx="122400" cy="122400"/>
        </a:xfrm>
        <a:prstGeom prst="ellipse">
          <a:avLst/>
        </a:prstGeom>
        <a:solidFill>
          <a:srgbClr val="A5A5A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68580</xdr:colOff>
      <xdr:row>14</xdr:row>
      <xdr:rowOff>75097</xdr:rowOff>
    </xdr:from>
    <xdr:to>
      <xdr:col>13</xdr:col>
      <xdr:colOff>190980</xdr:colOff>
      <xdr:row>15</xdr:row>
      <xdr:rowOff>14617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2E00-00000C000000}"/>
            </a:ext>
          </a:extLst>
        </xdr:cNvPr>
        <xdr:cNvSpPr/>
      </xdr:nvSpPr>
      <xdr:spPr>
        <a:xfrm>
          <a:off x="8823960" y="2467777"/>
          <a:ext cx="122400" cy="122400"/>
        </a:xfrm>
        <a:prstGeom prst="ellipse">
          <a:avLst/>
        </a:prstGeom>
        <a:solidFill>
          <a:srgbClr val="EF8A4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15</xdr:col>
      <xdr:colOff>7620</xdr:colOff>
      <xdr:row>14</xdr:row>
      <xdr:rowOff>75097</xdr:rowOff>
    </xdr:from>
    <xdr:to>
      <xdr:col>15</xdr:col>
      <xdr:colOff>130020</xdr:colOff>
      <xdr:row>15</xdr:row>
      <xdr:rowOff>14617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00000000-0008-0000-2E00-00000D000000}"/>
            </a:ext>
          </a:extLst>
        </xdr:cNvPr>
        <xdr:cNvSpPr/>
      </xdr:nvSpPr>
      <xdr:spPr>
        <a:xfrm>
          <a:off x="9982200" y="2467777"/>
          <a:ext cx="122400" cy="122400"/>
        </a:xfrm>
        <a:prstGeom prst="ellipse">
          <a:avLst/>
        </a:prstGeom>
        <a:solidFill>
          <a:srgbClr val="FFC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0.40047</cdr:x>
      <cdr:y>0.42473</cdr:y>
    </cdr:from>
    <cdr:to>
      <cdr:x>0.65621</cdr:x>
      <cdr:y>0.6605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096656" y="929689"/>
          <a:ext cx="700318" cy="516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65000"/>
                  <a:lumOff val="3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0.41585</cdr:x>
      <cdr:y>0.43654</cdr:y>
    </cdr:from>
    <cdr:to>
      <cdr:x>0.78494</cdr:x>
      <cdr:y>0.67231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138776" y="918950"/>
          <a:ext cx="1010716" cy="496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 dirty="0">
              <a:solidFill>
                <a:schemeClr val="tx1">
                  <a:lumMod val="65000"/>
                  <a:lumOff val="3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0.36946</cdr:x>
      <cdr:y>0.43059</cdr:y>
    </cdr:from>
    <cdr:to>
      <cdr:x>0.69405</cdr:x>
      <cdr:y>0.64709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011738" y="942515"/>
          <a:ext cx="888857" cy="473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65000"/>
                  <a:lumOff val="35000"/>
                </a:schemeClr>
              </a:solidFill>
              <a:latin typeface="Graphik Medium" panose="020B0603030202060203" pitchFamily="34" charset="0"/>
            </a:rPr>
            <a:t>2023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2F00-000016000000}"/>
            </a:ext>
          </a:extLst>
        </xdr:cNvPr>
        <xdr:cNvSpPr/>
      </xdr:nvSpPr>
      <xdr:spPr>
        <a:xfrm>
          <a:off x="1650731" y="217517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477251</xdr:colOff>
      <xdr:row>11</xdr:row>
      <xdr:rowOff>11092</xdr:rowOff>
    </xdr:from>
    <xdr:to>
      <xdr:col>3</xdr:col>
      <xdr:colOff>50531</xdr:colOff>
      <xdr:row>12</xdr:row>
      <xdr:rowOff>11092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F00-000017000000}"/>
            </a:ext>
          </a:extLst>
        </xdr:cNvPr>
        <xdr:cNvSpPr/>
      </xdr:nvSpPr>
      <xdr:spPr>
        <a:xfrm>
          <a:off x="1955531" y="202277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F00-000018000000}"/>
            </a:ext>
          </a:extLst>
        </xdr:cNvPr>
        <xdr:cNvSpPr/>
      </xdr:nvSpPr>
      <xdr:spPr>
        <a:xfrm>
          <a:off x="2267951" y="178655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2F00-00001A000000}"/>
            </a:ext>
          </a:extLst>
        </xdr:cNvPr>
        <xdr:cNvSpPr/>
      </xdr:nvSpPr>
      <xdr:spPr>
        <a:xfrm>
          <a:off x="4134851" y="127601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2F00-00001B000000}"/>
            </a:ext>
          </a:extLst>
        </xdr:cNvPr>
        <xdr:cNvSpPr/>
      </xdr:nvSpPr>
      <xdr:spPr>
        <a:xfrm>
          <a:off x="4447271" y="113885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241031</xdr:colOff>
      <xdr:row>4</xdr:row>
      <xdr:rowOff>26332</xdr:rowOff>
    </xdr:from>
    <xdr:to>
      <xdr:col>8</xdr:col>
      <xdr:colOff>423911</xdr:colOff>
      <xdr:row>5</xdr:row>
      <xdr:rowOff>26332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2F00-00001C000000}"/>
            </a:ext>
          </a:extLst>
        </xdr:cNvPr>
        <xdr:cNvSpPr/>
      </xdr:nvSpPr>
      <xdr:spPr>
        <a:xfrm>
          <a:off x="4767311" y="75785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2F00-00001D000000}"/>
            </a:ext>
          </a:extLst>
        </xdr:cNvPr>
        <xdr:cNvSpPr/>
      </xdr:nvSpPr>
      <xdr:spPr>
        <a:xfrm>
          <a:off x="5072111" y="59021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878871</xdr:colOff>
      <xdr:row>14</xdr:row>
      <xdr:rowOff>72547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3</xdr:col>
      <xdr:colOff>876300</xdr:colOff>
      <xdr:row>17</xdr:row>
      <xdr:rowOff>177850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 txBox="1"/>
      </xdr:nvSpPr>
      <xdr:spPr>
        <a:xfrm>
          <a:off x="0" y="2743200"/>
          <a:ext cx="5204460" cy="543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r>
            <a:rPr lang="pt-BR" sz="900" b="0">
              <a:solidFill>
                <a:schemeClr val="tx1">
                  <a:lumMod val="65000"/>
                  <a:lumOff val="35000"/>
                </a:schemeClr>
              </a:solidFill>
              <a:latin typeface="Graphik Light" panose="020B0403030202060203"/>
            </a:rPr>
            <a:t>* Como medida preventiva para a garantia do abastecimento do mercado interno, a ANP realizou três reduções temporárias de percentual mandatório, ao longo de 2020. Estas ações também foram necessárias no ano de 2021.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275716</xdr:colOff>
      <xdr:row>14</xdr:row>
      <xdr:rowOff>125435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0.21032</cdr:x>
      <cdr:y>0.62386</cdr:y>
    </cdr:from>
    <cdr:to>
      <cdr:x>0.3185</cdr:x>
      <cdr:y>0.74298</cdr:y>
    </cdr:to>
    <cdr:sp macro="" textlink="Fig.57!$C$25">
      <cdr:nvSpPr>
        <cdr:cNvPr id="4" name="Retângulo 3">
          <a:extLst xmlns:a="http://schemas.openxmlformats.org/drawingml/2006/main">
            <a:ext uri="{FF2B5EF4-FFF2-40B4-BE49-F238E27FC236}">
              <a16:creationId xmlns:a16="http://schemas.microsoft.com/office/drawing/2014/main" id="{F36B98D6-6E8F-4B3E-AB61-A5137F8B83F0}"/>
            </a:ext>
          </a:extLst>
        </cdr:cNvPr>
        <cdr:cNvSpPr/>
      </cdr:nvSpPr>
      <cdr:spPr>
        <a:xfrm xmlns:a="http://schemas.openxmlformats.org/drawingml/2006/main">
          <a:off x="1187829" y="1423865"/>
          <a:ext cx="610970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2BE27981-4246-4753-A67B-D22F8D84114C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B2; B3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0.27995</cdr:x>
      <cdr:y>0.73623</cdr:y>
    </cdr:from>
    <cdr:to>
      <cdr:x>0.40481</cdr:x>
      <cdr:y>0.85535</cdr:y>
    </cdr:to>
    <cdr:sp macro="" textlink="Fig.57!$C$26">
      <cdr:nvSpPr>
        <cdr:cNvPr id="5" name="Retângulo 4">
          <a:extLst xmlns:a="http://schemas.openxmlformats.org/drawingml/2006/main">
            <a:ext uri="{FF2B5EF4-FFF2-40B4-BE49-F238E27FC236}">
              <a16:creationId xmlns:a16="http://schemas.microsoft.com/office/drawing/2014/main" id="{3BA3C490-40E2-4709-BF49-8EC0933EB58A}"/>
            </a:ext>
          </a:extLst>
        </cdr:cNvPr>
        <cdr:cNvSpPr/>
      </cdr:nvSpPr>
      <cdr:spPr>
        <a:xfrm xmlns:a="http://schemas.openxmlformats.org/drawingml/2006/main">
          <a:off x="1581079" y="1680332"/>
          <a:ext cx="705175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991544C3-8A62-42D9-A28A-22EFD0EB35C6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B3; B4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0.46633</cdr:x>
      <cdr:y>0.37956</cdr:y>
    </cdr:from>
    <cdr:to>
      <cdr:x>0.61942</cdr:x>
      <cdr:y>0.49868</cdr:y>
    </cdr:to>
    <cdr:sp macro="" textlink="Fig.57!$C$31">
      <cdr:nvSpPr>
        <cdr:cNvPr id="6" name="Retângulo 5">
          <a:extLst xmlns:a="http://schemas.openxmlformats.org/drawingml/2006/main">
            <a:ext uri="{FF2B5EF4-FFF2-40B4-BE49-F238E27FC236}">
              <a16:creationId xmlns:a16="http://schemas.microsoft.com/office/drawing/2014/main" id="{3723F50E-AF88-4755-8F52-1C0AB2F2FCCF}"/>
            </a:ext>
          </a:extLst>
        </cdr:cNvPr>
        <cdr:cNvSpPr/>
      </cdr:nvSpPr>
      <cdr:spPr>
        <a:xfrm xmlns:a="http://schemas.openxmlformats.org/drawingml/2006/main">
          <a:off x="2633702" y="866288"/>
          <a:ext cx="864609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2C140067-177E-43B4-BC48-52EB61BA5518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B5; B6; B7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0.63767</cdr:x>
      <cdr:y>0.48743</cdr:y>
    </cdr:from>
    <cdr:to>
      <cdr:x>0.72149</cdr:x>
      <cdr:y>0.67039</cdr:y>
    </cdr:to>
    <cdr:sp macro="" textlink="">
      <cdr:nvSpPr>
        <cdr:cNvPr id="7" name="Retângulo 6">
          <a:extLst xmlns:a="http://schemas.openxmlformats.org/drawingml/2006/main">
            <a:ext uri="{FF2B5EF4-FFF2-40B4-BE49-F238E27FC236}">
              <a16:creationId xmlns:a16="http://schemas.microsoft.com/office/drawing/2014/main" id="{2D2D418C-6EB0-46DA-B507-4562DB338167}"/>
            </a:ext>
          </a:extLst>
        </cdr:cNvPr>
        <cdr:cNvSpPr/>
      </cdr:nvSpPr>
      <cdr:spPr>
        <a:xfrm xmlns:a="http://schemas.openxmlformats.org/drawingml/2006/main">
          <a:off x="3451547" y="1149624"/>
          <a:ext cx="453703" cy="431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/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t>B8</a:t>
          </a:r>
        </a:p>
      </cdr:txBody>
    </cdr:sp>
  </cdr:relSizeAnchor>
  <cdr:relSizeAnchor xmlns:cdr="http://schemas.openxmlformats.org/drawingml/2006/chartDrawing">
    <cdr:from>
      <cdr:x>0.67673</cdr:x>
      <cdr:y>0.38565</cdr:y>
    </cdr:from>
    <cdr:to>
      <cdr:x>0.78943</cdr:x>
      <cdr:y>0.50477</cdr:y>
    </cdr:to>
    <cdr:sp macro="" textlink="Fig.57!$C$35">
      <cdr:nvSpPr>
        <cdr:cNvPr id="8" name="Retângulo 7">
          <a:extLst xmlns:a="http://schemas.openxmlformats.org/drawingml/2006/main">
            <a:ext uri="{FF2B5EF4-FFF2-40B4-BE49-F238E27FC236}">
              <a16:creationId xmlns:a16="http://schemas.microsoft.com/office/drawing/2014/main" id="{57B52C9B-5630-4726-A2A1-99EC42E036DD}"/>
            </a:ext>
          </a:extLst>
        </cdr:cNvPr>
        <cdr:cNvSpPr/>
      </cdr:nvSpPr>
      <cdr:spPr>
        <a:xfrm xmlns:a="http://schemas.openxmlformats.org/drawingml/2006/main">
          <a:off x="3821982" y="880187"/>
          <a:ext cx="636498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pt-BR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t>B10</a:t>
          </a:r>
        </a:p>
      </cdr:txBody>
    </cdr:sp>
  </cdr:relSizeAnchor>
  <cdr:relSizeAnchor xmlns:cdr="http://schemas.openxmlformats.org/drawingml/2006/chartDrawing">
    <cdr:from>
      <cdr:x>0.60094</cdr:x>
      <cdr:y>0.53946</cdr:y>
    </cdr:from>
    <cdr:to>
      <cdr:x>0.67686</cdr:x>
      <cdr:y>0.65858</cdr:y>
    </cdr:to>
    <cdr:sp macro="" textlink="Fig.57!$C$32">
      <cdr:nvSpPr>
        <cdr:cNvPr id="10" name="Retângulo 9">
          <a:extLst xmlns:a="http://schemas.openxmlformats.org/drawingml/2006/main">
            <a:ext uri="{FF2B5EF4-FFF2-40B4-BE49-F238E27FC236}">
              <a16:creationId xmlns:a16="http://schemas.microsoft.com/office/drawing/2014/main" id="{3723F50E-AF88-4755-8F52-1C0AB2F2FCCF}"/>
            </a:ext>
          </a:extLst>
        </cdr:cNvPr>
        <cdr:cNvSpPr/>
      </cdr:nvSpPr>
      <cdr:spPr>
        <a:xfrm xmlns:a="http://schemas.openxmlformats.org/drawingml/2006/main">
          <a:off x="3393941" y="1231235"/>
          <a:ext cx="428775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F6E4F474-017A-4C39-B9EE-8B89E7D1A84B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B7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0.77584</cdr:x>
      <cdr:y>0.3044</cdr:y>
    </cdr:from>
    <cdr:to>
      <cdr:x>0.86227</cdr:x>
      <cdr:y>0.57192</cdr:y>
    </cdr:to>
    <cdr:sp macro="" textlink="">
      <cdr:nvSpPr>
        <cdr:cNvPr id="11" name="Retângulo 10">
          <a:extLst xmlns:a="http://schemas.openxmlformats.org/drawingml/2006/main">
            <a:ext uri="{FF2B5EF4-FFF2-40B4-BE49-F238E27FC236}">
              <a16:creationId xmlns:a16="http://schemas.microsoft.com/office/drawing/2014/main" id="{A4D2E07E-D3E8-49FB-BB1A-7C10ED3AAEDC}"/>
            </a:ext>
          </a:extLst>
        </cdr:cNvPr>
        <cdr:cNvSpPr/>
      </cdr:nvSpPr>
      <cdr:spPr>
        <a:xfrm xmlns:a="http://schemas.openxmlformats.org/drawingml/2006/main">
          <a:off x="4199423" y="717952"/>
          <a:ext cx="467827" cy="630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/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n-US" sz="1200" b="1" kern="1200" dirty="0">
              <a:solidFill>
                <a:schemeClr val="accent6"/>
              </a:solidFill>
              <a:ea typeface="+mn-ea"/>
            </a:rPr>
            <a:t>B12;B10;B11</a:t>
          </a:r>
        </a:p>
      </cdr:txBody>
    </cdr:sp>
  </cdr:relSizeAnchor>
  <cdr:relSizeAnchor xmlns:cdr="http://schemas.openxmlformats.org/drawingml/2006/chartDrawing">
    <cdr:from>
      <cdr:x>0.70619</cdr:x>
      <cdr:y>0.18396</cdr:y>
    </cdr:from>
    <cdr:to>
      <cdr:x>0.81976</cdr:x>
      <cdr:y>0.30308</cdr:y>
    </cdr:to>
    <cdr:sp macro="" textlink="Fig.57!$C$36">
      <cdr:nvSpPr>
        <cdr:cNvPr id="12" name="Retângulo 11">
          <a:extLst xmlns:a="http://schemas.openxmlformats.org/drawingml/2006/main">
            <a:ext uri="{FF2B5EF4-FFF2-40B4-BE49-F238E27FC236}">
              <a16:creationId xmlns:a16="http://schemas.microsoft.com/office/drawing/2014/main" id="{A4D2E07E-D3E8-49FB-BB1A-7C10ED3AAEDC}"/>
            </a:ext>
          </a:extLst>
        </cdr:cNvPr>
        <cdr:cNvSpPr/>
      </cdr:nvSpPr>
      <cdr:spPr>
        <a:xfrm xmlns:a="http://schemas.openxmlformats.org/drawingml/2006/main">
          <a:off x="3988364" y="419861"/>
          <a:ext cx="641412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pt-BR" sz="1200" b="1" kern="1200" dirty="0">
              <a:solidFill>
                <a:schemeClr val="accent6"/>
              </a:solidFill>
              <a:latin typeface="Calibri (Corpo)"/>
              <a:ea typeface="+mn-ea"/>
              <a:cs typeface="Tajawal" panose="00000500000000000000" pitchFamily="2" charset="-78"/>
            </a:rPr>
            <a:t>B11</a:t>
          </a:r>
        </a:p>
      </cdr:txBody>
    </cdr:sp>
  </cdr:relSizeAnchor>
  <cdr:relSizeAnchor xmlns:cdr="http://schemas.openxmlformats.org/drawingml/2006/chartDrawing">
    <cdr:from>
      <cdr:x>0.78132</cdr:x>
      <cdr:y>0.02019</cdr:y>
    </cdr:from>
    <cdr:to>
      <cdr:x>0.93442</cdr:x>
      <cdr:y>0.21158</cdr:y>
    </cdr:to>
    <cdr:sp macro="" textlink="">
      <cdr:nvSpPr>
        <cdr:cNvPr id="3" name="Retângulo 2">
          <a:extLst xmlns:a="http://schemas.openxmlformats.org/drawingml/2006/main">
            <a:ext uri="{FF2B5EF4-FFF2-40B4-BE49-F238E27FC236}">
              <a16:creationId xmlns:a16="http://schemas.microsoft.com/office/drawing/2014/main" id="{05952AD6-C2B0-0DE5-3393-DC92F35132D8}"/>
            </a:ext>
          </a:extLst>
        </cdr:cNvPr>
        <cdr:cNvSpPr/>
      </cdr:nvSpPr>
      <cdr:spPr>
        <a:xfrm xmlns:a="http://schemas.openxmlformats.org/drawingml/2006/main">
          <a:off x="4229100" y="47625"/>
          <a:ext cx="828675" cy="451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/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n-US" sz="1200" b="1" kern="1200" dirty="0">
              <a:solidFill>
                <a:schemeClr val="accent6"/>
              </a:solidFill>
              <a:ea typeface="+mn-ea"/>
            </a:rPr>
            <a:t>B13;B12;B10</a:t>
          </a:r>
        </a:p>
      </cdr:txBody>
    </cdr:sp>
  </cdr:relSizeAnchor>
  <cdr:relSizeAnchor xmlns:cdr="http://schemas.openxmlformats.org/drawingml/2006/chartDrawing">
    <cdr:from>
      <cdr:x>0.9078</cdr:x>
      <cdr:y>0.22275</cdr:y>
    </cdr:from>
    <cdr:to>
      <cdr:x>1</cdr:x>
      <cdr:y>0.35539</cdr:y>
    </cdr:to>
    <cdr:sp macro="" textlink="Fig.57!$C$40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95FB841C-B91F-7559-BAE5-2B8C548A0BA3}"/>
            </a:ext>
          </a:extLst>
        </cdr:cNvPr>
        <cdr:cNvSpPr/>
      </cdr:nvSpPr>
      <cdr:spPr>
        <a:xfrm xmlns:a="http://schemas.openxmlformats.org/drawingml/2006/main">
          <a:off x="4913714" y="525357"/>
          <a:ext cx="499057" cy="312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1F062289-AF6A-49B9-86F5-7118DFC277E9}" type="TxLink">
            <a:rPr lang="en-US" sz="1200" b="1" i="0" u="none" strike="noStrike" kern="1200" dirty="0">
              <a:solidFill>
                <a:schemeClr val="accent6"/>
              </a:solidFill>
              <a:latin typeface="Calibri"/>
              <a:ea typeface="+mn-ea"/>
              <a:cs typeface="Calibri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B12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0.85933</cdr:x>
      <cdr:y>0.31231</cdr:y>
    </cdr:from>
    <cdr:to>
      <cdr:x>0.95153</cdr:x>
      <cdr:y>0.43143</cdr:y>
    </cdr:to>
    <cdr:sp macro="" textlink="Fig.57!$C$39">
      <cdr:nvSpPr>
        <cdr:cNvPr id="9" name="Retângulo 8">
          <a:extLst xmlns:a="http://schemas.openxmlformats.org/drawingml/2006/main">
            <a:ext uri="{FF2B5EF4-FFF2-40B4-BE49-F238E27FC236}">
              <a16:creationId xmlns:a16="http://schemas.microsoft.com/office/drawing/2014/main" id="{8691F0EA-D799-9F78-1D6D-A6BC3C80F859}"/>
            </a:ext>
          </a:extLst>
        </cdr:cNvPr>
        <cdr:cNvSpPr/>
      </cdr:nvSpPr>
      <cdr:spPr>
        <a:xfrm xmlns:a="http://schemas.openxmlformats.org/drawingml/2006/main">
          <a:off x="4853256" y="712800"/>
          <a:ext cx="520720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E3153792-709B-4E7B-A36F-C0799F80691A}" type="TxLink">
            <a:rPr lang="en-US" sz="1200" b="1" i="0" u="none" strike="noStrike" kern="1200" dirty="0">
              <a:solidFill>
                <a:schemeClr val="accent6"/>
              </a:solidFill>
              <a:latin typeface="Calibri"/>
              <a:ea typeface="+mn-ea"/>
              <a:cs typeface="Calibri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B10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687B47E-24A2-4CE0-846B-38B0A3DB1D8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63BA948-479C-49B1-9361-DDC14C2FE32E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6DC7A86A-89A7-4253-B0C3-AFD7CA1ACE7F}"/>
            </a:ext>
          </a:extLst>
        </xdr:cNvPr>
        <xdr:cNvSpPr/>
      </xdr:nvSpPr>
      <xdr:spPr>
        <a:xfrm>
          <a:off x="75625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97A2487-B0D2-47E6-9617-46288C02F930}"/>
            </a:ext>
          </a:extLst>
        </xdr:cNvPr>
        <xdr:cNvSpPr/>
      </xdr:nvSpPr>
      <xdr:spPr>
        <a:xfrm>
          <a:off x="8026131" y="594022"/>
          <a:ext cx="3225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B54372A-D8B2-42FF-AC52-B49CA5377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9548985-58E9-4755-8C13-35AB8F4F3468}"/>
            </a:ext>
          </a:extLst>
        </xdr:cNvPr>
        <xdr:cNvSpPr/>
      </xdr:nvSpPr>
      <xdr:spPr>
        <a:xfrm>
          <a:off x="2277476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02AA91A-D530-440C-94EF-6BDC79E85790}"/>
            </a:ext>
          </a:extLst>
        </xdr:cNvPr>
        <xdr:cNvSpPr/>
      </xdr:nvSpPr>
      <xdr:spPr>
        <a:xfrm>
          <a:off x="3428096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A1B550E-658B-4A32-99D6-1E4C002F9F3E}"/>
            </a:ext>
          </a:extLst>
        </xdr:cNvPr>
        <xdr:cNvSpPr/>
      </xdr:nvSpPr>
      <xdr:spPr>
        <a:xfrm>
          <a:off x="6399896" y="13217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3DC9AD23-B7B8-43CB-9221-2BE6C13B6BA6}"/>
            </a:ext>
          </a:extLst>
        </xdr:cNvPr>
        <xdr:cNvSpPr/>
      </xdr:nvSpPr>
      <xdr:spPr>
        <a:xfrm>
          <a:off x="6712316" y="11845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241031</xdr:colOff>
      <xdr:row>4</xdr:row>
      <xdr:rowOff>26332</xdr:rowOff>
    </xdr:from>
    <xdr:to>
      <xdr:col>8</xdr:col>
      <xdr:colOff>423911</xdr:colOff>
      <xdr:row>5</xdr:row>
      <xdr:rowOff>26332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46BCCC0E-05F6-4276-B512-3F14B75C0809}"/>
            </a:ext>
          </a:extLst>
        </xdr:cNvPr>
        <xdr:cNvSpPr/>
      </xdr:nvSpPr>
      <xdr:spPr>
        <a:xfrm>
          <a:off x="7032356" y="7883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7DB4DAA-E220-4373-9D9E-723764F47D72}"/>
            </a:ext>
          </a:extLst>
        </xdr:cNvPr>
        <xdr:cNvSpPr/>
      </xdr:nvSpPr>
      <xdr:spPr>
        <a:xfrm>
          <a:off x="7337156" y="6130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6</xdr:col>
      <xdr:colOff>609599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BECFADE-0A01-4B92-8380-2BEFFB088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8B61B71-4DCB-4C89-85D7-C041BCA3E8C9}"/>
            </a:ext>
          </a:extLst>
        </xdr:cNvPr>
        <xdr:cNvSpPr/>
      </xdr:nvSpPr>
      <xdr:spPr>
        <a:xfrm>
          <a:off x="2725151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6CB7835-C0E5-4D98-BD68-4EEB0407C95B}"/>
            </a:ext>
          </a:extLst>
        </xdr:cNvPr>
        <xdr:cNvSpPr/>
      </xdr:nvSpPr>
      <xdr:spPr>
        <a:xfrm>
          <a:off x="4733021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54CDC436-1720-4C01-A03C-5B28DDFCA7A9}"/>
            </a:ext>
          </a:extLst>
        </xdr:cNvPr>
        <xdr:cNvSpPr/>
      </xdr:nvSpPr>
      <xdr:spPr>
        <a:xfrm>
          <a:off x="7704821" y="13217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3F55209A-21CC-476A-B91E-304D022E6A9F}"/>
            </a:ext>
          </a:extLst>
        </xdr:cNvPr>
        <xdr:cNvSpPr/>
      </xdr:nvSpPr>
      <xdr:spPr>
        <a:xfrm>
          <a:off x="8017241" y="11845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241031</xdr:colOff>
      <xdr:row>4</xdr:row>
      <xdr:rowOff>26332</xdr:rowOff>
    </xdr:from>
    <xdr:to>
      <xdr:col>8</xdr:col>
      <xdr:colOff>423911</xdr:colOff>
      <xdr:row>5</xdr:row>
      <xdr:rowOff>26332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1175A420-7386-4554-A705-92336BA44CE3}"/>
            </a:ext>
          </a:extLst>
        </xdr:cNvPr>
        <xdr:cNvSpPr/>
      </xdr:nvSpPr>
      <xdr:spPr>
        <a:xfrm>
          <a:off x="8337281" y="7883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BBAA723A-BC10-4A0F-BE48-40220F9C300E}"/>
            </a:ext>
          </a:extLst>
        </xdr:cNvPr>
        <xdr:cNvSpPr/>
      </xdr:nvSpPr>
      <xdr:spPr>
        <a:xfrm>
          <a:off x="8642081" y="6130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E7E5EFD-508D-46E5-9896-0DE818A57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D5001D2-1E5D-456D-AF00-2F387E067C1C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E8BC93C-3FE8-4263-BF08-B585B098193F}"/>
            </a:ext>
          </a:extLst>
        </xdr:cNvPr>
        <xdr:cNvSpPr/>
      </xdr:nvSpPr>
      <xdr:spPr>
        <a:xfrm>
          <a:off x="44536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99C3C01-D833-438D-970A-857F8824FB42}"/>
            </a:ext>
          </a:extLst>
        </xdr:cNvPr>
        <xdr:cNvSpPr/>
      </xdr:nvSpPr>
      <xdr:spPr>
        <a:xfrm>
          <a:off x="75016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6B6486EB-DDF6-4DFD-B3C9-735D8C2FC1D2}"/>
            </a:ext>
          </a:extLst>
        </xdr:cNvPr>
        <xdr:cNvSpPr/>
      </xdr:nvSpPr>
      <xdr:spPr>
        <a:xfrm>
          <a:off x="7814041" y="11464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78E9F345-9EED-4161-92E2-692C9F3D8841}"/>
            </a:ext>
          </a:extLst>
        </xdr:cNvPr>
        <xdr:cNvSpPr/>
      </xdr:nvSpPr>
      <xdr:spPr>
        <a:xfrm>
          <a:off x="797533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7EFD630-9F05-46A3-BA69-C53EC004BAC9}"/>
            </a:ext>
          </a:extLst>
        </xdr:cNvPr>
        <xdr:cNvSpPr/>
      </xdr:nvSpPr>
      <xdr:spPr>
        <a:xfrm>
          <a:off x="843888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5FA1AFB-6067-4294-83A3-3BABFE2F1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1FE1BD2-7005-42CD-821A-364F53C6E19E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467CAB5-343C-4727-BFC7-4BF6982D1CB8}"/>
            </a:ext>
          </a:extLst>
        </xdr:cNvPr>
        <xdr:cNvSpPr/>
      </xdr:nvSpPr>
      <xdr:spPr>
        <a:xfrm>
          <a:off x="50251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5041EA6-75B4-486E-88CE-929DF69E2BCC}"/>
            </a:ext>
          </a:extLst>
        </xdr:cNvPr>
        <xdr:cNvSpPr/>
      </xdr:nvSpPr>
      <xdr:spPr>
        <a:xfrm>
          <a:off x="80731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F58A289-D945-4B80-98CB-E0B91AF99B55}"/>
            </a:ext>
          </a:extLst>
        </xdr:cNvPr>
        <xdr:cNvSpPr/>
      </xdr:nvSpPr>
      <xdr:spPr>
        <a:xfrm>
          <a:off x="8385541" y="11464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E481634B-74E1-4573-943C-D38DF1C8E788}"/>
            </a:ext>
          </a:extLst>
        </xdr:cNvPr>
        <xdr:cNvSpPr/>
      </xdr:nvSpPr>
      <xdr:spPr>
        <a:xfrm>
          <a:off x="854683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320EF1B-34C8-411D-8E45-028D6AE155F5}"/>
            </a:ext>
          </a:extLst>
        </xdr:cNvPr>
        <xdr:cNvSpPr/>
      </xdr:nvSpPr>
      <xdr:spPr>
        <a:xfrm>
          <a:off x="901038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9FF3D-9E5E-44E9-8D0F-08DEF6B32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2</xdr:row>
      <xdr:rowOff>142875</xdr:rowOff>
    </xdr:from>
    <xdr:to>
      <xdr:col>0</xdr:col>
      <xdr:colOff>1228725</xdr:colOff>
      <xdr:row>4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C7DCE31-1160-378A-322F-C72ED3317144}"/>
            </a:ext>
          </a:extLst>
        </xdr:cNvPr>
        <xdr:cNvSpPr txBox="1"/>
      </xdr:nvSpPr>
      <xdr:spPr>
        <a:xfrm>
          <a:off x="419100" y="523875"/>
          <a:ext cx="8096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</a:t>
          </a:r>
        </a:p>
      </xdr:txBody>
    </xdr:sp>
    <xdr:clientData/>
  </xdr:twoCellAnchor>
  <xdr:twoCellAnchor>
    <xdr:from>
      <xdr:col>0</xdr:col>
      <xdr:colOff>1371600</xdr:colOff>
      <xdr:row>2</xdr:row>
      <xdr:rowOff>168275</xdr:rowOff>
    </xdr:from>
    <xdr:to>
      <xdr:col>0</xdr:col>
      <xdr:colOff>1371600</xdr:colOff>
      <xdr:row>14</xdr:row>
      <xdr:rowOff>130175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3DECFA4-F375-65D1-6F07-E4A2F1816CB5}"/>
            </a:ext>
          </a:extLst>
        </xdr:cNvPr>
        <xdr:cNvCxnSpPr/>
      </xdr:nvCxnSpPr>
      <xdr:spPr>
        <a:xfrm flipV="1">
          <a:off x="1371600" y="536575"/>
          <a:ext cx="0" cy="2171700"/>
        </a:xfrm>
        <a:prstGeom prst="line">
          <a:avLst/>
        </a:prstGeom>
        <a:ln w="127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2</xdr:row>
      <xdr:rowOff>158750</xdr:rowOff>
    </xdr:from>
    <xdr:to>
      <xdr:col>1</xdr:col>
      <xdr:colOff>638175</xdr:colOff>
      <xdr:row>14</xdr:row>
      <xdr:rowOff>127000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D6AE5D15-CDAE-4F09-97D7-C07EEB3BD5F6}"/>
            </a:ext>
          </a:extLst>
        </xdr:cNvPr>
        <xdr:cNvCxnSpPr/>
      </xdr:nvCxnSpPr>
      <xdr:spPr>
        <a:xfrm flipV="1">
          <a:off x="2511425" y="527050"/>
          <a:ext cx="0" cy="21780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2</xdr:row>
      <xdr:rowOff>174625</xdr:rowOff>
    </xdr:from>
    <xdr:to>
      <xdr:col>3</xdr:col>
      <xdr:colOff>257175</xdr:colOff>
      <xdr:row>14</xdr:row>
      <xdr:rowOff>136525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285B2382-6C8C-49FE-9661-8D427EA49129}"/>
            </a:ext>
          </a:extLst>
        </xdr:cNvPr>
        <xdr:cNvCxnSpPr/>
      </xdr:nvCxnSpPr>
      <xdr:spPr>
        <a:xfrm flipV="1">
          <a:off x="3603625" y="542925"/>
          <a:ext cx="0" cy="21717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1381125</xdr:colOff>
      <xdr:row>2</xdr:row>
      <xdr:rowOff>152400</xdr:rowOff>
    </xdr:from>
    <xdr:to>
      <xdr:col>1</xdr:col>
      <xdr:colOff>590550</xdr:colOff>
      <xdr:row>4</xdr:row>
      <xdr:rowOff>66675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D6859E85-D477-4963-94D2-11A78CC59F24}"/>
            </a:ext>
          </a:extLst>
        </xdr:cNvPr>
        <xdr:cNvSpPr txBox="1"/>
      </xdr:nvSpPr>
      <xdr:spPr>
        <a:xfrm>
          <a:off x="1381125" y="533400"/>
          <a:ext cx="10001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 Renda</a:t>
          </a:r>
        </a:p>
      </xdr:txBody>
    </xdr:sp>
    <xdr:clientData/>
  </xdr:twoCellAnchor>
  <xdr:twoCellAnchor>
    <xdr:from>
      <xdr:col>1</xdr:col>
      <xdr:colOff>647700</xdr:colOff>
      <xdr:row>1</xdr:row>
      <xdr:rowOff>180975</xdr:rowOff>
    </xdr:from>
    <xdr:to>
      <xdr:col>3</xdr:col>
      <xdr:colOff>238125</xdr:colOff>
      <xdr:row>5</xdr:row>
      <xdr:rowOff>66675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FB617D8-F282-48B5-8846-210C59915DAF}"/>
            </a:ext>
          </a:extLst>
        </xdr:cNvPr>
        <xdr:cNvSpPr txBox="1"/>
      </xdr:nvSpPr>
      <xdr:spPr>
        <a:xfrm>
          <a:off x="2438400" y="371475"/>
          <a:ext cx="10001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 Longevidade</a:t>
          </a:r>
        </a:p>
      </xdr:txBody>
    </xdr:sp>
    <xdr:clientData/>
  </xdr:twoCellAnchor>
  <xdr:twoCellAnchor>
    <xdr:from>
      <xdr:col>3</xdr:col>
      <xdr:colOff>342900</xdr:colOff>
      <xdr:row>1</xdr:row>
      <xdr:rowOff>95250</xdr:rowOff>
    </xdr:from>
    <xdr:to>
      <xdr:col>4</xdr:col>
      <xdr:colOff>638175</xdr:colOff>
      <xdr:row>5</xdr:row>
      <xdr:rowOff>123825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BAB3F91A-1AE1-4462-A898-1E328A57CBC7}"/>
            </a:ext>
          </a:extLst>
        </xdr:cNvPr>
        <xdr:cNvSpPr txBox="1"/>
      </xdr:nvSpPr>
      <xdr:spPr>
        <a:xfrm>
          <a:off x="3543300" y="285750"/>
          <a:ext cx="10001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 Educação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A2FFDCC-91FD-410B-9A2B-FD3BA2FA94B5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15108F1-35B8-43A0-8491-2737F1BE3607}"/>
            </a:ext>
          </a:extLst>
        </xdr:cNvPr>
        <xdr:cNvSpPr/>
      </xdr:nvSpPr>
      <xdr:spPr>
        <a:xfrm>
          <a:off x="50314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AAF6D99-08E5-472C-8C49-F53675F1AC95}"/>
            </a:ext>
          </a:extLst>
        </xdr:cNvPr>
        <xdr:cNvSpPr/>
      </xdr:nvSpPr>
      <xdr:spPr>
        <a:xfrm>
          <a:off x="807947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E692E8DD-9C0E-4223-9302-36BB064A0C01}"/>
            </a:ext>
          </a:extLst>
        </xdr:cNvPr>
        <xdr:cNvSpPr/>
      </xdr:nvSpPr>
      <xdr:spPr>
        <a:xfrm>
          <a:off x="8391891" y="11464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95304A5-C652-483D-81F0-79632B6374CF}"/>
            </a:ext>
          </a:extLst>
        </xdr:cNvPr>
        <xdr:cNvSpPr/>
      </xdr:nvSpPr>
      <xdr:spPr>
        <a:xfrm>
          <a:off x="85531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C46F5FF7-16D4-4632-B775-74386A02989E}"/>
            </a:ext>
          </a:extLst>
        </xdr:cNvPr>
        <xdr:cNvSpPr/>
      </xdr:nvSpPr>
      <xdr:spPr>
        <a:xfrm>
          <a:off x="901673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D5B98DF-B4E2-4632-B95B-AFBC89BDB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E3C4DFD-8F4B-43CC-96C6-88EC6FCB02DB}"/>
            </a:ext>
          </a:extLst>
        </xdr:cNvPr>
        <xdr:cNvSpPr/>
      </xdr:nvSpPr>
      <xdr:spPr>
        <a:xfrm>
          <a:off x="466190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7E8621C-C799-4EE6-A64A-33DE08A71FB0}"/>
            </a:ext>
          </a:extLst>
        </xdr:cNvPr>
        <xdr:cNvSpPr/>
      </xdr:nvSpPr>
      <xdr:spPr>
        <a:xfrm>
          <a:off x="59649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E891477-E8DB-4DBA-BFBB-A5DE783FF422}"/>
            </a:ext>
          </a:extLst>
        </xdr:cNvPr>
        <xdr:cNvSpPr/>
      </xdr:nvSpPr>
      <xdr:spPr>
        <a:xfrm>
          <a:off x="100670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21496CFC-70B2-457D-9E78-817BF71F58AD}"/>
            </a:ext>
          </a:extLst>
        </xdr:cNvPr>
        <xdr:cNvSpPr/>
      </xdr:nvSpPr>
      <xdr:spPr>
        <a:xfrm>
          <a:off x="10379441" y="1146472"/>
          <a:ext cx="309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8C22A7BA-95CB-4EA6-A9C1-E1D070A4E9F4}"/>
            </a:ext>
          </a:extLst>
        </xdr:cNvPr>
        <xdr:cNvSpPr/>
      </xdr:nvSpPr>
      <xdr:spPr>
        <a:xfrm>
          <a:off x="1066773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55276828-E33D-4934-8F32-2E5584CB0C0F}"/>
            </a:ext>
          </a:extLst>
        </xdr:cNvPr>
        <xdr:cNvSpPr/>
      </xdr:nvSpPr>
      <xdr:spPr>
        <a:xfrm>
          <a:off x="11131281" y="594022"/>
          <a:ext cx="309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1</xdr:colOff>
      <xdr:row>2</xdr:row>
      <xdr:rowOff>0</xdr:rowOff>
    </xdr:from>
    <xdr:to>
      <xdr:col>4</xdr:col>
      <xdr:colOff>25400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68C3D6F-E530-4738-8146-BC39BB3CB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FB68750-45C8-44F7-A201-66CD86B1555A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3058217-854C-44E1-BFB1-A46F02E992DF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359E34F-FBFC-4E37-BE50-46BA23B6D768}"/>
            </a:ext>
          </a:extLst>
        </xdr:cNvPr>
        <xdr:cNvSpPr/>
      </xdr:nvSpPr>
      <xdr:spPr>
        <a:xfrm>
          <a:off x="75625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29F463D-B017-4497-A804-775AD7D48D94}"/>
            </a:ext>
          </a:extLst>
        </xdr:cNvPr>
        <xdr:cNvSpPr/>
      </xdr:nvSpPr>
      <xdr:spPr>
        <a:xfrm>
          <a:off x="8026131" y="594022"/>
          <a:ext cx="3225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9</xdr:col>
      <xdr:colOff>254000</xdr:colOff>
      <xdr:row>18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1067F3-DDF1-419B-ADFC-B7BE08969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0EC5B79-93F3-48CD-BA54-33529F6B358C}"/>
            </a:ext>
          </a:extLst>
        </xdr:cNvPr>
        <xdr:cNvSpPr/>
      </xdr:nvSpPr>
      <xdr:spPr>
        <a:xfrm>
          <a:off x="2277476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A02B6B6-3750-4C3B-A036-54A4D50978B4}"/>
            </a:ext>
          </a:extLst>
        </xdr:cNvPr>
        <xdr:cNvSpPr/>
      </xdr:nvSpPr>
      <xdr:spPr>
        <a:xfrm>
          <a:off x="3428096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DF66A5C-A6EE-4851-BD7C-1CCF936DD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503392</xdr:colOff>
      <xdr:row>13</xdr:row>
      <xdr:rowOff>149181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BF779B7-38F9-4CC1-AC72-577C364F23DE}"/>
            </a:ext>
          </a:extLst>
        </xdr:cNvPr>
        <xdr:cNvSpPr/>
      </xdr:nvSpPr>
      <xdr:spPr>
        <a:xfrm>
          <a:off x="293470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030957-A21F-48A6-A77C-89B48A11B73E}"/>
            </a:ext>
          </a:extLst>
        </xdr:cNvPr>
        <xdr:cNvSpPr/>
      </xdr:nvSpPr>
      <xdr:spPr>
        <a:xfrm>
          <a:off x="38313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349A359-F4DA-49F7-996B-C073863D120A}"/>
            </a:ext>
          </a:extLst>
        </xdr:cNvPr>
        <xdr:cNvSpPr/>
      </xdr:nvSpPr>
      <xdr:spPr>
        <a:xfrm>
          <a:off x="74254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2F62DC5-BC12-49CA-9F0D-33A83741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AF20F37-1D9B-4400-BEBC-D087DAD6843A}"/>
            </a:ext>
          </a:extLst>
        </xdr:cNvPr>
        <xdr:cNvSpPr/>
      </xdr:nvSpPr>
      <xdr:spPr>
        <a:xfrm>
          <a:off x="2810876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9D1C6-1CC1-416F-9F1F-46191EC1E328}"/>
            </a:ext>
          </a:extLst>
        </xdr:cNvPr>
        <xdr:cNvSpPr/>
      </xdr:nvSpPr>
      <xdr:spPr>
        <a:xfrm>
          <a:off x="3666221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B514828-4337-42E1-ADF8-C43EC6A16B7F}"/>
            </a:ext>
          </a:extLst>
        </xdr:cNvPr>
        <xdr:cNvSpPr/>
      </xdr:nvSpPr>
      <xdr:spPr>
        <a:xfrm>
          <a:off x="7807056" y="7629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2DDC8B7-27DF-4729-8012-D3854C0E5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0378A0B-E3BB-4223-97F8-CCFEA93E9ADA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07B6105-4686-4B2D-A6FE-5AC19601B189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5</xdr:rowOff>
    </xdr:from>
    <xdr:to>
      <xdr:col>0</xdr:col>
      <xdr:colOff>1800000</xdr:colOff>
      <xdr:row>11</xdr:row>
      <xdr:rowOff>156942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4C765F2-E8B2-D5C3-28ED-FD5F7B2A4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1795859</xdr:colOff>
      <xdr:row>2</xdr:row>
      <xdr:rowOff>5</xdr:rowOff>
    </xdr:from>
    <xdr:to>
      <xdr:col>2</xdr:col>
      <xdr:colOff>611359</xdr:colOff>
      <xdr:row>11</xdr:row>
      <xdr:rowOff>156942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D0C9D3F-6210-4422-A812-9BAFA4446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607218</xdr:colOff>
      <xdr:row>2</xdr:row>
      <xdr:rowOff>5</xdr:rowOff>
    </xdr:from>
    <xdr:to>
      <xdr:col>5</xdr:col>
      <xdr:colOff>168843</xdr:colOff>
      <xdr:row>11</xdr:row>
      <xdr:rowOff>156942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F896D4A-D63C-4F36-84A5-616F9ED5F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164702</xdr:colOff>
      <xdr:row>2</xdr:row>
      <xdr:rowOff>5</xdr:rowOff>
    </xdr:from>
    <xdr:to>
      <xdr:col>7</xdr:col>
      <xdr:colOff>472452</xdr:colOff>
      <xdr:row>11</xdr:row>
      <xdr:rowOff>156942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369D7DE-DEFD-47C5-9680-52E9CEAD1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468312</xdr:colOff>
      <xdr:row>2</xdr:row>
      <xdr:rowOff>5</xdr:rowOff>
    </xdr:from>
    <xdr:to>
      <xdr:col>10</xdr:col>
      <xdr:colOff>29937</xdr:colOff>
      <xdr:row>11</xdr:row>
      <xdr:rowOff>156942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DB22C33-7C80-4C1F-90B4-347DD1426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E7552BB-F925-443C-B279-528591D69EE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FDED3A5-D5A2-419D-B206-0A9FA345F2AB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4A97176-EEAC-41F0-BBCE-E160358600D2}"/>
            </a:ext>
          </a:extLst>
        </xdr:cNvPr>
        <xdr:cNvSpPr/>
      </xdr:nvSpPr>
      <xdr:spPr>
        <a:xfrm>
          <a:off x="75625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E3A8E0B5-D0FE-4373-B35E-B56ECF3B0E1B}"/>
            </a:ext>
          </a:extLst>
        </xdr:cNvPr>
        <xdr:cNvSpPr/>
      </xdr:nvSpPr>
      <xdr:spPr>
        <a:xfrm>
          <a:off x="8026131" y="594022"/>
          <a:ext cx="3225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9</xdr:col>
      <xdr:colOff>254000</xdr:colOff>
      <xdr:row>18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FD317D-E13F-4CCA-AB5B-197060441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F226BA6-26C8-4014-80AA-5B81E56F4593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D5E0967-D931-4C0F-A73B-5EEFF03D5981}"/>
            </a:ext>
          </a:extLst>
        </xdr:cNvPr>
        <xdr:cNvSpPr/>
      </xdr:nvSpPr>
      <xdr:spPr>
        <a:xfrm>
          <a:off x="44536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B523E61-CB78-46F3-AE8F-6A3C92A9296A}"/>
            </a:ext>
          </a:extLst>
        </xdr:cNvPr>
        <xdr:cNvSpPr/>
      </xdr:nvSpPr>
      <xdr:spPr>
        <a:xfrm>
          <a:off x="75016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517891</xdr:colOff>
      <xdr:row>6</xdr:row>
      <xdr:rowOff>66972</xdr:rowOff>
    </xdr:from>
    <xdr:to>
      <xdr:col>8</xdr:col>
      <xdr:colOff>91171</xdr:colOff>
      <xdr:row>7</xdr:row>
      <xdr:rowOff>66972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36B0A1E-4D54-4F97-8287-BD6E701AAEE4}"/>
            </a:ext>
          </a:extLst>
        </xdr:cNvPr>
        <xdr:cNvSpPr/>
      </xdr:nvSpPr>
      <xdr:spPr>
        <a:xfrm>
          <a:off x="8626841" y="11718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618F18A7-F4C5-48EA-A0BD-2A1EBF55B9C9}"/>
            </a:ext>
          </a:extLst>
        </xdr:cNvPr>
        <xdr:cNvSpPr/>
      </xdr:nvSpPr>
      <xdr:spPr>
        <a:xfrm>
          <a:off x="843888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7</xdr:col>
      <xdr:colOff>444500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D268F25-D516-4CBD-9417-23B1B0848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B659F68-2030-402C-A9C4-FA78D541F22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7B24108-D11B-4244-8D34-90F315717298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D2C05E-0580-4DE3-879D-81853E547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9C06631-D30E-41D7-B425-1418053C24B9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D30037B-6B10-4614-9F4C-8025C3E0F5EC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EE4489-01AA-49C6-A152-2C29EA06C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4C37AB3-459A-4BD9-AE00-D3FD16D6EFA8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AA5BB51-1E9E-4726-B01D-CA54FBD31DA8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0952AE-B10C-4E67-A9C1-13FBF0E77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0E31ABA-1FD6-412F-B879-27B12A1AFDD6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259BABE-2ADD-4ABF-A4AD-BFF52E4F7B21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16743-EA03-4198-923E-A4D85BBEC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79B000B-6BAD-4B1A-B769-0C331C35B563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52D8A4A-2C9F-4582-B763-2B07274F398C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3CBC99-0637-47F1-8818-547CBF021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182879</xdr:rowOff>
    </xdr:from>
    <xdr:to>
      <xdr:col>7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C5118D8-0C9C-4F03-977A-38766341063C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AA9CF92-E259-4FB7-A762-853C8E019B43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58FED7-E40C-4D49-93DC-7AC23D448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5958006-EA96-4F39-8EAE-E4579FA8A5CB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81CFE41-CA0A-4F61-B23A-6EE080C2E0AD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AC07AA-E598-4476-8CAA-0F941E96A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344E1F7-C7E3-49C8-95CB-FB2C306475C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A11913D-475F-4FAE-B5B3-BA497D3E0E1E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B3B610-E2BD-41A1-B0BA-7A5A17FE9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4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S89"/>
  <sheetViews>
    <sheetView showGridLines="0" tabSelected="1" workbookViewId="0">
      <pane ySplit="10" topLeftCell="A11" activePane="bottomLeft" state="frozen"/>
      <selection pane="bottomLeft" activeCell="D22" sqref="D22"/>
    </sheetView>
  </sheetViews>
  <sheetFormatPr defaultRowHeight="15"/>
  <cols>
    <col min="1" max="1" width="152.5703125" bestFit="1" customWidth="1"/>
  </cols>
  <sheetData>
    <row r="1" spans="1:1" s="202" customFormat="1"/>
    <row r="2" spans="1:1" s="202" customFormat="1"/>
    <row r="3" spans="1:1" s="202" customFormat="1"/>
    <row r="4" spans="1:1" s="202" customFormat="1"/>
    <row r="5" spans="1:1" s="202" customFormat="1"/>
    <row r="6" spans="1:1" s="202" customFormat="1"/>
    <row r="7" spans="1:1" s="202" customFormat="1"/>
    <row r="8" spans="1:1" s="202" customFormat="1"/>
    <row r="9" spans="1:1" s="202" customFormat="1"/>
    <row r="10" spans="1:1" ht="26.25">
      <c r="A10" s="201" t="s">
        <v>544</v>
      </c>
    </row>
    <row r="11" spans="1:1">
      <c r="A11" s="56" t="s">
        <v>95</v>
      </c>
    </row>
    <row r="12" spans="1:1">
      <c r="A12" s="56" t="s">
        <v>97</v>
      </c>
    </row>
    <row r="13" spans="1:1">
      <c r="A13" s="56" t="s">
        <v>333</v>
      </c>
    </row>
    <row r="14" spans="1:1">
      <c r="A14" s="56" t="s">
        <v>98</v>
      </c>
    </row>
    <row r="15" spans="1:1">
      <c r="A15" s="56" t="s">
        <v>100</v>
      </c>
    </row>
    <row r="16" spans="1:1">
      <c r="A16" s="56" t="s">
        <v>101</v>
      </c>
    </row>
    <row r="17" spans="1:19">
      <c r="A17" s="56" t="s">
        <v>103</v>
      </c>
    </row>
    <row r="18" spans="1:19">
      <c r="A18" s="56" t="s">
        <v>360</v>
      </c>
    </row>
    <row r="19" spans="1:19">
      <c r="A19" s="56" t="s">
        <v>104</v>
      </c>
    </row>
    <row r="20" spans="1:19">
      <c r="A20" s="56" t="s">
        <v>105</v>
      </c>
    </row>
    <row r="21" spans="1:19">
      <c r="A21" s="56" t="s">
        <v>107</v>
      </c>
      <c r="S21" s="56"/>
    </row>
    <row r="22" spans="1:19">
      <c r="A22" s="56" t="s">
        <v>110</v>
      </c>
    </row>
    <row r="23" spans="1:19">
      <c r="A23" s="56" t="s">
        <v>94</v>
      </c>
    </row>
    <row r="24" spans="1:19">
      <c r="A24" s="56" t="s">
        <v>111</v>
      </c>
    </row>
    <row r="25" spans="1:19">
      <c r="A25" s="56" t="s">
        <v>112</v>
      </c>
    </row>
    <row r="26" spans="1:19">
      <c r="A26" s="56" t="s">
        <v>113</v>
      </c>
    </row>
    <row r="27" spans="1:19">
      <c r="A27" s="56" t="s">
        <v>93</v>
      </c>
    </row>
    <row r="28" spans="1:19">
      <c r="A28" s="56" t="s">
        <v>114</v>
      </c>
    </row>
    <row r="29" spans="1:19">
      <c r="A29" s="56" t="s">
        <v>92</v>
      </c>
    </row>
    <row r="30" spans="1:19">
      <c r="A30" s="56" t="s">
        <v>91</v>
      </c>
    </row>
    <row r="31" spans="1:19">
      <c r="A31" s="56" t="s">
        <v>115</v>
      </c>
    </row>
    <row r="32" spans="1:19">
      <c r="A32" s="56" t="s">
        <v>116</v>
      </c>
    </row>
    <row r="33" spans="1:1">
      <c r="A33" s="56" t="s">
        <v>117</v>
      </c>
    </row>
    <row r="34" spans="1:1">
      <c r="A34" s="56" t="s">
        <v>118</v>
      </c>
    </row>
    <row r="35" spans="1:1">
      <c r="A35" s="56" t="s">
        <v>123</v>
      </c>
    </row>
    <row r="36" spans="1:1">
      <c r="A36" s="56" t="s">
        <v>119</v>
      </c>
    </row>
    <row r="37" spans="1:1">
      <c r="A37" s="56" t="s">
        <v>416</v>
      </c>
    </row>
    <row r="38" spans="1:1">
      <c r="A38" s="56" t="s">
        <v>430</v>
      </c>
    </row>
    <row r="39" spans="1:1">
      <c r="A39" s="56" t="s">
        <v>436</v>
      </c>
    </row>
    <row r="40" spans="1:1">
      <c r="A40" s="56" t="s">
        <v>437</v>
      </c>
    </row>
    <row r="41" spans="1:1">
      <c r="A41" s="56" t="s">
        <v>453</v>
      </c>
    </row>
    <row r="42" spans="1:1">
      <c r="A42" s="56" t="s">
        <v>458</v>
      </c>
    </row>
    <row r="43" spans="1:1">
      <c r="A43" s="56" t="s">
        <v>463</v>
      </c>
    </row>
    <row r="44" spans="1:1">
      <c r="A44" s="56" t="s">
        <v>465</v>
      </c>
    </row>
    <row r="45" spans="1:1">
      <c r="A45" s="56" t="s">
        <v>477</v>
      </c>
    </row>
    <row r="46" spans="1:1">
      <c r="A46" s="56" t="s">
        <v>483</v>
      </c>
    </row>
    <row r="47" spans="1:1">
      <c r="A47" s="56" t="s">
        <v>485</v>
      </c>
    </row>
    <row r="48" spans="1:1">
      <c r="A48" s="56" t="s">
        <v>488</v>
      </c>
    </row>
    <row r="49" spans="1:1">
      <c r="A49" s="56" t="s">
        <v>543</v>
      </c>
    </row>
    <row r="50" spans="1:1">
      <c r="A50" s="56" t="s">
        <v>542</v>
      </c>
    </row>
    <row r="51" spans="1:1">
      <c r="A51" s="56" t="s">
        <v>541</v>
      </c>
    </row>
    <row r="52" spans="1:1">
      <c r="A52" s="56" t="s">
        <v>498</v>
      </c>
    </row>
    <row r="53" spans="1:1">
      <c r="A53" s="56" t="s">
        <v>501</v>
      </c>
    </row>
    <row r="54" spans="1:1">
      <c r="A54" s="56" t="s">
        <v>505</v>
      </c>
    </row>
    <row r="55" spans="1:1">
      <c r="A55" s="56" t="s">
        <v>513</v>
      </c>
    </row>
    <row r="56" spans="1:1">
      <c r="A56" s="56" t="s">
        <v>514</v>
      </c>
    </row>
    <row r="57" spans="1:1">
      <c r="A57" s="56" t="s">
        <v>515</v>
      </c>
    </row>
    <row r="58" spans="1:1">
      <c r="A58" s="56" t="s">
        <v>516</v>
      </c>
    </row>
    <row r="59" spans="1:1">
      <c r="A59" s="56" t="s">
        <v>517</v>
      </c>
    </row>
    <row r="60" spans="1:1">
      <c r="A60" s="56" t="s">
        <v>518</v>
      </c>
    </row>
    <row r="61" spans="1:1">
      <c r="A61" s="56" t="s">
        <v>521</v>
      </c>
    </row>
    <row r="62" spans="1:1">
      <c r="A62" s="56" t="s">
        <v>522</v>
      </c>
    </row>
    <row r="63" spans="1:1">
      <c r="A63" s="56" t="s">
        <v>523</v>
      </c>
    </row>
    <row r="64" spans="1:1">
      <c r="A64" s="56" t="s">
        <v>524</v>
      </c>
    </row>
    <row r="65" spans="1:1">
      <c r="A65" s="56" t="s">
        <v>525</v>
      </c>
    </row>
    <row r="66" spans="1:1">
      <c r="A66" s="56" t="s">
        <v>526</v>
      </c>
    </row>
    <row r="67" spans="1:1">
      <c r="A67" s="56" t="s">
        <v>528</v>
      </c>
    </row>
    <row r="68" spans="1:1">
      <c r="A68" s="56" t="s">
        <v>303</v>
      </c>
    </row>
    <row r="69" spans="1:1">
      <c r="A69" s="56" t="s">
        <v>302</v>
      </c>
    </row>
    <row r="70" spans="1:1">
      <c r="A70" s="56" t="s">
        <v>305</v>
      </c>
    </row>
    <row r="71" spans="1:1">
      <c r="A71" s="56" t="s">
        <v>306</v>
      </c>
    </row>
    <row r="72" spans="1:1">
      <c r="A72" s="56" t="s">
        <v>309</v>
      </c>
    </row>
    <row r="73" spans="1:1">
      <c r="A73" s="56" t="s">
        <v>311</v>
      </c>
    </row>
    <row r="74" spans="1:1">
      <c r="A74" s="56" t="s">
        <v>312</v>
      </c>
    </row>
    <row r="75" spans="1:1">
      <c r="A75" s="56" t="s">
        <v>313</v>
      </c>
    </row>
    <row r="76" spans="1:1">
      <c r="A76" s="56" t="s">
        <v>315</v>
      </c>
    </row>
    <row r="77" spans="1:1">
      <c r="A77" s="56" t="s">
        <v>316</v>
      </c>
    </row>
    <row r="78" spans="1:1">
      <c r="A78" s="56" t="s">
        <v>318</v>
      </c>
    </row>
    <row r="79" spans="1:1">
      <c r="A79" s="56" t="s">
        <v>320</v>
      </c>
    </row>
    <row r="80" spans="1:1">
      <c r="A80" s="56" t="s">
        <v>321</v>
      </c>
    </row>
    <row r="81" spans="1:1">
      <c r="A81" s="56" t="s">
        <v>323</v>
      </c>
    </row>
    <row r="82" spans="1:1">
      <c r="A82" s="56" t="s">
        <v>325</v>
      </c>
    </row>
    <row r="83" spans="1:1">
      <c r="A83" s="56" t="s">
        <v>325</v>
      </c>
    </row>
    <row r="84" spans="1:1">
      <c r="A84" s="56" t="s">
        <v>325</v>
      </c>
    </row>
    <row r="85" spans="1:1">
      <c r="A85" s="56" t="s">
        <v>325</v>
      </c>
    </row>
    <row r="86" spans="1:1">
      <c r="A86" s="56" t="s">
        <v>325</v>
      </c>
    </row>
    <row r="87" spans="1:1">
      <c r="A87" s="56" t="s">
        <v>325</v>
      </c>
    </row>
    <row r="88" spans="1:1">
      <c r="A88" s="56" t="s">
        <v>325</v>
      </c>
    </row>
    <row r="89" spans="1:1">
      <c r="A89" s="56" t="s">
        <v>325</v>
      </c>
    </row>
  </sheetData>
  <hyperlinks>
    <hyperlink ref="A11" location="'Fig.1'!A1" display="'Fig.1'!A1" xr:uid="{802C6BF5-1975-4B0D-B809-617746BE7CB7}"/>
    <hyperlink ref="A12" location="'Fig.2'!A1" display="'Fig.2'!A1" xr:uid="{C00CCAB2-2C66-47A6-A4C0-D661F618FDC2}"/>
    <hyperlink ref="A13" location="'Fig.3'!A1" display="'Fig.3'!A1" xr:uid="{FCEAA27F-5A2B-4323-83A9-8F7A9AD94AC5}"/>
    <hyperlink ref="A14" location="'Fig.4'!A1" display="'Fig.4'!A1" xr:uid="{CA88AF58-935D-485F-911A-381F8275B5F5}"/>
    <hyperlink ref="A15" location="'Fig.5'!A1" display="'Fig.5'!A1" xr:uid="{207933C6-623C-402B-B418-E219F24F09B6}"/>
    <hyperlink ref="A16" location="'Fig.6'!A1" display="'Fig.6'!A1" xr:uid="{AF2C534E-DE24-4B51-8C08-14E6F05B832E}"/>
    <hyperlink ref="A17" location="'Fig.7'!A1" display="'Fig.7'!A1" xr:uid="{BEE1AE78-EC50-44D0-B437-53D720AEA110}"/>
    <hyperlink ref="A18" location="'Fig.8'!A1" display="'Fig.8'!A1" xr:uid="{73819295-50FB-4856-A7C5-DDFB257B60FB}"/>
    <hyperlink ref="A19" location="'Fig.9'!A1" display="'Fig.9'!A1" xr:uid="{EFD0BF33-2934-490B-A3BC-EF94B2B29000}"/>
    <hyperlink ref="A20" location="'Fig.10'!A1" display="'Fig.10'!A1" xr:uid="{11327DC9-9264-4AFA-85C0-DADF0FDFFAB3}"/>
    <hyperlink ref="A21" location="'Fig.11'!A1" display="'Fig.11'!A1" xr:uid="{2E1410A2-1098-41AE-9174-B06C50013912}"/>
    <hyperlink ref="A22" location="'Fig.12'!A1" display="'Fig.12'!A1" xr:uid="{84826904-E4BE-4719-8A11-4A5D82481C3D}"/>
    <hyperlink ref="A23" location="'Fig.13'!A1" display="'Fig.13'!A1" xr:uid="{65A36C6B-DF67-4E6D-ACF2-EB4372C65B21}"/>
    <hyperlink ref="A24" location="'Fig.14'!A1" display="'Fig.14'!A1" xr:uid="{E2E080C7-9CCF-4B66-830B-084B27CBB1E7}"/>
    <hyperlink ref="A25" location="'Fig.15'!A1" display="'Fig.15'!A1" xr:uid="{F3E3DDC8-6568-4256-A6C7-0BD568AE987E}"/>
    <hyperlink ref="A26" location="'Fig.16'!A1" display="'Fig.16'!A1" xr:uid="{71A6D84F-2DB8-48C1-8BC7-0C11039AA4E5}"/>
    <hyperlink ref="A27" location="'Fig.17'!A1" display="'Fig.17'!A1" xr:uid="{13EDEB2A-A3F2-4C77-9BAC-B5918AAC0219}"/>
    <hyperlink ref="A28" location="'Fig.18'!A1" display="'Fig.18'!A1" xr:uid="{9F1633BD-1A27-4AD0-93AA-2CBCB725AEB1}"/>
    <hyperlink ref="A29" location="'Fig.19'!A1" display="'Fig.19'!A1" xr:uid="{7FDBCBE7-223E-446D-BE93-9E3F5D925AF7}"/>
    <hyperlink ref="A30" location="'Fig.20'!A1" display="'Fig.20'!A1" xr:uid="{C44A1C5A-3CBF-41B4-8588-CF6F7A19350B}"/>
    <hyperlink ref="A31" location="'Fig.21'!A1" display="'Fig.21'!A1" xr:uid="{CD2FE914-DB1A-4D47-B860-035394CD13EA}"/>
    <hyperlink ref="A32" location="'Fig.22'!A1" display="'Fig.22'!A1" xr:uid="{20F8F125-913E-458E-B0E0-A7682B2AA1BF}"/>
    <hyperlink ref="A33" location="'Fig.23'!A1" display="'Fig.23'!A1" xr:uid="{696F89EE-2B4F-4A8D-90F6-FA56DE423E5A}"/>
    <hyperlink ref="A34" location="'Fig.24'!A1" display="'Fig.24'!A1" xr:uid="{F22CD42E-D834-473A-9BC4-C0B88A042EB1}"/>
    <hyperlink ref="A35" location="'Fig.25'!A1" display="'Fig.25'!A1" xr:uid="{CF6B5AB0-F166-4A49-9461-8435B70A9FC6}"/>
    <hyperlink ref="A36" location="'Fig.26'!A1" display="'Fig.26'!A1" xr:uid="{B6198020-3E9B-4230-9391-3E52AF43EBF9}"/>
    <hyperlink ref="A37" location="'Fig.27'!A1" display="'Fig.27'!A1" xr:uid="{DA13760D-CC44-43AD-8D8B-23772E0B8E77}"/>
    <hyperlink ref="A38" location="'Fig.28'!A1" display="'Fig.28'!A1" xr:uid="{8EC90742-B6F6-4CEA-8D5D-7145DD364E62}"/>
    <hyperlink ref="A39" location="'Fig.29'!A1" display="'Fig.29'!A1" xr:uid="{3D29C1AC-1C0D-4E17-BC71-00F5FD2AB9E2}"/>
    <hyperlink ref="A40" location="'Fig.30'!A1" display="'Fig.30'!A1" xr:uid="{BDFD7A11-51D9-493B-95F2-C9D65B17C935}"/>
    <hyperlink ref="A41" location="'Fig.31'!A1" display="'Fig.31'!A1" xr:uid="{50928AA8-B060-4577-A8C4-C619304ABB31}"/>
    <hyperlink ref="A42" location="'Fig.32'!A1" display="'Fig.32'!A1" xr:uid="{4FCC7870-8DA4-485B-98F8-F584BE27A947}"/>
    <hyperlink ref="A43" location="'Fig.33'!A1" display="'Fig.33'!A1" xr:uid="{B3CD9B02-78CA-4EB2-A0CD-3B6EC0AB24B1}"/>
    <hyperlink ref="A44" location="'Fig.34'!A1" display="'Fig.34'!A1" xr:uid="{92EF2F9C-2B09-4038-965A-21A010AC383C}"/>
    <hyperlink ref="A45" location="'Fig.35'!A1" display="'Fig.35'!A1" xr:uid="{9D86AF58-CBD3-4192-B850-72DA24B9E0AE}"/>
    <hyperlink ref="A46" location="'Fig.36'!A1" display="'Fig.36'!A1" xr:uid="{B2C79CCD-C82A-491E-9630-5F2E7A6E7D4D}"/>
    <hyperlink ref="A47" location="'Fig.37'!A1" display="'Fig.37'!A1" xr:uid="{0DCD22E8-CFB0-424D-BAAE-8470C3F72CBC}"/>
    <hyperlink ref="A48" location="'Fig.38'!A1" display="'Fig.38'!A1" xr:uid="{1D55E2E6-DB3A-491C-8393-D311AB3ECF53}"/>
    <hyperlink ref="A49" location="'Fig.39'!A1" display="'Fig.39'!A1" xr:uid="{6C893048-8C06-44EF-86C2-C15C17362D0D}"/>
    <hyperlink ref="A50" location="'Fig.40'!A1" display="'Fig.40'!A1" xr:uid="{0DA77366-BFAD-47CF-B149-77D0134758E2}"/>
    <hyperlink ref="A51" location="'Fig.41'!A1" display="'Fig.41'!A1" xr:uid="{E4A22B79-FEB2-4D14-9C7C-03F5B2A88979}"/>
    <hyperlink ref="A52" location="'Fig.42'!A1" display="'Fig.42'!A1" xr:uid="{CE4CD50E-8D5C-4FF8-89D2-F7B4AE3AFD66}"/>
    <hyperlink ref="A53" location="'Fig.43'!A1" display="'Fig.43'!A1" xr:uid="{33DD89C5-6CF7-4555-99C8-5F4AC2BE0FF8}"/>
    <hyperlink ref="A54" location="'Fig.44'!A1" display="'Fig.44'!A1" xr:uid="{DB42452E-97CE-4DF9-9861-25B44EDDCFA8}"/>
    <hyperlink ref="A55" location="'Fig.45'!A1" display="'Fig.45'!A1" xr:uid="{1DD97625-71BB-44EE-BE87-BD0266894E2D}"/>
    <hyperlink ref="A56" location="'Fig.46'!A1" display="'Fig.46'!A1" xr:uid="{536AEB5C-0400-4F5F-8DBA-1EF862B68842}"/>
    <hyperlink ref="A57" location="'Fig.47'!A1" display="'Fig.47'!A1" xr:uid="{ACD30875-7E0D-4494-A04E-46B6E9700025}"/>
    <hyperlink ref="A58" location="'Fig.48'!A1" display="'Fig.48'!A1" xr:uid="{68628BF0-68EF-4A78-A95E-2922F9716A5E}"/>
    <hyperlink ref="A59" location="'Fig.49'!A1" display="'Fig.49'!A1" xr:uid="{7070B07B-2629-47B1-905D-805C289F6CE1}"/>
    <hyperlink ref="A60" location="'Fig.50'!A1" display="'Fig.50'!A1" xr:uid="{C0A5CD8B-DCB3-4763-B425-386FF8E6A7C8}"/>
    <hyperlink ref="A61" location="'Fig.51'!A1" display="'Fig.51'!A1" xr:uid="{50103A05-C79E-4298-90F0-67F7FED460B0}"/>
    <hyperlink ref="A62" location="'Fig.52'!A1" display="'Fig.52'!A1" xr:uid="{83A05C6B-2332-4F32-800A-B15C381BCD31}"/>
    <hyperlink ref="A63" location="'Fig.53'!A1" display="'Fig.53'!A1" xr:uid="{BD6F2DBD-0005-4A47-9C69-FB8977A19096}"/>
    <hyperlink ref="A64" location="'Fig.54'!A1" display="'Fig.54'!A1" xr:uid="{CDE8507B-7D08-48EE-9EC6-C3AE04506C4C}"/>
    <hyperlink ref="A65" location="'Fig.55'!A1" display="'Fig.55'!A1" xr:uid="{BA56ADE7-345E-4FAD-A834-8D024CAE79F3}"/>
    <hyperlink ref="A66" location="'Fig.56'!A1" display="'Fig.56'!A1" xr:uid="{A736FB5C-65FD-4F3A-B15E-1D0C1C02B2A6}"/>
    <hyperlink ref="A67" location="'Fig.57'!A1" display="'Fig.57'!A1" xr:uid="{E5E18149-6E33-44EB-856E-AD250A0DC893}"/>
    <hyperlink ref="A68" location="'Fig.S3'!A1" display="'Fig.S3'!A1" xr:uid="{9569861E-1EBB-4DE4-AFF5-A08939A49D52}"/>
    <hyperlink ref="A69" location="'Fig.S4'!A1" display="'Fig.S4'!A1" xr:uid="{D70B64F4-9FED-4CAC-A698-656E9812F0DD}"/>
    <hyperlink ref="A70" location="'Fig.S5'!A1" display="'Fig.S5'!A1" xr:uid="{1DE2A583-32A1-4CDC-AAC3-486F07A095C7}"/>
    <hyperlink ref="A71" location="'Fig.S6'!A1" display="'Fig.S6'!A1" xr:uid="{2FC6885F-D5D4-4C8A-AC90-A2469F7068E5}"/>
    <hyperlink ref="A72" location="'Fig.S7'!A1" display="'Fig.S7'!A1" xr:uid="{6B64A72E-3C7F-4B74-80DF-80E8981DBF45}"/>
    <hyperlink ref="A73" location="'Fig.S8'!A1" display="'Fig.S8'!A1" xr:uid="{659460C6-3CC4-4938-9319-859ED6B6DA67}"/>
    <hyperlink ref="A74" location="'Fig.S9'!A1" display="'Fig.S9'!A1" xr:uid="{B9E28932-2641-47CC-80D8-8828A385FDEF}"/>
    <hyperlink ref="A75" location="'Fig.S20'!A1" display="'Fig.S20'!A1" xr:uid="{42612740-F8C1-41C7-BB18-12B2E883D2C9}"/>
    <hyperlink ref="A76" location="'Fig.S21'!A1" display="'Fig.S21'!A1" xr:uid="{4764ABBD-43E6-45EE-8125-291915FFF3F3}"/>
    <hyperlink ref="A77" location="'Fig.S22'!A1" display="'Fig.S22'!A1" xr:uid="{FA9BE325-0913-45E9-AD7E-C93C79A245DA}"/>
    <hyperlink ref="A78" location="'Fig.S23'!A1" display="'Fig.S23'!A1" xr:uid="{4D8C7F55-8D05-4BA6-B263-35398CC8F5AA}"/>
    <hyperlink ref="A79" location="'Fig.S24'!A1" display="'Fig.S24'!A1" xr:uid="{78365970-B03D-47BB-8ADC-CBA4DB58F1CE}"/>
    <hyperlink ref="A80" location="'Fig.S25'!A1" display="'Fig.S25'!A1" xr:uid="{035EA223-8038-44B3-8261-DC7AB8851932}"/>
    <hyperlink ref="A81" location="'Fig.S26'!A1" display="'Fig.S26'!A1" xr:uid="{3F32B03F-DF0D-459F-9D3F-6F17AEFE631F}"/>
    <hyperlink ref="A82" location="'Fig.S27a'!A1" display="'Fig.S27a'!A1" xr:uid="{2B924845-811D-4CB5-9F3C-3F2A077CC416}"/>
    <hyperlink ref="A83" location="'Fig.S27b'!A1" display="'Fig.S27b'!A1" xr:uid="{FA680CAA-1A8F-4084-9166-89F7BC6E7CEE}"/>
    <hyperlink ref="A84" location="'Fig.S27c'!A1" display="'Fig.S27c'!A1" xr:uid="{AF9E87FE-4A5C-4B6D-906A-94F22419361D}"/>
    <hyperlink ref="A85" location="'Fig.S27d'!A1" display="'Fig.S27d'!A1" xr:uid="{12FD464E-765C-40E7-B226-F4B7FC3EFB3E}"/>
    <hyperlink ref="A86" location="'Fig.S27e'!A1" display="'Fig.S27e'!A1" xr:uid="{EBA5D82D-F2BF-4380-8D77-01C677295DA9}"/>
    <hyperlink ref="A87" location="'Fig.S27f'!A1" display="'Fig.S27f'!A1" xr:uid="{239968E5-CDC9-42E4-BC7C-62F04FE2CDC8}"/>
    <hyperlink ref="A88" location="'Fig.S27g'!A1" display="'Fig.S27g'!A1" xr:uid="{D22BCF47-60BB-4203-84BE-EA9520372C0F}"/>
    <hyperlink ref="A89" location="'Fig.S27h'!A1" display="'Fig.S27h'!A1" xr:uid="{2A4A71D6-2487-472F-ABE5-B72CBCD3D1E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7"/>
  <dimension ref="A1:T32"/>
  <sheetViews>
    <sheetView showGridLines="0" zoomScaleNormal="100" workbookViewId="0"/>
  </sheetViews>
  <sheetFormatPr defaultRowHeight="15"/>
  <cols>
    <col min="1" max="1" width="20.28515625" customWidth="1"/>
  </cols>
  <sheetData>
    <row r="1" spans="1:14">
      <c r="A1" s="132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102</v>
      </c>
    </row>
    <row r="21" spans="1:20">
      <c r="A21" s="10" t="s">
        <v>106</v>
      </c>
    </row>
    <row r="22" spans="1:20">
      <c r="A22" s="2" t="s">
        <v>366</v>
      </c>
      <c r="B22" s="1">
        <v>2005</v>
      </c>
      <c r="C22" s="1">
        <v>2006</v>
      </c>
      <c r="D22" s="1">
        <v>2007</v>
      </c>
      <c r="E22" s="1">
        <v>2008</v>
      </c>
      <c r="F22" s="1">
        <v>2009</v>
      </c>
      <c r="G22" s="1">
        <v>2010</v>
      </c>
      <c r="H22" s="1">
        <v>2011</v>
      </c>
      <c r="I22" s="1">
        <v>2012</v>
      </c>
      <c r="J22" s="1">
        <v>2013</v>
      </c>
      <c r="K22" s="1">
        <v>2014</v>
      </c>
      <c r="L22" s="1">
        <v>2015</v>
      </c>
      <c r="M22" s="1">
        <v>2016</v>
      </c>
      <c r="N22" s="1">
        <v>2017</v>
      </c>
      <c r="O22" s="1">
        <v>2018</v>
      </c>
      <c r="P22" s="1">
        <v>2019</v>
      </c>
      <c r="Q22" s="1">
        <v>2020</v>
      </c>
      <c r="R22" s="1">
        <v>2021</v>
      </c>
      <c r="S22" s="1">
        <v>2022</v>
      </c>
      <c r="T22" s="1">
        <v>2023</v>
      </c>
    </row>
    <row r="23" spans="1:20">
      <c r="A23" s="2" t="s">
        <v>367</v>
      </c>
      <c r="B23" s="20">
        <v>100</v>
      </c>
      <c r="C23" s="20">
        <v>99.869998979967377</v>
      </c>
      <c r="D23" s="20">
        <v>99.963661208822529</v>
      </c>
      <c r="E23" s="20">
        <v>100.02571862986274</v>
      </c>
      <c r="F23" s="20">
        <v>99.432930282419989</v>
      </c>
      <c r="G23" s="20">
        <v>98.668317864844013</v>
      </c>
      <c r="H23" s="20">
        <v>98.306877304690019</v>
      </c>
      <c r="I23" s="20">
        <v>98.406835312840954</v>
      </c>
      <c r="J23" s="20">
        <v>98.391620678196432</v>
      </c>
      <c r="K23" s="20">
        <v>98.087039941626742</v>
      </c>
      <c r="L23" s="20">
        <v>98.218756866284096</v>
      </c>
      <c r="M23" s="20">
        <v>98.232970755559606</v>
      </c>
      <c r="N23" s="20">
        <v>97.894034589122057</v>
      </c>
      <c r="O23" s="20">
        <v>97.047877307059636</v>
      </c>
      <c r="P23" s="20">
        <v>96.525140398294681</v>
      </c>
      <c r="Q23" s="20">
        <v>95.690230701528321</v>
      </c>
      <c r="R23" s="20">
        <v>95.597959995955264</v>
      </c>
      <c r="S23" s="20">
        <v>96.072821872811303</v>
      </c>
      <c r="T23" s="20">
        <v>97.315193527142128</v>
      </c>
    </row>
    <row r="24" spans="1:20">
      <c r="A24" s="2" t="s">
        <v>68</v>
      </c>
      <c r="B24" s="20">
        <v>100</v>
      </c>
      <c r="C24" s="20">
        <v>99.639790334520654</v>
      </c>
      <c r="D24" s="20">
        <v>99.218378537651191</v>
      </c>
      <c r="E24" s="20">
        <v>98.223879123481126</v>
      </c>
      <c r="F24" s="20">
        <v>96.976700022841825</v>
      </c>
      <c r="G24" s="20">
        <v>95.500211864265353</v>
      </c>
      <c r="H24" s="20">
        <v>93.793717461606846</v>
      </c>
      <c r="I24" s="20">
        <v>92.323330128500004</v>
      </c>
      <c r="J24" s="20">
        <v>90.864388889125919</v>
      </c>
      <c r="K24" s="20">
        <v>89.72273424340294</v>
      </c>
      <c r="L24" s="20">
        <v>88.797317349359673</v>
      </c>
      <c r="M24" s="20">
        <v>88.337030430439654</v>
      </c>
      <c r="N24" s="20">
        <v>88.000415195717721</v>
      </c>
      <c r="O24" s="20">
        <v>87.448762280000764</v>
      </c>
      <c r="P24" s="20">
        <v>86.519057087954067</v>
      </c>
      <c r="Q24" s="20">
        <v>86.989712274195014</v>
      </c>
      <c r="R24" s="20">
        <v>86.96970947819996</v>
      </c>
      <c r="S24" s="20">
        <v>85.776969395083242</v>
      </c>
      <c r="T24" s="20">
        <v>82.375637563246769</v>
      </c>
    </row>
    <row r="25" spans="1:20">
      <c r="A25" s="2" t="s">
        <v>57</v>
      </c>
      <c r="B25" s="20">
        <v>100</v>
      </c>
      <c r="C25" s="20">
        <v>99.358729156578548</v>
      </c>
      <c r="D25" s="20">
        <v>98.301228596527082</v>
      </c>
      <c r="E25" s="20">
        <v>96.695060246109051</v>
      </c>
      <c r="F25" s="20">
        <v>95.041598589222005</v>
      </c>
      <c r="G25" s="20">
        <v>93.685690234103561</v>
      </c>
      <c r="H25" s="20">
        <v>91.307708769641337</v>
      </c>
      <c r="I25" s="20">
        <v>88.928408243725997</v>
      </c>
      <c r="J25" s="20">
        <v>85.795900351463231</v>
      </c>
      <c r="K25" s="20">
        <v>84.148146381132094</v>
      </c>
      <c r="L25" s="20">
        <v>82.908587570029653</v>
      </c>
      <c r="M25" s="20">
        <v>82.124640050228706</v>
      </c>
      <c r="N25" s="20">
        <v>81.43707806765083</v>
      </c>
      <c r="O25" s="20">
        <v>81.236467997012241</v>
      </c>
      <c r="P25" s="20">
        <v>81.310817650432071</v>
      </c>
      <c r="Q25" s="20">
        <v>81.336795727748608</v>
      </c>
      <c r="R25" s="20">
        <v>80.682126314507215</v>
      </c>
      <c r="S25" s="20">
        <v>80.110330190123975</v>
      </c>
      <c r="T25" s="20">
        <v>79.124216054721856</v>
      </c>
    </row>
    <row r="26" spans="1:20">
      <c r="A26" s="2" t="s">
        <v>368</v>
      </c>
      <c r="B26" s="20">
        <v>99.999999999999986</v>
      </c>
      <c r="C26" s="20">
        <v>99.713489671857744</v>
      </c>
      <c r="D26" s="20">
        <v>99.463775381267524</v>
      </c>
      <c r="E26" s="20">
        <v>98.889907743387738</v>
      </c>
      <c r="F26" s="20">
        <v>97.845891497548308</v>
      </c>
      <c r="G26" s="20">
        <v>96.76942535538096</v>
      </c>
      <c r="H26" s="20">
        <v>95.622370694954043</v>
      </c>
      <c r="I26" s="20">
        <v>94.70199842051332</v>
      </c>
      <c r="J26" s="20">
        <v>93.631874299947953</v>
      </c>
      <c r="K26" s="20">
        <v>92.682247733259757</v>
      </c>
      <c r="L26" s="20">
        <v>92.122259103730897</v>
      </c>
      <c r="M26" s="20">
        <v>91.838104403316763</v>
      </c>
      <c r="N26" s="20">
        <v>91.458144644529924</v>
      </c>
      <c r="O26" s="20">
        <v>90.660081006171765</v>
      </c>
      <c r="P26" s="20">
        <v>89.915825879803521</v>
      </c>
      <c r="Q26" s="20">
        <v>89.913293313256929</v>
      </c>
      <c r="R26" s="20">
        <v>89.773307688905973</v>
      </c>
      <c r="S26" s="20">
        <v>89.345170639636223</v>
      </c>
      <c r="T26" s="20">
        <v>88.204153405409357</v>
      </c>
    </row>
    <row r="28" spans="1:20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1:20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1:20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20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1:20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</sheetData>
  <hyperlinks>
    <hyperlink ref="N1" location="Índice!A1" display="&gt; Summary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8"/>
  <dimension ref="A1:K35"/>
  <sheetViews>
    <sheetView showGridLines="0" zoomScaleNormal="100" workbookViewId="0"/>
  </sheetViews>
  <sheetFormatPr defaultRowHeight="15"/>
  <cols>
    <col min="1" max="1" width="12.85546875" customWidth="1"/>
    <col min="2" max="5" width="12" bestFit="1" customWidth="1"/>
    <col min="6" max="6" width="11.5703125" customWidth="1"/>
  </cols>
  <sheetData>
    <row r="1" spans="1:11">
      <c r="A1" s="132" t="s">
        <v>105</v>
      </c>
      <c r="B1" s="7"/>
      <c r="C1" s="7"/>
      <c r="D1" s="7"/>
      <c r="E1" s="7"/>
      <c r="F1" s="7"/>
      <c r="G1" s="7"/>
      <c r="H1" s="7"/>
      <c r="I1" s="7"/>
      <c r="K1" s="57" t="s">
        <v>96</v>
      </c>
    </row>
    <row r="2" spans="1:11">
      <c r="A2" s="136" t="s">
        <v>314</v>
      </c>
    </row>
    <row r="15" spans="1:11">
      <c r="C15" t="s">
        <v>369</v>
      </c>
    </row>
    <row r="16" spans="1:11">
      <c r="C16" t="s">
        <v>370</v>
      </c>
    </row>
    <row r="17" spans="1:6">
      <c r="C17" t="s">
        <v>371</v>
      </c>
    </row>
    <row r="19" spans="1:6">
      <c r="A19" s="10" t="s">
        <v>106</v>
      </c>
    </row>
    <row r="20" spans="1:6" ht="17.25">
      <c r="A20" s="187" t="s">
        <v>128</v>
      </c>
      <c r="B20" s="187"/>
      <c r="C20" s="187"/>
      <c r="D20" s="187"/>
      <c r="E20" s="187"/>
      <c r="F20" s="187"/>
    </row>
    <row r="21" spans="1:6">
      <c r="A21" s="2"/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6">
      <c r="A22" s="2" t="s">
        <v>58</v>
      </c>
      <c r="B22" s="65">
        <v>8922.8230088963737</v>
      </c>
      <c r="C22" s="65">
        <v>10410.621906626284</v>
      </c>
      <c r="D22" s="65">
        <v>12729.191284184591</v>
      </c>
      <c r="E22" s="65">
        <v>12036.720619304433</v>
      </c>
      <c r="F22" s="65">
        <v>11851.263947161209</v>
      </c>
    </row>
    <row r="23" spans="1:6">
      <c r="A23" s="2" t="s">
        <v>59</v>
      </c>
      <c r="B23" s="65">
        <v>3451.1288471418588</v>
      </c>
      <c r="C23" s="65">
        <v>3635.7454588975384</v>
      </c>
      <c r="D23" s="65">
        <v>4048.163073630406</v>
      </c>
      <c r="E23" s="65">
        <v>3975.5798092604427</v>
      </c>
      <c r="F23" s="65">
        <v>1742.3378442579326</v>
      </c>
    </row>
    <row r="24" spans="1:6">
      <c r="A24" s="2" t="s">
        <v>60</v>
      </c>
      <c r="B24" s="65">
        <v>5471.6941617545153</v>
      </c>
      <c r="C24" s="65">
        <v>6774.8764477287459</v>
      </c>
      <c r="D24" s="65">
        <v>8681.0282105541846</v>
      </c>
      <c r="E24" s="65">
        <v>8061.1408100439894</v>
      </c>
      <c r="F24" s="65">
        <v>10108.926102903277</v>
      </c>
    </row>
    <row r="25" spans="1:6">
      <c r="A25" s="2" t="s">
        <v>57</v>
      </c>
      <c r="B25" s="65">
        <v>21976.557302874724</v>
      </c>
      <c r="C25" s="65">
        <v>23844.747423892128</v>
      </c>
      <c r="D25" s="65">
        <v>25438.487822623101</v>
      </c>
      <c r="E25" s="65">
        <v>28298.403679058447</v>
      </c>
      <c r="F25" s="65">
        <v>30141.591936339988</v>
      </c>
    </row>
    <row r="26" spans="1:6">
      <c r="A26" s="1" t="s">
        <v>140</v>
      </c>
      <c r="B26" s="65">
        <v>30899.3803117711</v>
      </c>
      <c r="C26" s="65">
        <v>34255.369330518413</v>
      </c>
      <c r="D26" s="65">
        <v>38167.679106807693</v>
      </c>
      <c r="E26" s="65">
        <v>40335.124298362876</v>
      </c>
      <c r="F26" s="65">
        <v>41992.855883501194</v>
      </c>
    </row>
    <row r="27" spans="1:6">
      <c r="A27" s="2"/>
      <c r="B27" s="2"/>
      <c r="C27" s="2"/>
      <c r="D27" s="2"/>
      <c r="E27" s="2"/>
      <c r="F27" s="2"/>
    </row>
    <row r="28" spans="1:6">
      <c r="A28" s="2" t="s">
        <v>58</v>
      </c>
      <c r="B28" s="19">
        <v>0.28877028985261655</v>
      </c>
      <c r="C28" s="19">
        <v>0.30391211976661914</v>
      </c>
      <c r="D28" s="19">
        <v>0.33350708196229251</v>
      </c>
      <c r="E28" s="19">
        <v>0.29841783876176081</v>
      </c>
      <c r="F28" s="19">
        <v>0.28222095634647032</v>
      </c>
    </row>
    <row r="29" spans="1:6">
      <c r="A29" s="2" t="s">
        <v>57</v>
      </c>
      <c r="B29" s="19">
        <v>0.71122971014738334</v>
      </c>
      <c r="C29" s="19">
        <v>0.69608788023338086</v>
      </c>
      <c r="D29" s="19">
        <v>0.66649291803770749</v>
      </c>
      <c r="E29" s="19">
        <v>0.70158216123823924</v>
      </c>
      <c r="F29" s="19">
        <v>0.71777904365352974</v>
      </c>
    </row>
    <row r="30" spans="1:6">
      <c r="A30" s="1" t="s">
        <v>140</v>
      </c>
      <c r="B30" s="19">
        <v>0.99999999999999989</v>
      </c>
      <c r="C30" s="19">
        <v>1</v>
      </c>
      <c r="D30" s="19">
        <v>1</v>
      </c>
      <c r="E30" s="19">
        <v>1</v>
      </c>
      <c r="F30" s="19">
        <v>1</v>
      </c>
    </row>
    <row r="31" spans="1:6">
      <c r="A31" s="2"/>
      <c r="B31" s="2"/>
      <c r="C31" s="2"/>
      <c r="D31" s="2"/>
      <c r="E31" s="2"/>
      <c r="F31" s="2"/>
    </row>
    <row r="32" spans="1:6">
      <c r="A32" s="2"/>
      <c r="B32" s="1">
        <v>2005</v>
      </c>
      <c r="C32" s="1">
        <v>2010</v>
      </c>
      <c r="D32" s="1">
        <v>2015</v>
      </c>
      <c r="E32" s="1">
        <v>2020</v>
      </c>
      <c r="F32" s="1">
        <v>2023</v>
      </c>
    </row>
    <row r="33" spans="1:6">
      <c r="A33" s="2" t="s">
        <v>55</v>
      </c>
      <c r="B33" s="19">
        <v>0.1116892575941775</v>
      </c>
      <c r="C33" s="19">
        <v>0.10613651319352206</v>
      </c>
      <c r="D33" s="19">
        <v>0.10606259453979648</v>
      </c>
      <c r="E33" s="19">
        <v>9.8563717812115523E-2</v>
      </c>
      <c r="F33" s="19">
        <v>4.1491291973368483E-2</v>
      </c>
    </row>
    <row r="34" spans="1:6">
      <c r="A34" s="2" t="s">
        <v>56</v>
      </c>
      <c r="B34" s="19">
        <v>0.17708103225843908</v>
      </c>
      <c r="C34" s="19">
        <v>0.19777560657309709</v>
      </c>
      <c r="D34" s="19">
        <v>0.22744448742249598</v>
      </c>
      <c r="E34" s="19">
        <v>0.19985412094964525</v>
      </c>
      <c r="F34" s="19">
        <v>0.24072966437310184</v>
      </c>
    </row>
    <row r="35" spans="1:6">
      <c r="A35" s="2" t="s">
        <v>57</v>
      </c>
      <c r="B35" s="19">
        <v>0.71122971014738334</v>
      </c>
      <c r="C35" s="19">
        <v>0.69608788023338086</v>
      </c>
      <c r="D35" s="19">
        <v>0.66649291803770749</v>
      </c>
      <c r="E35" s="19">
        <v>0.70158216123823924</v>
      </c>
      <c r="F35" s="19">
        <v>0.71777904365352974</v>
      </c>
    </row>
  </sheetData>
  <mergeCells count="1">
    <mergeCell ref="A20:F20"/>
  </mergeCells>
  <hyperlinks>
    <hyperlink ref="K1" location="Índice!A1" display="&gt; Summary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9"/>
  <dimension ref="A1:K36"/>
  <sheetViews>
    <sheetView showGridLines="0" zoomScaleNormal="100" workbookViewId="0"/>
  </sheetViews>
  <sheetFormatPr defaultRowHeight="15"/>
  <cols>
    <col min="1" max="1" width="12.85546875" customWidth="1"/>
    <col min="2" max="2" width="12" customWidth="1"/>
    <col min="3" max="5" width="12.28515625" customWidth="1"/>
    <col min="6" max="6" width="12" customWidth="1"/>
  </cols>
  <sheetData>
    <row r="1" spans="1:11">
      <c r="A1" s="132" t="s">
        <v>107</v>
      </c>
      <c r="B1" s="7"/>
      <c r="C1" s="7"/>
      <c r="D1" s="7"/>
      <c r="E1" s="7"/>
      <c r="F1" s="7"/>
      <c r="G1" s="7"/>
      <c r="H1" s="7"/>
      <c r="I1" s="7"/>
      <c r="K1" s="57" t="s">
        <v>96</v>
      </c>
    </row>
    <row r="2" spans="1:11">
      <c r="A2" s="136" t="s">
        <v>314</v>
      </c>
    </row>
    <row r="15" spans="1:11">
      <c r="C15" t="s">
        <v>372</v>
      </c>
    </row>
    <row r="16" spans="1:11">
      <c r="C16" t="s">
        <v>373</v>
      </c>
    </row>
    <row r="17" spans="1:6">
      <c r="C17" t="s">
        <v>374</v>
      </c>
    </row>
    <row r="19" spans="1:6">
      <c r="A19" s="10" t="s">
        <v>106</v>
      </c>
    </row>
    <row r="20" spans="1:6" ht="17.25" customHeight="1">
      <c r="A20" s="187" t="s">
        <v>3</v>
      </c>
      <c r="B20" s="187"/>
      <c r="C20" s="187"/>
      <c r="D20" s="187"/>
      <c r="E20" s="187"/>
      <c r="F20" s="187"/>
    </row>
    <row r="21" spans="1:6">
      <c r="A21" s="2"/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6">
      <c r="A22" s="2" t="s">
        <v>58</v>
      </c>
      <c r="B22" s="3">
        <v>6492.0970571467333</v>
      </c>
      <c r="C22" s="3">
        <v>7119.4513050874484</v>
      </c>
      <c r="D22" s="3">
        <v>9241.2142481818537</v>
      </c>
      <c r="E22" s="3">
        <v>8390.4260225445269</v>
      </c>
      <c r="F22" s="3">
        <v>10369.475825331887</v>
      </c>
    </row>
    <row r="23" spans="1:6">
      <c r="A23" s="2" t="s">
        <v>59</v>
      </c>
      <c r="B23" s="3">
        <v>1891.8079190000003</v>
      </c>
      <c r="C23" s="3">
        <v>1123.7417280389834</v>
      </c>
      <c r="D23" s="3">
        <v>1376.9987226878452</v>
      </c>
      <c r="E23" s="3">
        <v>1098.6528923601936</v>
      </c>
      <c r="F23" s="3">
        <v>1426.2735724724209</v>
      </c>
    </row>
    <row r="24" spans="1:6">
      <c r="A24" s="2" t="s">
        <v>60</v>
      </c>
      <c r="B24" s="3">
        <v>4600.2891381467334</v>
      </c>
      <c r="C24" s="3">
        <v>5995.7095770484648</v>
      </c>
      <c r="D24" s="3">
        <v>7864.2155254940089</v>
      </c>
      <c r="E24" s="3">
        <v>7291.7731301843332</v>
      </c>
      <c r="F24" s="3">
        <v>8943.2022528594662</v>
      </c>
    </row>
    <row r="25" spans="1:6">
      <c r="A25" s="2" t="s">
        <v>57</v>
      </c>
      <c r="B25" s="3">
        <v>7154.597999999999</v>
      </c>
      <c r="C25" s="3">
        <v>9220.4616199999982</v>
      </c>
      <c r="D25" s="3">
        <v>11282.988612562387</v>
      </c>
      <c r="E25" s="3">
        <v>12800.645771415691</v>
      </c>
      <c r="F25" s="3">
        <v>14593.949713522374</v>
      </c>
    </row>
    <row r="26" spans="1:6">
      <c r="A26" s="2"/>
      <c r="B26" s="3">
        <v>13646.695057146731</v>
      </c>
      <c r="C26" s="3">
        <v>16339.912925087447</v>
      </c>
      <c r="D26" s="3">
        <v>20524.202860744241</v>
      </c>
      <c r="E26" s="3">
        <v>21191.071793960218</v>
      </c>
      <c r="F26" s="3">
        <v>24963.425538854259</v>
      </c>
    </row>
    <row r="27" spans="1:6">
      <c r="A27" s="2"/>
      <c r="B27" s="2"/>
      <c r="C27" s="2"/>
      <c r="D27" s="2"/>
      <c r="E27" s="2"/>
      <c r="F27" s="2"/>
    </row>
    <row r="28" spans="1:6">
      <c r="A28" s="2" t="s">
        <v>58</v>
      </c>
      <c r="B28" s="19">
        <v>0.47572668913319366</v>
      </c>
      <c r="C28" s="19">
        <v>0.43570925608523997</v>
      </c>
      <c r="D28" s="19">
        <v>0.45025935043046794</v>
      </c>
      <c r="E28" s="19">
        <v>0.39594155992317137</v>
      </c>
      <c r="F28" s="19">
        <v>0.41538673485304906</v>
      </c>
    </row>
    <row r="29" spans="1:6">
      <c r="A29" s="2" t="s">
        <v>57</v>
      </c>
      <c r="B29" s="19">
        <v>0.5242733108668064</v>
      </c>
      <c r="C29" s="19">
        <v>0.56429074391476008</v>
      </c>
      <c r="D29" s="19">
        <v>0.54974064956953206</v>
      </c>
      <c r="E29" s="19">
        <v>0.60405844007682863</v>
      </c>
      <c r="F29" s="19">
        <v>0.584613265146951</v>
      </c>
    </row>
    <row r="30" spans="1:6">
      <c r="A30" s="2"/>
      <c r="B30" s="19">
        <v>1</v>
      </c>
      <c r="C30" s="19">
        <v>1</v>
      </c>
      <c r="D30" s="19">
        <v>1</v>
      </c>
      <c r="E30" s="19">
        <v>1</v>
      </c>
      <c r="F30" s="19">
        <v>1</v>
      </c>
    </row>
    <row r="31" spans="1:6">
      <c r="A31" s="2"/>
      <c r="B31" s="2"/>
      <c r="C31" s="2"/>
      <c r="D31" s="2"/>
      <c r="E31" s="2"/>
      <c r="F31" s="2"/>
    </row>
    <row r="32" spans="1:6">
      <c r="A32" s="2"/>
      <c r="B32" s="1">
        <v>2005</v>
      </c>
      <c r="C32" s="1">
        <v>2010</v>
      </c>
      <c r="D32" s="1">
        <v>2015</v>
      </c>
      <c r="E32" s="1">
        <v>2020</v>
      </c>
      <c r="F32" s="1">
        <v>2023</v>
      </c>
    </row>
    <row r="33" spans="1:6">
      <c r="A33" s="2" t="s">
        <v>55</v>
      </c>
      <c r="B33" s="19">
        <v>0.13862755129193471</v>
      </c>
      <c r="C33" s="19">
        <v>6.8772810062754319E-2</v>
      </c>
      <c r="D33" s="19">
        <v>6.7091459387276439E-2</v>
      </c>
      <c r="E33" s="19">
        <v>5.1845083771238351E-2</v>
      </c>
      <c r="F33" s="19">
        <v>5.7134529484044613E-2</v>
      </c>
    </row>
    <row r="34" spans="1:6">
      <c r="A34" s="2" t="s">
        <v>56</v>
      </c>
      <c r="B34" s="19">
        <v>0.33709913784125894</v>
      </c>
      <c r="C34" s="19">
        <v>0.3669364460224856</v>
      </c>
      <c r="D34" s="19">
        <v>0.38316789104319154</v>
      </c>
      <c r="E34" s="19">
        <v>0.34409647615193306</v>
      </c>
      <c r="F34" s="19">
        <v>0.35825220536900443</v>
      </c>
    </row>
    <row r="35" spans="1:6">
      <c r="A35" s="2" t="s">
        <v>57</v>
      </c>
      <c r="B35" s="19">
        <v>0.5242733108668064</v>
      </c>
      <c r="C35" s="19">
        <v>0.56429074391476008</v>
      </c>
      <c r="D35" s="19">
        <v>0.54974064956953206</v>
      </c>
      <c r="E35" s="19">
        <v>0.60405844007682863</v>
      </c>
      <c r="F35" s="19">
        <v>0.584613265146951</v>
      </c>
    </row>
    <row r="36" spans="1:6">
      <c r="A36" s="2"/>
      <c r="B36" s="19">
        <v>1</v>
      </c>
      <c r="C36" s="19">
        <v>1</v>
      </c>
      <c r="D36" s="19">
        <v>1</v>
      </c>
      <c r="E36" s="19">
        <v>1</v>
      </c>
      <c r="F36" s="19">
        <v>1</v>
      </c>
    </row>
  </sheetData>
  <mergeCells count="1">
    <mergeCell ref="A20:F20"/>
  </mergeCells>
  <hyperlinks>
    <hyperlink ref="K1" location="Índice!A1" display="&gt; Summary" xr:uid="{00000000-0004-0000-0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21"/>
  <dimension ref="A1:P24"/>
  <sheetViews>
    <sheetView showGridLines="0" zoomScaleNormal="100" workbookViewId="0"/>
  </sheetViews>
  <sheetFormatPr defaultRowHeight="15"/>
  <cols>
    <col min="1" max="1" width="27.5703125" customWidth="1"/>
    <col min="14" max="14" width="10.5703125" customWidth="1"/>
  </cols>
  <sheetData>
    <row r="1" spans="1:14">
      <c r="A1" s="132" t="s">
        <v>110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375</v>
      </c>
    </row>
    <row r="22" spans="1:16">
      <c r="A22" s="10" t="s">
        <v>106</v>
      </c>
    </row>
    <row r="23" spans="1:16">
      <c r="A23" s="131" t="s">
        <v>108</v>
      </c>
      <c r="B23" s="130">
        <v>2009</v>
      </c>
      <c r="C23" s="130">
        <v>2010</v>
      </c>
      <c r="D23" s="130">
        <v>2011</v>
      </c>
      <c r="E23" s="130">
        <v>2012</v>
      </c>
      <c r="F23" s="130">
        <v>2013</v>
      </c>
      <c r="G23" s="130">
        <v>2014</v>
      </c>
      <c r="H23" s="130">
        <v>2015</v>
      </c>
      <c r="I23" s="130">
        <v>2016</v>
      </c>
      <c r="J23" s="130">
        <v>2017</v>
      </c>
      <c r="K23" s="130">
        <v>2018</v>
      </c>
      <c r="L23" s="130">
        <v>2019</v>
      </c>
      <c r="M23" s="130">
        <v>2020</v>
      </c>
      <c r="N23" s="130">
        <v>2021</v>
      </c>
      <c r="O23" s="130">
        <v>2022</v>
      </c>
      <c r="P23" s="130">
        <v>2023</v>
      </c>
    </row>
    <row r="24" spans="1:16">
      <c r="A24" s="131" t="s">
        <v>109</v>
      </c>
      <c r="B24" s="131">
        <v>4</v>
      </c>
      <c r="C24" s="131">
        <v>21</v>
      </c>
      <c r="D24" s="131">
        <v>357</v>
      </c>
      <c r="E24" s="131">
        <v>415</v>
      </c>
      <c r="F24" s="131">
        <v>1378</v>
      </c>
      <c r="G24" s="131">
        <v>1411</v>
      </c>
      <c r="H24" s="131">
        <v>2545</v>
      </c>
      <c r="I24" s="131">
        <v>3921</v>
      </c>
      <c r="J24" s="131">
        <v>4428</v>
      </c>
      <c r="K24" s="131">
        <v>4485</v>
      </c>
      <c r="L24" s="131">
        <v>4609</v>
      </c>
      <c r="M24" s="131">
        <v>4759</v>
      </c>
      <c r="N24" s="128">
        <v>4800</v>
      </c>
      <c r="O24" s="128">
        <v>4898</v>
      </c>
      <c r="P24" s="128">
        <v>4943</v>
      </c>
    </row>
  </sheetData>
  <hyperlinks>
    <hyperlink ref="N1" location="Índice!A1" display="&gt; Summary" xr:uid="{00000000-0004-0000-0D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0"/>
  <dimension ref="A1:Y22"/>
  <sheetViews>
    <sheetView showGridLines="0" zoomScaleNormal="100" workbookViewId="0"/>
  </sheetViews>
  <sheetFormatPr defaultRowHeight="15"/>
  <cols>
    <col min="1" max="1" width="12.7109375" customWidth="1"/>
  </cols>
  <sheetData>
    <row r="1" spans="1:12">
      <c r="A1" s="132" t="s">
        <v>94</v>
      </c>
      <c r="B1" s="7"/>
      <c r="C1" s="7"/>
      <c r="D1" s="7"/>
      <c r="E1" s="7"/>
      <c r="F1" s="7"/>
      <c r="G1" s="7"/>
      <c r="H1" s="7"/>
      <c r="I1" s="7"/>
      <c r="J1" s="7"/>
      <c r="L1" s="57" t="s">
        <v>96</v>
      </c>
    </row>
    <row r="2" spans="1:12">
      <c r="A2" s="136" t="s">
        <v>314</v>
      </c>
    </row>
    <row r="17" spans="1:25">
      <c r="A17" s="10" t="s">
        <v>106</v>
      </c>
    </row>
    <row r="18" spans="1:25">
      <c r="A18" s="1" t="s">
        <v>4</v>
      </c>
      <c r="B18" s="1">
        <v>2001</v>
      </c>
      <c r="C18" s="1">
        <v>2002</v>
      </c>
      <c r="D18" s="1">
        <v>2003</v>
      </c>
      <c r="E18" s="1">
        <v>2004</v>
      </c>
      <c r="F18" s="1">
        <v>2005</v>
      </c>
      <c r="G18" s="1">
        <v>2006</v>
      </c>
      <c r="H18" s="1">
        <v>2007</v>
      </c>
      <c r="I18" s="1">
        <v>2008</v>
      </c>
      <c r="J18" s="1">
        <v>2009</v>
      </c>
      <c r="K18" s="1">
        <v>2010</v>
      </c>
      <c r="L18" s="1">
        <v>2011</v>
      </c>
      <c r="M18" s="1">
        <v>2012</v>
      </c>
      <c r="N18" s="1">
        <v>2013</v>
      </c>
      <c r="O18" s="1">
        <v>2014</v>
      </c>
      <c r="P18" s="1">
        <v>2015</v>
      </c>
      <c r="Q18" s="1">
        <v>2016</v>
      </c>
      <c r="R18" s="1">
        <v>2017</v>
      </c>
      <c r="S18" s="1">
        <v>2018</v>
      </c>
      <c r="T18" s="1">
        <v>2019</v>
      </c>
      <c r="U18" s="1">
        <v>2020</v>
      </c>
      <c r="V18" s="1">
        <v>2021</v>
      </c>
      <c r="W18" s="1">
        <v>2022</v>
      </c>
      <c r="X18" s="1">
        <v>2023</v>
      </c>
    </row>
    <row r="19" spans="1:25">
      <c r="A19" s="19" t="s">
        <v>44</v>
      </c>
      <c r="B19" s="19">
        <v>0.31374602334289942</v>
      </c>
      <c r="C19" s="19">
        <v>0.30103982481025193</v>
      </c>
      <c r="D19" s="19">
        <v>0.31167201274662903</v>
      </c>
      <c r="E19" s="19">
        <v>0.31452167289284166</v>
      </c>
      <c r="F19" s="19">
        <v>0.3255559049307562</v>
      </c>
      <c r="G19" s="19">
        <v>0.33149787279610021</v>
      </c>
      <c r="H19" s="19">
        <v>0.34785062262542954</v>
      </c>
      <c r="I19" s="19">
        <v>0.3579979753171198</v>
      </c>
      <c r="J19" s="19">
        <v>0.37019669562500707</v>
      </c>
      <c r="K19" s="19">
        <v>0.38668732597944044</v>
      </c>
      <c r="L19" s="19">
        <v>0.40833913779814102</v>
      </c>
      <c r="M19" s="19">
        <v>0.41958160882704798</v>
      </c>
      <c r="N19" s="19">
        <v>0.44521615450103125</v>
      </c>
      <c r="O19" s="19">
        <v>0.45049731644581348</v>
      </c>
      <c r="P19" s="19">
        <v>0.44354006776016519</v>
      </c>
      <c r="Q19" s="19">
        <v>0.45008342541253427</v>
      </c>
      <c r="R19" s="19">
        <v>0.44466982329636506</v>
      </c>
      <c r="S19" s="19">
        <v>0.4379290498460317</v>
      </c>
      <c r="T19" s="19">
        <v>0.4497508116491184</v>
      </c>
      <c r="U19" s="19">
        <v>0.45234515404444886</v>
      </c>
      <c r="V19" s="19">
        <v>0.45481620320724681</v>
      </c>
      <c r="W19" s="19">
        <v>0.46201642172013641</v>
      </c>
      <c r="X19" s="19">
        <v>0.48417979197466637</v>
      </c>
      <c r="Y19" s="36"/>
    </row>
    <row r="20" spans="1:25">
      <c r="A20" s="19" t="s">
        <v>45</v>
      </c>
      <c r="B20" s="19">
        <v>0.31305636485556321</v>
      </c>
      <c r="C20" s="19">
        <v>0.29407089513235096</v>
      </c>
      <c r="D20" s="19">
        <v>0.27176272369104748</v>
      </c>
      <c r="E20" s="19">
        <v>0.27126935884396364</v>
      </c>
      <c r="F20" s="19">
        <v>0.25994345701428639</v>
      </c>
      <c r="G20" s="19">
        <v>0.25648673470075983</v>
      </c>
      <c r="H20" s="19">
        <v>0.2624147055529284</v>
      </c>
      <c r="I20" s="19">
        <v>0.26316606508554929</v>
      </c>
      <c r="J20" s="19">
        <v>0.26155559451881893</v>
      </c>
      <c r="K20" s="19">
        <v>0.26410751550632527</v>
      </c>
      <c r="L20" s="19">
        <v>0.26987765981684497</v>
      </c>
      <c r="M20" s="19">
        <v>0.26513296495898542</v>
      </c>
      <c r="N20" s="19">
        <v>0.27030014881674663</v>
      </c>
      <c r="O20" s="19">
        <v>0.25874943346396945</v>
      </c>
      <c r="P20" s="19">
        <v>0.25714039654262277</v>
      </c>
      <c r="Q20" s="19">
        <v>0.25885476900059395</v>
      </c>
      <c r="R20" s="19">
        <v>0.25406788396956276</v>
      </c>
      <c r="S20" s="19">
        <v>0.24133004756217055</v>
      </c>
      <c r="T20" s="19">
        <v>0.23757946507721955</v>
      </c>
      <c r="U20" s="19">
        <v>0.238174260293812</v>
      </c>
      <c r="V20" s="19">
        <v>0.22822172987782305</v>
      </c>
      <c r="W20" s="19">
        <v>0.22120147769889018</v>
      </c>
      <c r="X20" s="19">
        <v>0.21070257769924636</v>
      </c>
    </row>
    <row r="21" spans="1:25">
      <c r="A21" s="19" t="s">
        <v>46</v>
      </c>
      <c r="B21" s="19">
        <v>0.33911712784849646</v>
      </c>
      <c r="C21" s="19">
        <v>0.36941596678448352</v>
      </c>
      <c r="D21" s="19">
        <v>0.37906359188858396</v>
      </c>
      <c r="E21" s="19">
        <v>0.37577342431029176</v>
      </c>
      <c r="F21" s="19">
        <v>0.37471639831971287</v>
      </c>
      <c r="G21" s="19">
        <v>0.37176504068095567</v>
      </c>
      <c r="H21" s="19">
        <v>0.34768173804592434</v>
      </c>
      <c r="I21" s="19">
        <v>0.33558519371809459</v>
      </c>
      <c r="J21" s="19">
        <v>0.32203432994679898</v>
      </c>
      <c r="K21" s="19">
        <v>0.30514057753069518</v>
      </c>
      <c r="L21" s="19">
        <v>0.27584700070508988</v>
      </c>
      <c r="M21" s="19">
        <v>0.26841589217505551</v>
      </c>
      <c r="N21" s="19">
        <v>0.23798263794997163</v>
      </c>
      <c r="O21" s="19">
        <v>0.24186240007621204</v>
      </c>
      <c r="P21" s="19">
        <v>0.24897799578760543</v>
      </c>
      <c r="Q21" s="19">
        <v>0.23880196906678475</v>
      </c>
      <c r="R21" s="19">
        <v>0.24945409444548172</v>
      </c>
      <c r="S21" s="19">
        <v>0.26780050549724471</v>
      </c>
      <c r="T21" s="19">
        <v>0.25882298610153803</v>
      </c>
      <c r="U21" s="19">
        <v>0.25471174346405273</v>
      </c>
      <c r="V21" s="19">
        <v>0.26037483746718953</v>
      </c>
      <c r="W21" s="19">
        <v>0.25930753384540978</v>
      </c>
      <c r="X21" s="19">
        <v>0.24997501268316039</v>
      </c>
    </row>
    <row r="22" spans="1:25">
      <c r="A22" s="19" t="s">
        <v>6</v>
      </c>
      <c r="B22" s="19">
        <v>3.4080483953040835E-2</v>
      </c>
      <c r="C22" s="19">
        <v>3.5473313272913629E-2</v>
      </c>
      <c r="D22" s="19">
        <v>3.750167167373953E-2</v>
      </c>
      <c r="E22" s="19">
        <v>3.8435543952902919E-2</v>
      </c>
      <c r="F22" s="19">
        <v>3.9784239735244656E-2</v>
      </c>
      <c r="G22" s="19">
        <v>4.025035182218429E-2</v>
      </c>
      <c r="H22" s="19">
        <v>4.2052933775717671E-2</v>
      </c>
      <c r="I22" s="19">
        <v>4.3250765879236305E-2</v>
      </c>
      <c r="J22" s="19">
        <v>4.6213379909375144E-2</v>
      </c>
      <c r="K22" s="19">
        <v>4.4064580983539062E-2</v>
      </c>
      <c r="L22" s="19">
        <v>4.5936201679924266E-2</v>
      </c>
      <c r="M22" s="19">
        <v>4.6869534038910997E-2</v>
      </c>
      <c r="N22" s="19">
        <v>4.650105873225046E-2</v>
      </c>
      <c r="O22" s="19">
        <v>4.8890850014005054E-2</v>
      </c>
      <c r="P22" s="19">
        <v>5.0341539909606582E-2</v>
      </c>
      <c r="Q22" s="19">
        <v>5.2259836520087047E-2</v>
      </c>
      <c r="R22" s="19">
        <v>5.1808198288590554E-2</v>
      </c>
      <c r="S22" s="19">
        <v>5.2940397094553039E-2</v>
      </c>
      <c r="T22" s="19">
        <v>5.3846737172123932E-2</v>
      </c>
      <c r="U22" s="19">
        <v>5.4768842197686345E-2</v>
      </c>
      <c r="V22" s="19">
        <v>5.6587229447740674E-2</v>
      </c>
      <c r="W22" s="19">
        <v>5.7474566735563476E-2</v>
      </c>
      <c r="X22" s="19">
        <v>5.5142617642927015E-2</v>
      </c>
    </row>
  </sheetData>
  <hyperlinks>
    <hyperlink ref="L1" location="Índice!A1" display="&gt; Summary" xr:uid="{00000000-0004-0000-0E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1"/>
  <dimension ref="A1:Y20"/>
  <sheetViews>
    <sheetView showGridLines="0" workbookViewId="0"/>
  </sheetViews>
  <sheetFormatPr defaultRowHeight="15"/>
  <cols>
    <col min="1" max="1" width="26.7109375" customWidth="1"/>
    <col min="2" max="23" width="8.140625" customWidth="1"/>
  </cols>
  <sheetData>
    <row r="1" spans="1:16">
      <c r="A1" s="132" t="s">
        <v>111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P1" s="57" t="s">
        <v>96</v>
      </c>
    </row>
    <row r="2" spans="1:16">
      <c r="A2" s="136" t="s">
        <v>376</v>
      </c>
    </row>
    <row r="17" spans="1:25">
      <c r="A17" s="10" t="s">
        <v>106</v>
      </c>
    </row>
    <row r="18" spans="1:25">
      <c r="A18" s="2"/>
      <c r="B18" s="15" t="s">
        <v>1</v>
      </c>
      <c r="C18" s="15" t="s">
        <v>335</v>
      </c>
      <c r="D18" s="15" t="s">
        <v>336</v>
      </c>
      <c r="E18" s="15" t="s">
        <v>337</v>
      </c>
      <c r="F18" s="15" t="s">
        <v>338</v>
      </c>
      <c r="G18" s="15" t="s">
        <v>339</v>
      </c>
      <c r="H18" s="15" t="s">
        <v>340</v>
      </c>
      <c r="I18" s="15" t="s">
        <v>341</v>
      </c>
      <c r="J18" s="15" t="s">
        <v>342</v>
      </c>
      <c r="K18" s="15" t="s">
        <v>343</v>
      </c>
      <c r="L18" s="15" t="s">
        <v>2</v>
      </c>
      <c r="M18" s="15" t="s">
        <v>344</v>
      </c>
      <c r="N18" s="15" t="s">
        <v>345</v>
      </c>
      <c r="O18" s="15" t="s">
        <v>346</v>
      </c>
      <c r="P18" s="15" t="s">
        <v>377</v>
      </c>
      <c r="Q18" s="15" t="s">
        <v>347</v>
      </c>
      <c r="R18" s="15" t="s">
        <v>348</v>
      </c>
      <c r="S18" s="15" t="s">
        <v>349</v>
      </c>
      <c r="T18" s="15" t="s">
        <v>350</v>
      </c>
      <c r="U18" s="15">
        <v>2019</v>
      </c>
      <c r="V18" s="15">
        <v>2020</v>
      </c>
      <c r="W18" s="15">
        <v>2021</v>
      </c>
      <c r="X18" s="15">
        <v>2022</v>
      </c>
      <c r="Y18" s="15">
        <v>2023</v>
      </c>
    </row>
    <row r="19" spans="1:25">
      <c r="A19" s="2" t="s">
        <v>378</v>
      </c>
      <c r="B19" s="21">
        <v>0.43734923600740078</v>
      </c>
      <c r="C19" s="21">
        <v>0.41593051270300102</v>
      </c>
      <c r="D19" s="21">
        <v>0.41730655929564475</v>
      </c>
      <c r="E19" s="21">
        <v>0.41199743951876888</v>
      </c>
      <c r="F19" s="21">
        <v>0.41167644755039673</v>
      </c>
      <c r="G19" s="21">
        <v>0.41166115738226849</v>
      </c>
      <c r="H19" s="21">
        <v>0.40786695765416492</v>
      </c>
      <c r="I19" s="21">
        <v>0.4028464393653034</v>
      </c>
      <c r="J19" s="21">
        <v>0.40306289890552199</v>
      </c>
      <c r="K19" s="21">
        <v>0.40197915732976947</v>
      </c>
      <c r="L19" s="21">
        <v>0.40320429181440604</v>
      </c>
      <c r="M19" s="21">
        <v>0.39124130154578796</v>
      </c>
      <c r="N19" s="21">
        <v>0.39258835793066277</v>
      </c>
      <c r="O19" s="21">
        <v>0.38550065040771048</v>
      </c>
      <c r="P19" s="21">
        <v>0.39607636736788793</v>
      </c>
      <c r="Q19" s="21">
        <v>0.39160432627759639</v>
      </c>
      <c r="R19" s="21">
        <v>0.377798104426675</v>
      </c>
      <c r="S19" s="21">
        <v>0.38225346462349324</v>
      </c>
      <c r="T19" s="21">
        <v>0.38985011445005424</v>
      </c>
      <c r="U19" s="21">
        <v>0.38720673243367448</v>
      </c>
      <c r="V19" s="21">
        <v>0.39856091688311102</v>
      </c>
      <c r="W19" s="21">
        <v>0.39573250617796402</v>
      </c>
      <c r="X19" s="21">
        <v>0.39062410715436602</v>
      </c>
      <c r="Y19" s="21">
        <v>0.40396065841222384</v>
      </c>
    </row>
    <row r="20" spans="1:25">
      <c r="A20" s="2" t="s">
        <v>379</v>
      </c>
      <c r="B20" s="22">
        <v>1763.1145711755778</v>
      </c>
      <c r="C20" s="22">
        <v>1517.6748107618889</v>
      </c>
      <c r="D20" s="22">
        <v>1461.0291414344229</v>
      </c>
      <c r="E20" s="22">
        <v>1493.3858683033961</v>
      </c>
      <c r="F20" s="22">
        <v>1505.8659486491665</v>
      </c>
      <c r="G20" s="22">
        <v>1558.6377207690441</v>
      </c>
      <c r="H20" s="22">
        <v>1572.4577454809894</v>
      </c>
      <c r="I20" s="22">
        <v>1629.7163747083046</v>
      </c>
      <c r="J20" s="22">
        <v>1678.1590111620683</v>
      </c>
      <c r="K20" s="22">
        <v>1730.6760674144316</v>
      </c>
      <c r="L20" s="22">
        <v>1813.2796970144557</v>
      </c>
      <c r="M20" s="22">
        <v>1857.9987487053895</v>
      </c>
      <c r="N20" s="22">
        <v>1915.7268016416906</v>
      </c>
      <c r="O20" s="22">
        <v>1996.0698922471054</v>
      </c>
      <c r="P20" s="22">
        <v>2075.1564912575454</v>
      </c>
      <c r="Q20" s="22">
        <v>2020.0403954655019</v>
      </c>
      <c r="R20" s="22">
        <v>1977.5729334233956</v>
      </c>
      <c r="S20" s="22">
        <v>1976.8276320122604</v>
      </c>
      <c r="T20" s="22">
        <v>1985.551407066461</v>
      </c>
      <c r="U20" s="22">
        <v>2025.3242856469999</v>
      </c>
      <c r="V20" s="22">
        <v>2096.7389653659243</v>
      </c>
      <c r="W20" s="22">
        <v>2093.2320156467454</v>
      </c>
      <c r="X20" s="22">
        <v>2098.9213683777189</v>
      </c>
      <c r="Y20" s="22">
        <v>2274.7069032760442</v>
      </c>
    </row>
  </sheetData>
  <hyperlinks>
    <hyperlink ref="P1" location="Índice!A1" display="&gt; Summary" xr:uid="{00000000-0004-0000-0F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T25"/>
  <sheetViews>
    <sheetView workbookViewId="0"/>
  </sheetViews>
  <sheetFormatPr defaultColWidth="9.140625" defaultRowHeight="15"/>
  <cols>
    <col min="1" max="1" width="46" style="70" customWidth="1"/>
    <col min="2" max="16384" width="9.140625" style="70"/>
  </cols>
  <sheetData>
    <row r="1" spans="1:13">
      <c r="A1" s="132" t="s">
        <v>112</v>
      </c>
      <c r="B1" s="7"/>
      <c r="C1" s="7"/>
      <c r="D1" s="7"/>
      <c r="E1" s="7"/>
      <c r="F1" s="7"/>
      <c r="G1" s="7"/>
      <c r="H1" s="7"/>
      <c r="I1" s="7"/>
      <c r="J1" s="7"/>
      <c r="K1" s="72"/>
      <c r="L1" s="71" t="s">
        <v>96</v>
      </c>
      <c r="M1" s="72"/>
    </row>
    <row r="2" spans="1:13">
      <c r="A2" s="136" t="s">
        <v>376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20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20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20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20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20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20">
      <c r="A22" s="10" t="s">
        <v>106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20">
      <c r="A23" s="73" t="s">
        <v>0</v>
      </c>
      <c r="B23" s="79" t="s">
        <v>339</v>
      </c>
      <c r="C23" s="79" t="s">
        <v>340</v>
      </c>
      <c r="D23" s="79" t="s">
        <v>341</v>
      </c>
      <c r="E23" s="79" t="s">
        <v>342</v>
      </c>
      <c r="F23" s="79" t="s">
        <v>343</v>
      </c>
      <c r="G23" s="79" t="s">
        <v>2</v>
      </c>
      <c r="H23" s="79" t="s">
        <v>344</v>
      </c>
      <c r="I23" s="79" t="s">
        <v>345</v>
      </c>
      <c r="J23" s="79" t="s">
        <v>346</v>
      </c>
      <c r="K23" s="79" t="s">
        <v>377</v>
      </c>
      <c r="L23" s="79" t="s">
        <v>347</v>
      </c>
      <c r="M23" s="79" t="s">
        <v>348</v>
      </c>
      <c r="N23" s="79" t="s">
        <v>349</v>
      </c>
      <c r="O23" s="79" t="s">
        <v>350</v>
      </c>
      <c r="P23" s="79" t="s">
        <v>351</v>
      </c>
      <c r="Q23" s="79" t="s">
        <v>352</v>
      </c>
      <c r="R23" s="79">
        <v>2021</v>
      </c>
      <c r="S23" s="79">
        <v>2022</v>
      </c>
      <c r="T23" s="79">
        <v>2023</v>
      </c>
    </row>
    <row r="24" spans="1:20">
      <c r="A24" s="73" t="s">
        <v>380</v>
      </c>
      <c r="B24" s="77">
        <v>13.019655079977069</v>
      </c>
      <c r="C24" s="77">
        <v>14.784127189331514</v>
      </c>
      <c r="D24" s="77">
        <v>17.118632525322614</v>
      </c>
      <c r="E24" s="77">
        <v>19.830442793576694</v>
      </c>
      <c r="F24" s="77">
        <v>23.033897291120152</v>
      </c>
      <c r="G24" s="77">
        <v>26.988478410320301</v>
      </c>
      <c r="H24" s="77">
        <v>30.873779513880958</v>
      </c>
      <c r="I24" s="77">
        <v>35.177285212031563</v>
      </c>
      <c r="J24" s="77">
        <v>40.302277052083475</v>
      </c>
      <c r="K24" s="77">
        <v>45.57547448029387</v>
      </c>
      <c r="L24" s="77">
        <v>50.614495032416308</v>
      </c>
      <c r="M24" s="77">
        <v>55.210261774862516</v>
      </c>
      <c r="N24" s="77">
        <v>59.574469220405611</v>
      </c>
      <c r="O24" s="77">
        <v>63.697770619182329</v>
      </c>
      <c r="P24" s="77">
        <v>68.027231446525263</v>
      </c>
      <c r="Q24" s="77">
        <v>72.652659188697342</v>
      </c>
      <c r="R24" s="77">
        <v>78.672776994063113</v>
      </c>
      <c r="S24" s="77">
        <v>84.324104227670944</v>
      </c>
      <c r="T24" s="77">
        <v>90.939677955737324</v>
      </c>
    </row>
    <row r="25" spans="1:20">
      <c r="A25" s="73" t="s">
        <v>381</v>
      </c>
      <c r="B25" s="76">
        <v>3.2628413690403771E-3</v>
      </c>
      <c r="C25" s="76">
        <v>3.9040901109430016E-3</v>
      </c>
      <c r="D25" s="76">
        <v>4.5468868391138643E-3</v>
      </c>
      <c r="E25" s="76">
        <v>5.1912930953032814E-3</v>
      </c>
      <c r="F25" s="76">
        <v>5.8373748564619727E-3</v>
      </c>
      <c r="G25" s="76">
        <v>7.8117123536285216E-3</v>
      </c>
      <c r="H25" s="76">
        <v>9.6962037809746032E-3</v>
      </c>
      <c r="I25" s="76">
        <v>1.1509088461117407E-2</v>
      </c>
      <c r="J25" s="76">
        <v>1.3252618150165605E-2</v>
      </c>
      <c r="K25" s="76">
        <v>1.492699183498214E-2</v>
      </c>
      <c r="L25" s="76">
        <v>1.653813507402754E-2</v>
      </c>
      <c r="M25" s="76">
        <v>1.7805783798861868E-2</v>
      </c>
      <c r="N25" s="76">
        <v>1.9395008753324859E-2</v>
      </c>
      <c r="O25" s="76">
        <v>2.0768332075215879E-2</v>
      </c>
      <c r="P25" s="76">
        <v>2.2239703100199681E-2</v>
      </c>
      <c r="Q25" s="76">
        <v>2.443259817506643E-2</v>
      </c>
      <c r="R25" s="76">
        <v>2.602813735016888E-2</v>
      </c>
      <c r="S25" s="76">
        <v>2.6840191315530979E-2</v>
      </c>
      <c r="T25" s="76">
        <v>3.0585109869983779E-2</v>
      </c>
    </row>
  </sheetData>
  <hyperlinks>
    <hyperlink ref="L1" location="Índice!A1" display="&gt; Summary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7"/>
  <dimension ref="A1:T23"/>
  <sheetViews>
    <sheetView workbookViewId="0"/>
  </sheetViews>
  <sheetFormatPr defaultColWidth="9.140625" defaultRowHeight="15"/>
  <cols>
    <col min="1" max="1" width="46" style="70" customWidth="1"/>
    <col min="2" max="16384" width="9.140625" style="70"/>
  </cols>
  <sheetData>
    <row r="1" spans="1:13">
      <c r="A1" s="132" t="s">
        <v>113</v>
      </c>
      <c r="B1" s="7"/>
      <c r="C1" s="7"/>
      <c r="D1" s="7"/>
      <c r="E1" s="7"/>
      <c r="F1" s="7"/>
      <c r="G1" s="7"/>
      <c r="H1" s="7"/>
      <c r="I1" s="7"/>
      <c r="J1" s="7"/>
      <c r="K1" s="72"/>
      <c r="L1" s="71" t="s">
        <v>96</v>
      </c>
      <c r="M1" s="72"/>
    </row>
    <row r="2" spans="1:13">
      <c r="A2" s="136" t="s">
        <v>376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20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20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20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20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20">
      <c r="A21" s="10" t="s">
        <v>106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20">
      <c r="A22" s="73" t="s">
        <v>0</v>
      </c>
      <c r="B22" s="79" t="s">
        <v>339</v>
      </c>
      <c r="C22" s="79" t="s">
        <v>340</v>
      </c>
      <c r="D22" s="79" t="s">
        <v>341</v>
      </c>
      <c r="E22" s="79" t="s">
        <v>342</v>
      </c>
      <c r="F22" s="79" t="s">
        <v>343</v>
      </c>
      <c r="G22" s="79" t="s">
        <v>2</v>
      </c>
      <c r="H22" s="79" t="s">
        <v>344</v>
      </c>
      <c r="I22" s="79" t="s">
        <v>345</v>
      </c>
      <c r="J22" s="79" t="s">
        <v>346</v>
      </c>
      <c r="K22" s="79" t="s">
        <v>377</v>
      </c>
      <c r="L22" s="79" t="s">
        <v>347</v>
      </c>
      <c r="M22" s="79" t="s">
        <v>348</v>
      </c>
      <c r="N22" s="79" t="s">
        <v>349</v>
      </c>
      <c r="O22" s="79" t="s">
        <v>350</v>
      </c>
      <c r="P22" s="79" t="s">
        <v>351</v>
      </c>
      <c r="Q22" s="79" t="s">
        <v>352</v>
      </c>
      <c r="R22" s="79">
        <v>2021</v>
      </c>
      <c r="S22" s="79">
        <v>2022</v>
      </c>
      <c r="T22" s="79">
        <v>2023</v>
      </c>
    </row>
    <row r="23" spans="1:20">
      <c r="A23" s="73" t="s">
        <v>382</v>
      </c>
      <c r="B23" s="78">
        <v>149.4381645278105</v>
      </c>
      <c r="C23" s="78">
        <v>171.92965525954028</v>
      </c>
      <c r="D23" s="78">
        <v>197.37560804342479</v>
      </c>
      <c r="E23" s="78">
        <v>223.85554437094876</v>
      </c>
      <c r="F23" s="78">
        <v>250.41914344438672</v>
      </c>
      <c r="G23" s="78">
        <v>282.26459459280568</v>
      </c>
      <c r="H23" s="78">
        <v>314.81794147144933</v>
      </c>
      <c r="I23" s="78">
        <v>352.03372719518109</v>
      </c>
      <c r="J23" s="78">
        <v>395.20244546799842</v>
      </c>
      <c r="K23" s="78">
        <v>443.60284183716954</v>
      </c>
      <c r="L23" s="78">
        <v>492.5196448121049</v>
      </c>
      <c r="M23" s="78">
        <v>539.23127480899848</v>
      </c>
      <c r="N23" s="78">
        <v>583.9132789526243</v>
      </c>
      <c r="O23" s="78">
        <v>619.3079392759638</v>
      </c>
      <c r="P23" s="78">
        <v>657.53459690844886</v>
      </c>
      <c r="Q23" s="78">
        <v>698.23128677946534</v>
      </c>
      <c r="R23" s="78">
        <v>746.39971045317759</v>
      </c>
      <c r="S23" s="78">
        <v>806.20419748302754</v>
      </c>
      <c r="T23" s="78">
        <v>875.91972998281665</v>
      </c>
    </row>
  </sheetData>
  <hyperlinks>
    <hyperlink ref="L1" location="Índice!A1" display="&gt; Summary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3"/>
  <dimension ref="A1:T27"/>
  <sheetViews>
    <sheetView showGridLines="0" zoomScaleNormal="100" workbookViewId="0"/>
  </sheetViews>
  <sheetFormatPr defaultRowHeight="15"/>
  <cols>
    <col min="1" max="1" width="31" customWidth="1"/>
  </cols>
  <sheetData>
    <row r="1" spans="1:13">
      <c r="A1" s="132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M1" s="57" t="s">
        <v>96</v>
      </c>
    </row>
    <row r="2" spans="1:13">
      <c r="A2" s="136" t="s">
        <v>376</v>
      </c>
    </row>
    <row r="18" spans="1:20">
      <c r="A18" s="10" t="s">
        <v>106</v>
      </c>
    </row>
    <row r="19" spans="1:20">
      <c r="A19" s="1" t="s">
        <v>383</v>
      </c>
      <c r="B19" s="1">
        <v>2005</v>
      </c>
      <c r="C19" s="1">
        <v>2006</v>
      </c>
      <c r="D19" s="1">
        <v>2007</v>
      </c>
      <c r="E19" s="1">
        <v>2008</v>
      </c>
      <c r="F19" s="1">
        <v>2009</v>
      </c>
      <c r="G19" s="1">
        <v>2010</v>
      </c>
      <c r="H19" s="1">
        <v>2011</v>
      </c>
      <c r="I19" s="1">
        <v>2012</v>
      </c>
      <c r="J19" s="1">
        <v>2013</v>
      </c>
      <c r="K19" s="1">
        <v>2014</v>
      </c>
      <c r="L19" s="1">
        <v>2015</v>
      </c>
      <c r="M19" s="1">
        <v>2016</v>
      </c>
      <c r="N19" s="1">
        <v>2017</v>
      </c>
      <c r="O19" s="1">
        <v>2018</v>
      </c>
      <c r="P19" s="1">
        <v>2019</v>
      </c>
      <c r="Q19" s="1">
        <v>2020</v>
      </c>
      <c r="R19" s="1">
        <v>2021</v>
      </c>
      <c r="S19" s="1">
        <v>2022</v>
      </c>
      <c r="T19" s="1">
        <v>2023</v>
      </c>
    </row>
    <row r="20" spans="1:20">
      <c r="A20" s="2" t="s">
        <v>384</v>
      </c>
      <c r="B20" s="19">
        <v>0.64002122136386386</v>
      </c>
      <c r="C20" s="19">
        <v>0.63347313011279804</v>
      </c>
      <c r="D20" s="19">
        <v>0.61568104629696541</v>
      </c>
      <c r="E20" s="19">
        <v>0.60469808766544264</v>
      </c>
      <c r="F20" s="19">
        <v>0.59207864952649158</v>
      </c>
      <c r="G20" s="19">
        <v>0.57478657753125006</v>
      </c>
      <c r="H20" s="19">
        <v>0.55136272622097227</v>
      </c>
      <c r="I20" s="19">
        <v>0.54016185387294779</v>
      </c>
      <c r="J20" s="19">
        <v>0.51329208523431602</v>
      </c>
      <c r="K20" s="19">
        <v>0.51001428275185001</v>
      </c>
      <c r="L20" s="19">
        <v>0.5172242169384611</v>
      </c>
      <c r="M20" s="19">
        <v>0.50993577789728417</v>
      </c>
      <c r="N20" s="19">
        <v>0.51616085696275937</v>
      </c>
      <c r="O20" s="19">
        <v>0.5248210727842112</v>
      </c>
      <c r="P20" s="19">
        <v>0.51397607047106042</v>
      </c>
      <c r="Q20" s="19">
        <v>0.51163217660904059</v>
      </c>
      <c r="R20" s="19">
        <v>0.51008628290325131</v>
      </c>
      <c r="S20" s="19">
        <v>0.50311051839786314</v>
      </c>
      <c r="T20" s="19">
        <v>0.48265016458680626</v>
      </c>
    </row>
    <row r="21" spans="1:20">
      <c r="A21" s="2" t="s">
        <v>385</v>
      </c>
      <c r="B21" s="19">
        <v>9.3019837366620936E-2</v>
      </c>
      <c r="C21" s="19">
        <v>9.3598088528924317E-2</v>
      </c>
      <c r="D21" s="19">
        <v>9.4932841936258852E-2</v>
      </c>
      <c r="E21" s="19">
        <v>9.5568365160361518E-2</v>
      </c>
      <c r="F21" s="19">
        <v>9.7123057929884057E-2</v>
      </c>
      <c r="G21" s="19">
        <v>9.9123451311784863E-2</v>
      </c>
      <c r="H21" s="19">
        <v>0.10473410352446531</v>
      </c>
      <c r="I21" s="19">
        <v>0.10621251131450429</v>
      </c>
      <c r="J21" s="19">
        <v>0.11007862668122502</v>
      </c>
      <c r="K21" s="19">
        <v>0.10910155179352721</v>
      </c>
      <c r="L21" s="19">
        <v>0.11054083425297406</v>
      </c>
      <c r="M21" s="19">
        <v>0.11643480175125347</v>
      </c>
      <c r="N21" s="19">
        <v>0.11671678885527044</v>
      </c>
      <c r="O21" s="19">
        <v>0.11636129686972287</v>
      </c>
      <c r="P21" s="19">
        <v>0.11920134658556697</v>
      </c>
      <c r="Q21" s="19">
        <v>0.117496509379069</v>
      </c>
      <c r="R21" s="19">
        <v>0.11971625062649244</v>
      </c>
      <c r="S21" s="19">
        <v>0.1221973860990742</v>
      </c>
      <c r="T21" s="19">
        <v>0.11934635299907224</v>
      </c>
    </row>
    <row r="22" spans="1:20">
      <c r="A22" s="2" t="s">
        <v>386</v>
      </c>
      <c r="B22" s="19">
        <v>0.10396553526267879</v>
      </c>
      <c r="C22" s="19">
        <v>0.10525830617406057</v>
      </c>
      <c r="D22" s="19">
        <v>0.10782150428763475</v>
      </c>
      <c r="E22" s="19">
        <v>0.10864513937283296</v>
      </c>
      <c r="F22" s="19">
        <v>0.1093747307283985</v>
      </c>
      <c r="G22" s="19">
        <v>0.11033923410885137</v>
      </c>
      <c r="H22" s="19">
        <v>0.11451846988238584</v>
      </c>
      <c r="I22" s="19">
        <v>0.11473368622251617</v>
      </c>
      <c r="J22" s="19">
        <v>0.11811797463592137</v>
      </c>
      <c r="K22" s="19">
        <v>0.11528536411539568</v>
      </c>
      <c r="L22" s="19">
        <v>0.11704975533717539</v>
      </c>
      <c r="M22" s="19">
        <v>0.12156567669123522</v>
      </c>
      <c r="N22" s="19">
        <v>0.12088040367522811</v>
      </c>
      <c r="O22" s="19">
        <v>0.1182491145667468</v>
      </c>
      <c r="P22" s="19">
        <v>0.11867865789744153</v>
      </c>
      <c r="Q22" s="19">
        <v>0.11813626185548368</v>
      </c>
      <c r="R22" s="19">
        <v>0.11871911859432517</v>
      </c>
      <c r="S22" s="19">
        <v>0.11928685062488656</v>
      </c>
      <c r="T22" s="19">
        <v>0.11652135371587179</v>
      </c>
    </row>
    <row r="23" spans="1:20">
      <c r="A23" s="2" t="s">
        <v>387</v>
      </c>
      <c r="B23" s="19">
        <v>5.4773853911248241E-2</v>
      </c>
      <c r="C23" s="19">
        <v>5.5454604629945496E-2</v>
      </c>
      <c r="D23" s="19">
        <v>5.6880092979638308E-2</v>
      </c>
      <c r="E23" s="19">
        <v>5.8206257660806421E-2</v>
      </c>
      <c r="F23" s="19">
        <v>6.0397828513565115E-2</v>
      </c>
      <c r="G23" s="19">
        <v>6.3174133060533447E-2</v>
      </c>
      <c r="H23" s="19">
        <v>6.848419680780192E-2</v>
      </c>
      <c r="I23" s="19">
        <v>7.2128953985838254E-2</v>
      </c>
      <c r="J23" s="19">
        <v>7.8345474272270427E-2</v>
      </c>
      <c r="K23" s="19">
        <v>8.1491313292196138E-2</v>
      </c>
      <c r="L23" s="19">
        <v>8.5953722152492362E-2</v>
      </c>
      <c r="M23" s="19">
        <v>9.1047623329387511E-2</v>
      </c>
      <c r="N23" s="19">
        <v>9.3610309926185215E-2</v>
      </c>
      <c r="O23" s="19">
        <v>9.4423610650334028E-2</v>
      </c>
      <c r="P23" s="19">
        <v>9.7974623142634942E-2</v>
      </c>
      <c r="Q23" s="19">
        <v>9.8778522437757685E-2</v>
      </c>
      <c r="R23" s="19">
        <v>0.10133095373858658</v>
      </c>
      <c r="S23" s="19">
        <v>0.10290315437030149</v>
      </c>
      <c r="T23" s="19">
        <v>0.10190328340942426</v>
      </c>
    </row>
    <row r="24" spans="1:20">
      <c r="A24" s="2" t="s">
        <v>388</v>
      </c>
      <c r="B24" s="19">
        <v>5.3738952616333283E-2</v>
      </c>
      <c r="C24" s="19">
        <v>5.5673030307899433E-2</v>
      </c>
      <c r="D24" s="19">
        <v>6.5570447146053173E-2</v>
      </c>
      <c r="E24" s="19">
        <v>7.1708660869730392E-2</v>
      </c>
      <c r="F24" s="19">
        <v>7.7416920354777388E-2</v>
      </c>
      <c r="G24" s="19">
        <v>8.6197141096067964E-2</v>
      </c>
      <c r="H24" s="19">
        <v>8.9479640353556433E-2</v>
      </c>
      <c r="I24" s="19">
        <v>9.6694425972115958E-2</v>
      </c>
      <c r="J24" s="19">
        <v>0.11016453526563347</v>
      </c>
      <c r="K24" s="19">
        <v>0.11760621344320554</v>
      </c>
      <c r="L24" s="19">
        <v>0.10302765990618004</v>
      </c>
      <c r="M24" s="19">
        <v>9.4825976419781341E-2</v>
      </c>
      <c r="N24" s="19">
        <v>8.840121393527671E-2</v>
      </c>
      <c r="O24" s="19">
        <v>8.5148021518451356E-2</v>
      </c>
      <c r="P24" s="19">
        <v>9.099142738152162E-2</v>
      </c>
      <c r="Q24" s="19">
        <v>0.10184887864178933</v>
      </c>
      <c r="R24" s="19">
        <v>9.8438695023678816E-2</v>
      </c>
      <c r="S24" s="19">
        <v>0.10090332966112336</v>
      </c>
      <c r="T24" s="19">
        <v>0.1298041490352036</v>
      </c>
    </row>
    <row r="25" spans="1:20">
      <c r="A25" s="2" t="s">
        <v>389</v>
      </c>
      <c r="B25" s="19">
        <v>3.4433582071225974E-2</v>
      </c>
      <c r="C25" s="19">
        <v>3.634022168324965E-2</v>
      </c>
      <c r="D25" s="19">
        <v>3.8438740657843848E-2</v>
      </c>
      <c r="E25" s="19">
        <v>4.0015746345935882E-2</v>
      </c>
      <c r="F25" s="19">
        <v>4.1597458217092001E-2</v>
      </c>
      <c r="G25" s="19">
        <v>4.3229143983290558E-2</v>
      </c>
      <c r="H25" s="19">
        <v>4.6110188073025228E-2</v>
      </c>
      <c r="I25" s="19">
        <v>4.3107268195282718E-2</v>
      </c>
      <c r="J25" s="19">
        <v>4.0434212833014391E-2</v>
      </c>
      <c r="K25" s="19">
        <v>3.5382561660275196E-2</v>
      </c>
      <c r="L25" s="19">
        <v>3.4249489578924479E-2</v>
      </c>
      <c r="M25" s="19">
        <v>3.3189543181312037E-2</v>
      </c>
      <c r="N25" s="19">
        <v>3.1131240333951701E-2</v>
      </c>
      <c r="O25" s="19">
        <v>2.8431339484058887E-2</v>
      </c>
      <c r="P25" s="19">
        <v>2.6245472277669345E-2</v>
      </c>
      <c r="Q25" s="19">
        <v>1.9721862837135989E-2</v>
      </c>
      <c r="R25" s="19">
        <v>1.9274884791830673E-2</v>
      </c>
      <c r="S25" s="19">
        <v>1.9389666833637933E-2</v>
      </c>
      <c r="T25" s="19">
        <v>1.8341443343506441E-2</v>
      </c>
    </row>
    <row r="26" spans="1:20">
      <c r="A26" s="2" t="s">
        <v>390</v>
      </c>
      <c r="B26" s="19">
        <v>1.6151114739183414E-2</v>
      </c>
      <c r="C26" s="19">
        <v>1.6225388115139308E-2</v>
      </c>
      <c r="D26" s="19">
        <v>1.6539018062933907E-2</v>
      </c>
      <c r="E26" s="19">
        <v>1.6843404523405485E-2</v>
      </c>
      <c r="F26" s="19">
        <v>1.7425222804120462E-2</v>
      </c>
      <c r="G26" s="19">
        <v>1.8211170274332372E-2</v>
      </c>
      <c r="H26" s="19">
        <v>1.9776421112267885E-2</v>
      </c>
      <c r="I26" s="19">
        <v>2.0918979082803029E-2</v>
      </c>
      <c r="J26" s="19">
        <v>2.2778137705501716E-2</v>
      </c>
      <c r="K26" s="19">
        <v>2.3806207935769551E-2</v>
      </c>
      <c r="L26" s="19">
        <v>2.40887290837675E-2</v>
      </c>
      <c r="M26" s="19">
        <v>2.4507241278931245E-2</v>
      </c>
      <c r="N26" s="19">
        <v>2.4202527184172755E-2</v>
      </c>
      <c r="O26" s="19">
        <v>2.3426778247183096E-2</v>
      </c>
      <c r="P26" s="19">
        <v>2.3281759630430974E-2</v>
      </c>
      <c r="Q26" s="19">
        <v>2.2496246974095701E-2</v>
      </c>
      <c r="R26" s="19">
        <v>2.213465192218593E-2</v>
      </c>
      <c r="S26" s="19">
        <v>2.1600485177463047E-2</v>
      </c>
      <c r="T26" s="19">
        <v>2.0756098832995014E-2</v>
      </c>
    </row>
    <row r="27" spans="1:20">
      <c r="A27" s="2" t="s">
        <v>391</v>
      </c>
      <c r="B27" s="19">
        <v>3.8959026688454366E-3</v>
      </c>
      <c r="C27" s="19">
        <v>3.9772304479832139E-3</v>
      </c>
      <c r="D27" s="19">
        <v>4.1363086326717197E-3</v>
      </c>
      <c r="E27" s="19">
        <v>4.3143384014846763E-3</v>
      </c>
      <c r="F27" s="19">
        <v>4.586131925670929E-3</v>
      </c>
      <c r="G27" s="19">
        <v>4.9391486338893707E-3</v>
      </c>
      <c r="H27" s="19">
        <v>5.5342540255250835E-3</v>
      </c>
      <c r="I27" s="19">
        <v>6.0423213539917168E-3</v>
      </c>
      <c r="J27" s="19">
        <v>6.7889533721175481E-3</v>
      </c>
      <c r="K27" s="19">
        <v>7.3125050077806003E-3</v>
      </c>
      <c r="L27" s="19">
        <v>7.8655927500251403E-3</v>
      </c>
      <c r="M27" s="19">
        <v>8.4933594508149104E-3</v>
      </c>
      <c r="N27" s="19">
        <v>8.8966591271556379E-3</v>
      </c>
      <c r="O27" s="19">
        <v>9.1387658792917315E-3</v>
      </c>
      <c r="P27" s="19">
        <v>9.6506426136742183E-3</v>
      </c>
      <c r="Q27" s="19">
        <v>9.8895412656279953E-3</v>
      </c>
      <c r="R27" s="19">
        <v>1.0299162399649115E-2</v>
      </c>
      <c r="S27" s="19">
        <v>1.0608608835650284E-2</v>
      </c>
      <c r="T27" s="19">
        <v>1.0677154077120407E-2</v>
      </c>
    </row>
  </sheetData>
  <hyperlinks>
    <hyperlink ref="M1" location="Índice!A1" display="&gt; Summary" xr:uid="{00000000-0004-0000-1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8"/>
  <dimension ref="A1:T24"/>
  <sheetViews>
    <sheetView workbookViewId="0"/>
  </sheetViews>
  <sheetFormatPr defaultColWidth="9.140625" defaultRowHeight="15"/>
  <cols>
    <col min="1" max="1" width="14.5703125" style="70" customWidth="1"/>
    <col min="2" max="2" width="9" style="70" customWidth="1"/>
    <col min="3" max="16384" width="9.140625" style="70"/>
  </cols>
  <sheetData>
    <row r="1" spans="1:13">
      <c r="A1" s="132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M1" s="71" t="s">
        <v>96</v>
      </c>
    </row>
    <row r="2" spans="1:13">
      <c r="A2" s="136" t="s">
        <v>376</v>
      </c>
      <c r="B2" s="71"/>
      <c r="C2" s="71"/>
      <c r="D2" s="71"/>
      <c r="E2" s="71"/>
      <c r="F2" s="71"/>
      <c r="G2" s="71"/>
      <c r="H2" s="71"/>
      <c r="I2" s="71"/>
      <c r="J2" s="71"/>
    </row>
    <row r="3" spans="1:13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3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3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3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3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3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3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3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3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3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3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3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3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3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20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20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20">
      <c r="A19" s="10" t="s">
        <v>106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20">
      <c r="A20" s="73"/>
      <c r="B20" s="75">
        <v>2005</v>
      </c>
      <c r="C20" s="75">
        <v>2006</v>
      </c>
      <c r="D20" s="75">
        <v>2007</v>
      </c>
      <c r="E20" s="75">
        <v>2008</v>
      </c>
      <c r="F20" s="75">
        <v>2009</v>
      </c>
      <c r="G20" s="75">
        <v>2010</v>
      </c>
      <c r="H20" s="75">
        <v>2011</v>
      </c>
      <c r="I20" s="75">
        <v>2012</v>
      </c>
      <c r="J20" s="75">
        <v>2013</v>
      </c>
      <c r="K20" s="75">
        <v>2014</v>
      </c>
      <c r="L20" s="75">
        <v>2015</v>
      </c>
      <c r="M20" s="75">
        <v>2016</v>
      </c>
      <c r="N20" s="75">
        <v>2017</v>
      </c>
      <c r="O20" s="75">
        <v>2018</v>
      </c>
      <c r="P20" s="75">
        <v>2019</v>
      </c>
      <c r="Q20" s="75">
        <v>2020</v>
      </c>
      <c r="R20" s="75">
        <v>2021</v>
      </c>
      <c r="S20" s="75">
        <v>2022</v>
      </c>
      <c r="T20" s="75">
        <v>2023</v>
      </c>
    </row>
    <row r="21" spans="1:20">
      <c r="A21" s="73" t="s">
        <v>44</v>
      </c>
      <c r="B21" s="76">
        <v>0.95182459809308351</v>
      </c>
      <c r="C21" s="76">
        <v>0.94908984007523878</v>
      </c>
      <c r="D21" s="76">
        <v>0.94609389674531963</v>
      </c>
      <c r="E21" s="76">
        <v>0.94283614655903802</v>
      </c>
      <c r="F21" s="76">
        <v>0.93735694439090078</v>
      </c>
      <c r="G21" s="76">
        <v>0.93115493978882502</v>
      </c>
      <c r="H21" s="76">
        <v>0.92528619090733555</v>
      </c>
      <c r="I21" s="76">
        <v>0.91972454000158865</v>
      </c>
      <c r="J21" s="76">
        <v>0.91444649707604952</v>
      </c>
      <c r="K21" s="76">
        <v>0.90943090824559791</v>
      </c>
      <c r="L21" s="76">
        <v>0.90465867236931174</v>
      </c>
      <c r="M21" s="76">
        <v>0.90011249795353931</v>
      </c>
      <c r="N21" s="76">
        <v>0.89577669380226843</v>
      </c>
      <c r="O21" s="76">
        <v>0.89163698807269853</v>
      </c>
      <c r="P21" s="76">
        <v>0.88709837043395623</v>
      </c>
      <c r="Q21" s="76">
        <v>0.88255975279521393</v>
      </c>
      <c r="R21" s="76">
        <v>0.87802113515647162</v>
      </c>
      <c r="S21" s="76">
        <v>0.87348251751772932</v>
      </c>
      <c r="T21" s="76">
        <v>0.8689438998789869</v>
      </c>
    </row>
    <row r="22" spans="1:20">
      <c r="A22" s="73" t="s">
        <v>392</v>
      </c>
      <c r="B22" s="76">
        <v>3.0464228207551947E-2</v>
      </c>
      <c r="C22" s="76">
        <v>3.2611637760632223E-2</v>
      </c>
      <c r="D22" s="76">
        <v>3.5024797300904111E-2</v>
      </c>
      <c r="E22" s="76">
        <v>3.7670262697991855E-2</v>
      </c>
      <c r="F22" s="76">
        <v>4.2554953888825214E-2</v>
      </c>
      <c r="G22" s="76">
        <v>4.6763815378394698E-2</v>
      </c>
      <c r="H22" s="76">
        <v>5.074651980124989E-2</v>
      </c>
      <c r="I22" s="76">
        <v>5.4520818567135053E-2</v>
      </c>
      <c r="J22" s="76">
        <v>5.8102652673185463E-2</v>
      </c>
      <c r="K22" s="76">
        <v>6.1506377763769451E-2</v>
      </c>
      <c r="L22" s="76">
        <v>6.4744956431079817E-2</v>
      </c>
      <c r="M22" s="76">
        <v>6.7830123187809885E-2</v>
      </c>
      <c r="N22" s="76">
        <v>7.0772526537928551E-2</v>
      </c>
      <c r="O22" s="76">
        <v>7.3581851770854953E-2</v>
      </c>
      <c r="P22" s="76">
        <v>7.6226950661442083E-2</v>
      </c>
      <c r="Q22" s="76">
        <v>7.8468502850636654E-2</v>
      </c>
      <c r="R22" s="76">
        <v>8.1053787804387725E-2</v>
      </c>
      <c r="S22" s="76">
        <v>8.4120374064413209E-2</v>
      </c>
      <c r="T22" s="76">
        <v>8.4409356516826087E-2</v>
      </c>
    </row>
    <row r="23" spans="1:20">
      <c r="A23" s="73" t="s">
        <v>393</v>
      </c>
      <c r="B23" s="76">
        <v>4.1141403248281146E-3</v>
      </c>
      <c r="C23" s="76">
        <v>5.1685511975129387E-3</v>
      </c>
      <c r="D23" s="76">
        <v>6.2183973950805695E-3</v>
      </c>
      <c r="E23" s="76">
        <v>7.2977445921947985E-3</v>
      </c>
      <c r="F23" s="76">
        <v>8.3593179774190517E-3</v>
      </c>
      <c r="G23" s="76">
        <v>1.1060731566148852E-2</v>
      </c>
      <c r="H23" s="76">
        <v>1.3616988614392892E-2</v>
      </c>
      <c r="I23" s="76">
        <v>1.6039482678251935E-2</v>
      </c>
      <c r="J23" s="76">
        <v>1.8338445319488646E-2</v>
      </c>
      <c r="K23" s="76">
        <v>2.0523090557824746E-2</v>
      </c>
      <c r="L23" s="76">
        <v>2.2601738297058624E-2</v>
      </c>
      <c r="M23" s="76">
        <v>2.4581920211046993E-2</v>
      </c>
      <c r="N23" s="76">
        <v>2.6470470930340943E-2</v>
      </c>
      <c r="O23" s="76">
        <v>2.8273606856338108E-2</v>
      </c>
      <c r="P23" s="76">
        <v>3.0293850331553067E-2</v>
      </c>
      <c r="Q23" s="76">
        <v>3.2856226060706137E-2</v>
      </c>
      <c r="R23" s="76">
        <v>3.4952359662559065E-2</v>
      </c>
      <c r="S23" s="76">
        <v>3.6437882715010417E-2</v>
      </c>
      <c r="T23" s="76">
        <v>4.095710647308004E-2</v>
      </c>
    </row>
    <row r="24" spans="1:20">
      <c r="A24" s="73" t="s">
        <v>6</v>
      </c>
      <c r="B24" s="76">
        <v>1.3597033374536431E-2</v>
      </c>
      <c r="C24" s="76">
        <v>1.3129970966616061E-2</v>
      </c>
      <c r="D24" s="76">
        <v>1.2662908558695691E-2</v>
      </c>
      <c r="E24" s="76">
        <v>1.2195846150775323E-2</v>
      </c>
      <c r="F24" s="76">
        <v>1.1728783742854952E-2</v>
      </c>
      <c r="G24" s="76">
        <v>1.102051326663143E-2</v>
      </c>
      <c r="H24" s="76">
        <v>1.0350300677021669E-2</v>
      </c>
      <c r="I24" s="76">
        <v>9.7151587530243614E-3</v>
      </c>
      <c r="J24" s="76">
        <v>9.1124049312763643E-3</v>
      </c>
      <c r="K24" s="76">
        <v>8.5396234328078881E-3</v>
      </c>
      <c r="L24" s="76">
        <v>7.9946329025498142E-3</v>
      </c>
      <c r="M24" s="76">
        <v>7.475458647603809E-3</v>
      </c>
      <c r="N24" s="76">
        <v>6.9803087294620743E-3</v>
      </c>
      <c r="O24" s="76">
        <v>6.5075533001084053E-3</v>
      </c>
      <c r="P24" s="76">
        <v>6.3808285730486197E-3</v>
      </c>
      <c r="Q24" s="76">
        <v>6.1155182934432839E-3</v>
      </c>
      <c r="R24" s="76">
        <v>5.972717376581586E-3</v>
      </c>
      <c r="S24" s="76">
        <v>5.9592257028470604E-3</v>
      </c>
      <c r="T24" s="76">
        <v>5.6896371311069682E-3</v>
      </c>
    </row>
  </sheetData>
  <hyperlinks>
    <hyperlink ref="M1" location="Índice!A1" display="&gt; Summary" xr:uid="{00000000-0004-0000-1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25"/>
  <sheetViews>
    <sheetView showGridLines="0" zoomScaleNormal="100" workbookViewId="0"/>
  </sheetViews>
  <sheetFormatPr defaultRowHeight="15"/>
  <cols>
    <col min="1" max="1" width="13.7109375" customWidth="1"/>
    <col min="2" max="2" width="12.140625" customWidth="1"/>
    <col min="3" max="3" width="15.42578125" customWidth="1"/>
  </cols>
  <sheetData>
    <row r="1" spans="1:12">
      <c r="A1" s="132" t="s">
        <v>95</v>
      </c>
      <c r="B1" s="7"/>
      <c r="C1" s="7"/>
      <c r="D1" s="7"/>
      <c r="E1" s="7"/>
      <c r="F1" s="7"/>
      <c r="G1" s="7"/>
      <c r="H1" s="7"/>
      <c r="I1" s="7"/>
      <c r="J1" s="7"/>
      <c r="L1" s="57" t="s">
        <v>96</v>
      </c>
    </row>
    <row r="2" spans="1:12">
      <c r="A2" s="136" t="s">
        <v>329</v>
      </c>
    </row>
    <row r="21" spans="1:3">
      <c r="A21" s="10" t="s">
        <v>106</v>
      </c>
    </row>
    <row r="22" spans="1:3">
      <c r="A22" s="2" t="s">
        <v>0</v>
      </c>
      <c r="B22" s="15" t="s">
        <v>69</v>
      </c>
      <c r="C22" s="15" t="s">
        <v>70</v>
      </c>
    </row>
    <row r="23" spans="1:3">
      <c r="A23" s="11" t="s">
        <v>330</v>
      </c>
      <c r="B23" s="11">
        <v>0.126</v>
      </c>
      <c r="C23" s="11">
        <v>0.874</v>
      </c>
    </row>
    <row r="24" spans="1:3">
      <c r="A24" s="11" t="s">
        <v>331</v>
      </c>
      <c r="B24" s="11">
        <v>0.14699999999999999</v>
      </c>
      <c r="C24" s="11">
        <v>0.85299999999999998</v>
      </c>
    </row>
    <row r="25" spans="1:3">
      <c r="A25" s="11" t="s">
        <v>332</v>
      </c>
      <c r="B25" s="11">
        <v>0.49100911107682293</v>
      </c>
      <c r="C25" s="11">
        <v>0.50899088892317701</v>
      </c>
    </row>
  </sheetData>
  <phoneticPr fontId="8" type="noConversion"/>
  <hyperlinks>
    <hyperlink ref="L1" location="Índice!A1" display="&gt; Summary" xr:uid="{00000000-0004-0000-01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9"/>
  <dimension ref="A1:T26"/>
  <sheetViews>
    <sheetView workbookViewId="0"/>
  </sheetViews>
  <sheetFormatPr defaultColWidth="9.140625" defaultRowHeight="15"/>
  <cols>
    <col min="1" max="1" width="25" style="70" customWidth="1"/>
    <col min="2" max="5" width="9.140625" style="70"/>
    <col min="6" max="6" width="9.140625" style="70" customWidth="1"/>
    <col min="7" max="16384" width="9.140625" style="70"/>
  </cols>
  <sheetData>
    <row r="1" spans="1:16">
      <c r="A1" s="132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P1" s="71" t="s">
        <v>96</v>
      </c>
    </row>
    <row r="2" spans="1:16">
      <c r="A2" s="136" t="s">
        <v>376</v>
      </c>
    </row>
    <row r="20" spans="1:20">
      <c r="A20" s="10" t="s">
        <v>106</v>
      </c>
    </row>
    <row r="21" spans="1:20">
      <c r="A21" s="73"/>
      <c r="B21" s="75">
        <v>2005</v>
      </c>
      <c r="C21" s="75">
        <v>2006</v>
      </c>
      <c r="D21" s="75">
        <v>2007</v>
      </c>
      <c r="E21" s="75">
        <v>2008</v>
      </c>
      <c r="F21" s="75">
        <v>2009</v>
      </c>
      <c r="G21" s="75">
        <v>2010</v>
      </c>
      <c r="H21" s="75">
        <v>2011</v>
      </c>
      <c r="I21" s="75">
        <v>2012</v>
      </c>
      <c r="J21" s="75">
        <v>2013</v>
      </c>
      <c r="K21" s="75">
        <v>2014</v>
      </c>
      <c r="L21" s="75">
        <v>2015</v>
      </c>
      <c r="M21" s="75">
        <v>2016</v>
      </c>
      <c r="N21" s="75">
        <v>2017</v>
      </c>
      <c r="O21" s="75">
        <v>2018</v>
      </c>
      <c r="P21" s="75">
        <v>2019</v>
      </c>
      <c r="Q21" s="75">
        <v>2020</v>
      </c>
      <c r="R21" s="75">
        <v>2021</v>
      </c>
      <c r="S21" s="75">
        <v>2022</v>
      </c>
      <c r="T21" s="75">
        <v>2023</v>
      </c>
    </row>
    <row r="22" spans="1:20">
      <c r="A22" s="74" t="s">
        <v>394</v>
      </c>
      <c r="B22" s="74">
        <v>0.21521078814811026</v>
      </c>
      <c r="C22" s="74">
        <v>0.20649995638489033</v>
      </c>
      <c r="D22" s="74">
        <v>0.19816487992929993</v>
      </c>
      <c r="E22" s="74">
        <v>0.19018397561848541</v>
      </c>
      <c r="F22" s="74">
        <v>0.18253635844766758</v>
      </c>
      <c r="G22" s="74">
        <v>0.17961475074384642</v>
      </c>
      <c r="H22" s="74">
        <v>0.17632271517587697</v>
      </c>
      <c r="I22" s="74">
        <v>0.17312494208253565</v>
      </c>
      <c r="J22" s="74">
        <v>0.17000706651788269</v>
      </c>
      <c r="K22" s="74">
        <v>0.16693921354290955</v>
      </c>
      <c r="L22" s="74">
        <v>0.16396190932103588</v>
      </c>
      <c r="M22" s="74">
        <v>0.15855084247066523</v>
      </c>
      <c r="N22" s="74">
        <v>0.1745862553943012</v>
      </c>
      <c r="O22" s="74">
        <v>0.1966632141526358</v>
      </c>
      <c r="P22" s="74">
        <v>0.19166283796499439</v>
      </c>
      <c r="Q22" s="74">
        <v>0.18669876590421819</v>
      </c>
      <c r="R22" s="74">
        <v>0.17963330658384016</v>
      </c>
      <c r="S22" s="74">
        <v>0.17111655164848258</v>
      </c>
      <c r="T22" s="74">
        <v>0.16651641366213377</v>
      </c>
    </row>
    <row r="23" spans="1:20">
      <c r="A23" s="74" t="s">
        <v>45</v>
      </c>
      <c r="B23" s="74">
        <v>0.87857798299589629</v>
      </c>
      <c r="C23" s="74">
        <v>0.88341103425639211</v>
      </c>
      <c r="D23" s="74">
        <v>0.88804756959247821</v>
      </c>
      <c r="E23" s="74">
        <v>0.89251114639212981</v>
      </c>
      <c r="F23" s="74">
        <v>0.89682000296929087</v>
      </c>
      <c r="G23" s="74">
        <v>0.90420641002109159</v>
      </c>
      <c r="H23" s="74">
        <v>0.90895277201983016</v>
      </c>
      <c r="I23" s="74">
        <v>0.91337768624136928</v>
      </c>
      <c r="J23" s="74">
        <v>0.9174390811752704</v>
      </c>
      <c r="K23" s="74">
        <v>0.92100231517809061</v>
      </c>
      <c r="L23" s="74">
        <v>0.92431517281582787</v>
      </c>
      <c r="M23" s="74">
        <v>0.91287749849893773</v>
      </c>
      <c r="N23" s="74">
        <v>0.91252887501241686</v>
      </c>
      <c r="O23" s="74">
        <v>0.91084568108210973</v>
      </c>
      <c r="P23" s="74">
        <v>0.91066213307011623</v>
      </c>
      <c r="Q23" s="74">
        <v>0.92057172685673139</v>
      </c>
      <c r="R23" s="74">
        <v>0.91948664657725143</v>
      </c>
      <c r="S23" s="74">
        <v>0.90479119334331248</v>
      </c>
      <c r="T23" s="74">
        <v>0.90832728226315962</v>
      </c>
    </row>
    <row r="24" spans="1:20">
      <c r="A24" s="74" t="s">
        <v>395</v>
      </c>
      <c r="B24" s="74">
        <v>2.2415935827006468E-2</v>
      </c>
      <c r="C24" s="74">
        <v>2.3314221648008306E-2</v>
      </c>
      <c r="D24" s="74">
        <v>2.4290401251435913E-2</v>
      </c>
      <c r="E24" s="74">
        <v>2.5263337329212123E-2</v>
      </c>
      <c r="F24" s="74">
        <v>2.9576224563867694E-2</v>
      </c>
      <c r="G24" s="74">
        <v>3.1433764160936413E-2</v>
      </c>
      <c r="H24" s="74">
        <v>3.3881885945789995E-2</v>
      </c>
      <c r="I24" s="74">
        <v>3.6402687408128402E-2</v>
      </c>
      <c r="J24" s="74">
        <v>3.8154177207165713E-2</v>
      </c>
      <c r="K24" s="74">
        <v>4.0729710978428535E-2</v>
      </c>
      <c r="L24" s="74">
        <v>4.3164735875655814E-2</v>
      </c>
      <c r="M24" s="74">
        <v>4.5778645652017926E-2</v>
      </c>
      <c r="N24" s="74">
        <v>4.820929107954755E-2</v>
      </c>
      <c r="O24" s="74">
        <v>5.019115032244309E-2</v>
      </c>
      <c r="P24" s="74">
        <v>5.1902405309399435E-2</v>
      </c>
      <c r="Q24" s="74">
        <v>5.3133420670653478E-2</v>
      </c>
      <c r="R24" s="74">
        <v>5.5061166957620089E-2</v>
      </c>
      <c r="S24" s="74">
        <v>5.6767661101070864E-2</v>
      </c>
      <c r="T24" s="74">
        <v>5.6410716166243186E-2</v>
      </c>
    </row>
    <row r="25" spans="1:20">
      <c r="A25" s="74" t="s">
        <v>396</v>
      </c>
      <c r="B25" s="74">
        <v>9.709335040351319E-3</v>
      </c>
      <c r="C25" s="74">
        <v>1.007918877072647E-2</v>
      </c>
      <c r="D25" s="74">
        <v>1.0449036440789304E-2</v>
      </c>
      <c r="E25" s="74">
        <v>1.1144017338167063E-2</v>
      </c>
      <c r="F25" s="74">
        <v>1.2331706216136787E-2</v>
      </c>
      <c r="G25" s="74">
        <v>1.4211616715809897E-2</v>
      </c>
      <c r="H25" s="74">
        <v>1.6057078140314551E-2</v>
      </c>
      <c r="I25" s="74">
        <v>1.8551994753107239E-2</v>
      </c>
      <c r="J25" s="74">
        <v>2.205877605814684E-2</v>
      </c>
      <c r="K25" s="74">
        <v>2.6797187286943011E-2</v>
      </c>
      <c r="L25" s="74">
        <v>3.117771200308404E-2</v>
      </c>
      <c r="M25" s="74">
        <v>3.4719124386462748E-2</v>
      </c>
      <c r="N25" s="74">
        <v>3.8582405111918398E-2</v>
      </c>
      <c r="O25" s="74">
        <v>4.1683145113367542E-2</v>
      </c>
      <c r="P25" s="74">
        <v>4.4477108062523259E-2</v>
      </c>
      <c r="Q25" s="74">
        <v>4.7456408504480671E-2</v>
      </c>
      <c r="R25" s="74">
        <v>4.9338221424004132E-2</v>
      </c>
      <c r="S25" s="74">
        <v>4.9964099689242175E-2</v>
      </c>
      <c r="T25" s="74">
        <v>5.301085928127109E-2</v>
      </c>
    </row>
    <row r="26" spans="1:20">
      <c r="A26" s="74" t="s">
        <v>397</v>
      </c>
      <c r="B26" s="74">
        <v>0.3</v>
      </c>
      <c r="C26" s="74">
        <v>0.30534053377351644</v>
      </c>
      <c r="D26" s="74">
        <v>0.31231383820818487</v>
      </c>
      <c r="E26" s="74">
        <v>0.32199809044602684</v>
      </c>
      <c r="F26" s="74">
        <v>0.33515730851375558</v>
      </c>
      <c r="G26" s="74">
        <v>0.35343132572681768</v>
      </c>
      <c r="H26" s="74">
        <v>0.37294242491156387</v>
      </c>
      <c r="I26" s="74">
        <v>0.39531852251244487</v>
      </c>
      <c r="J26" s="74">
        <v>0.42236279047830816</v>
      </c>
      <c r="K26" s="74">
        <v>0.45347618531233741</v>
      </c>
      <c r="L26" s="74">
        <v>0.48154606696530267</v>
      </c>
      <c r="M26" s="74">
        <v>0.50011504941751617</v>
      </c>
      <c r="N26" s="74">
        <v>0.52705687621663377</v>
      </c>
      <c r="O26" s="74">
        <v>0.54747156918760831</v>
      </c>
      <c r="P26" s="74">
        <v>0.5692729080114447</v>
      </c>
      <c r="Q26" s="74">
        <v>0.59873726653171799</v>
      </c>
      <c r="R26" s="74">
        <v>0.61812177775980048</v>
      </c>
      <c r="S26" s="74">
        <v>0.62766347069111406</v>
      </c>
      <c r="T26" s="74">
        <v>0.6538757598308601</v>
      </c>
    </row>
  </sheetData>
  <hyperlinks>
    <hyperlink ref="P1" location="Índice!A1" display="&gt; Summary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15"/>
  <dimension ref="A1:T38"/>
  <sheetViews>
    <sheetView showGridLines="0" zoomScaleNormal="100" workbookViewId="0"/>
  </sheetViews>
  <sheetFormatPr defaultColWidth="9.140625" defaultRowHeight="15"/>
  <cols>
    <col min="1" max="1" width="26.7109375" bestFit="1" customWidth="1"/>
  </cols>
  <sheetData>
    <row r="1" spans="1:10">
      <c r="A1" s="132" t="s">
        <v>91</v>
      </c>
      <c r="B1" s="8"/>
      <c r="C1" s="8"/>
      <c r="D1" s="8"/>
      <c r="E1" s="8"/>
      <c r="F1" s="8"/>
      <c r="G1" s="8"/>
      <c r="H1" s="8"/>
      <c r="J1" s="57" t="s">
        <v>96</v>
      </c>
    </row>
    <row r="2" spans="1:10">
      <c r="A2" s="136" t="s">
        <v>376</v>
      </c>
    </row>
    <row r="19" spans="1:20">
      <c r="A19" s="9" t="s">
        <v>106</v>
      </c>
    </row>
    <row r="20" spans="1:20">
      <c r="A20" s="1" t="s">
        <v>398</v>
      </c>
    </row>
    <row r="21" spans="1:20">
      <c r="A21" s="1" t="s">
        <v>399</v>
      </c>
      <c r="B21" s="1">
        <v>2005</v>
      </c>
      <c r="C21" s="1">
        <v>2006</v>
      </c>
      <c r="D21" s="1">
        <v>2007</v>
      </c>
      <c r="E21" s="1">
        <v>2008</v>
      </c>
      <c r="F21" s="1">
        <v>2009</v>
      </c>
      <c r="G21" s="1">
        <v>2010</v>
      </c>
      <c r="H21" s="1">
        <v>2011</v>
      </c>
      <c r="I21" s="1">
        <v>2012</v>
      </c>
      <c r="J21" s="1">
        <v>2013</v>
      </c>
      <c r="K21" s="1">
        <v>2014</v>
      </c>
      <c r="L21" s="1">
        <v>2015</v>
      </c>
      <c r="M21" s="1">
        <v>2016</v>
      </c>
      <c r="N21" s="1">
        <v>2017</v>
      </c>
      <c r="O21" s="1">
        <v>2018</v>
      </c>
      <c r="P21" s="1">
        <v>2019</v>
      </c>
      <c r="Q21" s="1">
        <v>2020</v>
      </c>
      <c r="R21" s="1">
        <v>2021</v>
      </c>
      <c r="S21" s="1">
        <v>2022</v>
      </c>
      <c r="T21" s="1">
        <v>2023</v>
      </c>
    </row>
    <row r="22" spans="1:20">
      <c r="A22" s="4" t="s">
        <v>400</v>
      </c>
      <c r="B22" s="5">
        <v>0.15049469312544544</v>
      </c>
      <c r="C22" s="5">
        <v>0.15143191156880151</v>
      </c>
      <c r="D22" s="5">
        <v>0.1528209807384841</v>
      </c>
      <c r="E22" s="5">
        <v>0.15478957872742086</v>
      </c>
      <c r="F22" s="5">
        <v>0.15753818887373122</v>
      </c>
      <c r="G22" s="5">
        <v>0.16166161046225655</v>
      </c>
      <c r="H22" s="5">
        <v>0.16573113102764092</v>
      </c>
      <c r="I22" s="5">
        <v>0.17027950324009131</v>
      </c>
      <c r="J22" s="5">
        <v>0.17553149427251666</v>
      </c>
      <c r="K22" s="5">
        <v>0.18137182559662704</v>
      </c>
      <c r="L22" s="5">
        <v>0.18291154420852054</v>
      </c>
      <c r="M22" s="5">
        <v>0.18104266538206243</v>
      </c>
      <c r="N22" s="5">
        <v>0.18255827684968326</v>
      </c>
      <c r="O22" s="5">
        <v>0.18213849264635951</v>
      </c>
      <c r="P22" s="5">
        <v>0.18207440227190766</v>
      </c>
      <c r="Q22" s="5">
        <v>0.1843193230025198</v>
      </c>
      <c r="R22" s="5">
        <v>0.18409469703425682</v>
      </c>
      <c r="S22" s="5">
        <v>0.18181356603992291</v>
      </c>
      <c r="T22" s="5">
        <v>0.18433422049869821</v>
      </c>
    </row>
    <row r="23" spans="1:20">
      <c r="A23" s="4" t="s">
        <v>401</v>
      </c>
      <c r="B23" s="5">
        <v>7.7868867023617572</v>
      </c>
      <c r="C23" s="5">
        <v>7.6851698728474069</v>
      </c>
      <c r="D23" s="5">
        <v>7.5879039880051939</v>
      </c>
      <c r="E23" s="5">
        <v>7.4948982272244651</v>
      </c>
      <c r="F23" s="5">
        <v>7.40594386061675</v>
      </c>
      <c r="G23" s="5">
        <v>7.3469728648350774</v>
      </c>
      <c r="H23" s="5">
        <v>7.2707257797824099</v>
      </c>
      <c r="I23" s="5">
        <v>7.1961535568299828</v>
      </c>
      <c r="J23" s="5">
        <v>7.1227514742814417</v>
      </c>
      <c r="K23" s="5">
        <v>7.0493406867526138</v>
      </c>
      <c r="L23" s="5">
        <v>6.9776988019761079</v>
      </c>
      <c r="M23" s="5">
        <v>6.7996603096899104</v>
      </c>
      <c r="N23" s="5">
        <v>6.7742153035969892</v>
      </c>
      <c r="O23" s="5">
        <v>6.6918088924667085</v>
      </c>
      <c r="P23" s="5">
        <v>6.6288518375203571</v>
      </c>
      <c r="Q23" s="5">
        <v>6.6299705440287928</v>
      </c>
      <c r="R23" s="5">
        <v>6.6295521563448032</v>
      </c>
      <c r="S23" s="5">
        <v>6.6278913555444037</v>
      </c>
      <c r="T23" s="5">
        <v>6.6283235291411522</v>
      </c>
    </row>
    <row r="24" spans="1:20">
      <c r="A24" s="4" t="s">
        <v>402</v>
      </c>
      <c r="B24" s="5">
        <v>0.86413081859126728</v>
      </c>
      <c r="C24" s="5">
        <v>0.8571607798794274</v>
      </c>
      <c r="D24" s="5">
        <v>0.85043458150733275</v>
      </c>
      <c r="E24" s="5">
        <v>0.84243657098705838</v>
      </c>
      <c r="F24" s="5">
        <v>0.83352282480947948</v>
      </c>
      <c r="G24" s="5">
        <v>0.82361946774618466</v>
      </c>
      <c r="H24" s="5">
        <v>0.81360405573628003</v>
      </c>
      <c r="I24" s="5">
        <v>0.80341273135821245</v>
      </c>
      <c r="J24" s="5">
        <v>0.79209369202421531</v>
      </c>
      <c r="K24" s="5">
        <v>0.78091459719419498</v>
      </c>
      <c r="L24" s="5">
        <v>0.76964097853333902</v>
      </c>
      <c r="M24" s="5">
        <v>0.75780365521522319</v>
      </c>
      <c r="N24" s="5">
        <v>0.74606976207283771</v>
      </c>
      <c r="O24" s="5">
        <v>0.73432074612688092</v>
      </c>
      <c r="P24" s="5">
        <v>0.72770306861697032</v>
      </c>
      <c r="Q24" s="5">
        <v>0.73085229889694081</v>
      </c>
      <c r="R24" s="5">
        <v>0.72564744457639818</v>
      </c>
      <c r="S24" s="5">
        <v>0.71163341350153664</v>
      </c>
      <c r="T24" s="5">
        <v>0.71524131944066316</v>
      </c>
    </row>
    <row r="25" spans="1:20">
      <c r="A25" s="4" t="s">
        <v>403</v>
      </c>
      <c r="B25" s="5">
        <v>0.6165427750623087</v>
      </c>
      <c r="C25" s="5">
        <v>0.61935397910665069</v>
      </c>
      <c r="D25" s="5">
        <v>0.62414235174830901</v>
      </c>
      <c r="E25" s="5">
        <v>0.63146103409944065</v>
      </c>
      <c r="F25" s="5">
        <v>0.64217546727463581</v>
      </c>
      <c r="G25" s="5">
        <v>0.65876079469186344</v>
      </c>
      <c r="H25" s="5">
        <v>0.67540817023870092</v>
      </c>
      <c r="I25" s="5">
        <v>0.69432290491657545</v>
      </c>
      <c r="J25" s="5">
        <v>0.71643475103411047</v>
      </c>
      <c r="K25" s="5">
        <v>0.7411914962203785</v>
      </c>
      <c r="L25" s="5">
        <v>0.74393059366257364</v>
      </c>
      <c r="M25" s="5">
        <v>0.7325726779485483</v>
      </c>
      <c r="N25" s="5">
        <v>0.73443391380704859</v>
      </c>
      <c r="O25" s="5">
        <v>0.72786442437707433</v>
      </c>
      <c r="P25" s="5">
        <v>0.72208138601660565</v>
      </c>
      <c r="Q25" s="5">
        <v>0.72488386634743374</v>
      </c>
      <c r="R25" s="5">
        <v>0.71768702746968716</v>
      </c>
      <c r="S25" s="5">
        <v>0.70276525212308427</v>
      </c>
      <c r="T25" s="5">
        <v>0.70828250232166035</v>
      </c>
    </row>
    <row r="26" spans="1:20">
      <c r="A26" s="4" t="s">
        <v>404</v>
      </c>
      <c r="B26" s="5">
        <v>0.96996257053109669</v>
      </c>
      <c r="C26" s="5">
        <v>0.96615388386111223</v>
      </c>
      <c r="D26" s="5">
        <v>0.96512014363312171</v>
      </c>
      <c r="E26" s="5">
        <v>0.96739331938620821</v>
      </c>
      <c r="F26" s="5">
        <v>0.9738186803859642</v>
      </c>
      <c r="G26" s="5">
        <v>0.98803938962798299</v>
      </c>
      <c r="H26" s="5">
        <v>1.0021844135963081</v>
      </c>
      <c r="I26" s="5">
        <v>1.0083184607450995</v>
      </c>
      <c r="J26" s="5">
        <v>1.0138967668046182</v>
      </c>
      <c r="K26" s="5">
        <v>1.0194825526559554</v>
      </c>
      <c r="L26" s="5">
        <v>1.0093213993195926</v>
      </c>
      <c r="M26" s="5">
        <v>1.0104813375033166</v>
      </c>
      <c r="N26" s="5">
        <v>1.0113928052443533</v>
      </c>
      <c r="O26" s="5">
        <v>1.0134278200375744</v>
      </c>
      <c r="P26" s="5">
        <v>1.0162321339332605</v>
      </c>
      <c r="Q26" s="5">
        <v>1.0191932171697149</v>
      </c>
      <c r="R26" s="5">
        <v>1.020946795352943</v>
      </c>
      <c r="S26" s="5">
        <v>1.0220641916405071</v>
      </c>
      <c r="T26" s="5">
        <v>1.0273497574632864</v>
      </c>
    </row>
    <row r="27" spans="1:20">
      <c r="A27" s="4" t="s">
        <v>405</v>
      </c>
      <c r="B27" s="5">
        <v>0.75732813314740299</v>
      </c>
      <c r="C27" s="5">
        <v>0.76501758641074413</v>
      </c>
      <c r="D27" s="5">
        <v>0.77500242958921906</v>
      </c>
      <c r="E27" s="5">
        <v>0.78875336731281753</v>
      </c>
      <c r="F27" s="5">
        <v>0.80766077768970834</v>
      </c>
      <c r="G27" s="5">
        <v>0.83479305763237455</v>
      </c>
      <c r="H27" s="5">
        <v>0.86128050739674911</v>
      </c>
      <c r="I27" s="5">
        <v>0.89061159163933934</v>
      </c>
      <c r="J27" s="5">
        <v>0.92426217592088755</v>
      </c>
      <c r="K27" s="5">
        <v>0.96133623812664215</v>
      </c>
      <c r="L27" s="5">
        <v>0.98955172451245488</v>
      </c>
      <c r="M27" s="5">
        <v>0.9963751525323381</v>
      </c>
      <c r="N27" s="5">
        <v>1.0191625412396128</v>
      </c>
      <c r="O27" s="5">
        <v>1.0296462554125581</v>
      </c>
      <c r="P27" s="5">
        <v>1.0413458349830518</v>
      </c>
      <c r="Q27" s="5">
        <v>1.0661280618235147</v>
      </c>
      <c r="R27" s="5">
        <v>1.0760141425253187</v>
      </c>
      <c r="S27" s="5">
        <v>1.0724585861843507</v>
      </c>
      <c r="T27" s="5">
        <v>1.098590558764172</v>
      </c>
    </row>
    <row r="28" spans="1:20">
      <c r="A28" s="4" t="s">
        <v>406</v>
      </c>
      <c r="B28" s="5">
        <v>1.3690162406895359</v>
      </c>
      <c r="C28" s="5">
        <v>1.3667475486523699</v>
      </c>
      <c r="D28" s="5">
        <v>1.370165779683461</v>
      </c>
      <c r="E28" s="5">
        <v>1.3802550634297854</v>
      </c>
      <c r="F28" s="5">
        <v>1.398655574085736</v>
      </c>
      <c r="G28" s="5">
        <v>1.4305890329828255</v>
      </c>
      <c r="H28" s="5">
        <v>1.4635088367700009</v>
      </c>
      <c r="I28" s="5">
        <v>1.5021626893967794</v>
      </c>
      <c r="J28" s="5">
        <v>1.5485034290869275</v>
      </c>
      <c r="K28" s="5">
        <v>1.6012962281138534</v>
      </c>
      <c r="L28" s="5">
        <v>1.5571909010922875</v>
      </c>
      <c r="M28" s="5">
        <v>1.4858106095902928</v>
      </c>
      <c r="N28" s="5">
        <v>1.442849910041045</v>
      </c>
      <c r="O28" s="5">
        <v>1.3833154418294475</v>
      </c>
      <c r="P28" s="5">
        <v>1.3248893001359001</v>
      </c>
      <c r="Q28" s="5">
        <v>1.2810587474479858</v>
      </c>
      <c r="R28" s="5">
        <v>1.2192290122208833</v>
      </c>
      <c r="S28" s="5">
        <v>1.1468065067009339</v>
      </c>
      <c r="T28" s="5">
        <v>1.116104464814466</v>
      </c>
    </row>
    <row r="30" spans="1:20">
      <c r="A30" s="1" t="s">
        <v>407</v>
      </c>
    </row>
    <row r="31" spans="1:20">
      <c r="A31" s="1" t="s">
        <v>408</v>
      </c>
      <c r="B31" s="1">
        <v>2005</v>
      </c>
      <c r="C31" s="1">
        <v>2006</v>
      </c>
      <c r="D31" s="1">
        <v>2007</v>
      </c>
      <c r="E31" s="1">
        <v>2008</v>
      </c>
      <c r="F31" s="1">
        <v>2009</v>
      </c>
      <c r="G31" s="1">
        <v>2010</v>
      </c>
      <c r="H31" s="1">
        <v>2011</v>
      </c>
      <c r="I31" s="1">
        <v>2012</v>
      </c>
      <c r="J31" s="1">
        <v>2013</v>
      </c>
      <c r="K31" s="1">
        <v>2014</v>
      </c>
      <c r="L31" s="1">
        <v>2015</v>
      </c>
      <c r="M31" s="1">
        <v>2016</v>
      </c>
      <c r="N31" s="1">
        <v>2017</v>
      </c>
      <c r="O31" s="1">
        <v>2018</v>
      </c>
      <c r="P31" s="1">
        <v>2019</v>
      </c>
      <c r="Q31" s="1">
        <v>2020</v>
      </c>
      <c r="R31" s="1">
        <v>2021</v>
      </c>
      <c r="S31" s="1">
        <v>2022</v>
      </c>
      <c r="T31" s="1">
        <v>2023</v>
      </c>
    </row>
    <row r="32" spans="1:20">
      <c r="A32" s="4" t="s">
        <v>400</v>
      </c>
      <c r="B32" s="6">
        <v>1274.1896166220151</v>
      </c>
      <c r="C32" s="6">
        <v>1272.1924757707689</v>
      </c>
      <c r="D32" s="6">
        <v>1270.1802173923991</v>
      </c>
      <c r="E32" s="6">
        <v>1268.0808876999574</v>
      </c>
      <c r="F32" s="6">
        <v>1265.236309865126</v>
      </c>
      <c r="G32" s="6">
        <v>1261.0771219106873</v>
      </c>
      <c r="H32" s="6">
        <v>1255.2833772116649</v>
      </c>
      <c r="I32" s="6">
        <v>1247.6417246687365</v>
      </c>
      <c r="J32" s="6">
        <v>1243.9899772151755</v>
      </c>
      <c r="K32" s="6">
        <v>1237.9001899917957</v>
      </c>
      <c r="L32" s="6">
        <v>1231.0404076394225</v>
      </c>
      <c r="M32" s="6">
        <v>1223.0178361946262</v>
      </c>
      <c r="N32" s="6">
        <v>1214.0773366890194</v>
      </c>
      <c r="O32" s="6">
        <v>1204.3559600567983</v>
      </c>
      <c r="P32" s="6">
        <v>1194.0049227582506</v>
      </c>
      <c r="Q32" s="6">
        <v>1181.0782456925081</v>
      </c>
      <c r="R32" s="6">
        <v>1166.1582035682723</v>
      </c>
      <c r="S32" s="6">
        <v>1149.7775793583542</v>
      </c>
      <c r="T32" s="6">
        <v>1130.1001761451566</v>
      </c>
    </row>
    <row r="33" spans="1:20">
      <c r="A33" s="4" t="s">
        <v>401</v>
      </c>
      <c r="B33" s="6">
        <v>21.167023290458001</v>
      </c>
      <c r="C33" s="6">
        <v>21.010597152615357</v>
      </c>
      <c r="D33" s="6">
        <v>20.860447183987421</v>
      </c>
      <c r="E33" s="6">
        <v>20.71569145214254</v>
      </c>
      <c r="F33" s="6">
        <v>20.575673586993393</v>
      </c>
      <c r="G33" s="6">
        <v>20.43812432827982</v>
      </c>
      <c r="H33" s="6">
        <v>20.297970616570023</v>
      </c>
      <c r="I33" s="6">
        <v>18.364033473079164</v>
      </c>
      <c r="J33" s="6">
        <v>16.373102142994131</v>
      </c>
      <c r="K33" s="6">
        <v>14.326580558910827</v>
      </c>
      <c r="L33" s="6">
        <v>13.380200596774641</v>
      </c>
      <c r="M33" s="6">
        <v>12.410167452079584</v>
      </c>
      <c r="N33" s="6">
        <v>11.419951393203617</v>
      </c>
      <c r="O33" s="6">
        <v>10.408727849782828</v>
      </c>
      <c r="P33" s="6">
        <v>9.3560857987440542</v>
      </c>
      <c r="Q33" s="6">
        <v>7.187911432040452</v>
      </c>
      <c r="R33" s="6">
        <v>6.8838762127727122</v>
      </c>
      <c r="S33" s="6">
        <v>6.7462200144100501</v>
      </c>
      <c r="T33" s="6">
        <v>6.534332914611559</v>
      </c>
    </row>
    <row r="34" spans="1:20">
      <c r="A34" s="4" t="s">
        <v>402</v>
      </c>
      <c r="B34" s="6">
        <v>375.08653084818582</v>
      </c>
      <c r="C34" s="6">
        <v>377.09848361706781</v>
      </c>
      <c r="D34" s="6">
        <v>379.08253010412932</v>
      </c>
      <c r="E34" s="6">
        <v>381.01887586729572</v>
      </c>
      <c r="F34" s="6">
        <v>382.91070049535767</v>
      </c>
      <c r="G34" s="6">
        <v>384.72482852113927</v>
      </c>
      <c r="H34" s="6">
        <v>386.53087074835923</v>
      </c>
      <c r="I34" s="6">
        <v>388.29818383598047</v>
      </c>
      <c r="J34" s="6">
        <v>390.01605758291731</v>
      </c>
      <c r="K34" s="6">
        <v>391.70397513680143</v>
      </c>
      <c r="L34" s="6">
        <v>393.36862202146301</v>
      </c>
      <c r="M34" s="6">
        <v>395.15656402222942</v>
      </c>
      <c r="N34" s="6">
        <v>396.7712947533725</v>
      </c>
      <c r="O34" s="6">
        <v>398.48779059427352</v>
      </c>
      <c r="P34" s="6">
        <v>400.1136759812382</v>
      </c>
      <c r="Q34" s="6">
        <v>401.70759756209742</v>
      </c>
      <c r="R34" s="6">
        <v>403.2387436857058</v>
      </c>
      <c r="S34" s="6">
        <v>404.69948328803008</v>
      </c>
      <c r="T34" s="6">
        <v>406.09494810577678</v>
      </c>
    </row>
    <row r="35" spans="1:20">
      <c r="A35" s="4" t="s">
        <v>403</v>
      </c>
      <c r="B35" s="6">
        <v>30.247279888103108</v>
      </c>
      <c r="C35" s="6">
        <v>30.09631772419538</v>
      </c>
      <c r="D35" s="6">
        <v>29.945295870384211</v>
      </c>
      <c r="E35" s="6">
        <v>29.794595814012013</v>
      </c>
      <c r="F35" s="6">
        <v>29.644509966938131</v>
      </c>
      <c r="G35" s="6">
        <v>29.496131722589809</v>
      </c>
      <c r="H35" s="6">
        <v>29.351718962688487</v>
      </c>
      <c r="I35" s="6">
        <v>29.211223643126683</v>
      </c>
      <c r="J35" s="6">
        <v>29.074309517825611</v>
      </c>
      <c r="K35" s="6">
        <v>28.941448841150368</v>
      </c>
      <c r="L35" s="6">
        <v>28.826926398136184</v>
      </c>
      <c r="M35" s="6">
        <v>28.714007038095207</v>
      </c>
      <c r="N35" s="6">
        <v>28.602064855196687</v>
      </c>
      <c r="O35" s="6">
        <v>28.489836614495729</v>
      </c>
      <c r="P35" s="6">
        <v>28.376502606383969</v>
      </c>
      <c r="Q35" s="6">
        <v>28.261939381510366</v>
      </c>
      <c r="R35" s="6">
        <v>28.147580487253553</v>
      </c>
      <c r="S35" s="6">
        <v>28.034189417574908</v>
      </c>
      <c r="T35" s="6">
        <v>27.920838879670328</v>
      </c>
    </row>
    <row r="36" spans="1:20">
      <c r="A36" s="4" t="s">
        <v>404</v>
      </c>
      <c r="B36" s="6">
        <v>459.05216457232535</v>
      </c>
      <c r="C36" s="6">
        <v>458.58986274698384</v>
      </c>
      <c r="D36" s="6">
        <v>458.12128764821188</v>
      </c>
      <c r="E36" s="6">
        <v>457.64625258011142</v>
      </c>
      <c r="F36" s="6">
        <v>457.16408069561498</v>
      </c>
      <c r="G36" s="6">
        <v>456.67672521492273</v>
      </c>
      <c r="H36" s="6">
        <v>456.19096149178267</v>
      </c>
      <c r="I36" s="6">
        <v>455.73518730918386</v>
      </c>
      <c r="J36" s="6">
        <v>455.02811268822222</v>
      </c>
      <c r="K36" s="6">
        <v>454.08519951735485</v>
      </c>
      <c r="L36" s="6">
        <v>453.11588892830497</v>
      </c>
      <c r="M36" s="6">
        <v>451.61019346114023</v>
      </c>
      <c r="N36" s="6">
        <v>450.2303860984818</v>
      </c>
      <c r="O36" s="6">
        <v>448.52592308993599</v>
      </c>
      <c r="P36" s="6">
        <v>446.67210178265651</v>
      </c>
      <c r="Q36" s="6">
        <v>444.52552352792924</v>
      </c>
      <c r="R36" s="6">
        <v>441.51311964289778</v>
      </c>
      <c r="S36" s="6">
        <v>437.15495049935976</v>
      </c>
      <c r="T36" s="6">
        <v>433.04826638919809</v>
      </c>
    </row>
    <row r="37" spans="1:20">
      <c r="A37" s="4" t="s">
        <v>405</v>
      </c>
      <c r="B37" s="6">
        <v>49.263638027103994</v>
      </c>
      <c r="C37" s="6">
        <v>49.116299897922566</v>
      </c>
      <c r="D37" s="6">
        <v>48.968957782269676</v>
      </c>
      <c r="E37" s="6">
        <v>48.821533923310696</v>
      </c>
      <c r="F37" s="6">
        <v>48.674298301457931</v>
      </c>
      <c r="G37" s="6">
        <v>48.528413487735037</v>
      </c>
      <c r="H37" s="6">
        <v>48.386631972023288</v>
      </c>
      <c r="I37" s="6">
        <v>48.248177164008304</v>
      </c>
      <c r="J37" s="6">
        <v>48.112373060809986</v>
      </c>
      <c r="K37" s="6">
        <v>47.979594006809407</v>
      </c>
      <c r="L37" s="6">
        <v>47.854363763986832</v>
      </c>
      <c r="M37" s="6">
        <v>47.733164707084271</v>
      </c>
      <c r="N37" s="6">
        <v>47.614914107080899</v>
      </c>
      <c r="O37" s="6">
        <v>47.497980504008936</v>
      </c>
      <c r="P37" s="6">
        <v>47.38143799578954</v>
      </c>
      <c r="Q37" s="6">
        <v>47.265111626384183</v>
      </c>
      <c r="R37" s="6">
        <v>47.150603713365648</v>
      </c>
      <c r="S37" s="6">
        <v>47.038410307111278</v>
      </c>
      <c r="T37" s="6">
        <v>46.925425161272877</v>
      </c>
    </row>
    <row r="38" spans="1:20">
      <c r="A38" s="4" t="s">
        <v>406</v>
      </c>
      <c r="B38" s="6">
        <v>56.472282533070917</v>
      </c>
      <c r="C38" s="6">
        <v>55.907032314296309</v>
      </c>
      <c r="D38" s="6">
        <v>55.342632960602337</v>
      </c>
      <c r="E38" s="6">
        <v>54.780260155318906</v>
      </c>
      <c r="F38" s="6">
        <v>54.2206452580281</v>
      </c>
      <c r="G38" s="6">
        <v>53.667422235872422</v>
      </c>
      <c r="H38" s="6">
        <v>53.128760672222853</v>
      </c>
      <c r="I38" s="6">
        <v>52.604380140619746</v>
      </c>
      <c r="J38" s="6">
        <v>52.092952519934578</v>
      </c>
      <c r="K38" s="6">
        <v>51.596139074167894</v>
      </c>
      <c r="L38" s="6">
        <v>51.224728301779216</v>
      </c>
      <c r="M38" s="6">
        <v>50.846927863765167</v>
      </c>
      <c r="N38" s="6">
        <v>50.460131760718895</v>
      </c>
      <c r="O38" s="6">
        <v>50.059011184223209</v>
      </c>
      <c r="P38" s="6">
        <v>49.638658991847088</v>
      </c>
      <c r="Q38" s="6">
        <v>49.196055168454365</v>
      </c>
      <c r="R38" s="6">
        <v>48.7334444278981</v>
      </c>
      <c r="S38" s="6">
        <v>48.251835952820194</v>
      </c>
      <c r="T38" s="6">
        <v>47.756444398773439</v>
      </c>
    </row>
  </sheetData>
  <hyperlinks>
    <hyperlink ref="J1" location="Índice!A1" display="&gt; Summary" xr:uid="{00000000-0004-0000-1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14"/>
  <dimension ref="A1:T29"/>
  <sheetViews>
    <sheetView showGridLines="0" workbookViewId="0"/>
  </sheetViews>
  <sheetFormatPr defaultRowHeight="15"/>
  <cols>
    <col min="1" max="1" width="29.28515625" customWidth="1"/>
  </cols>
  <sheetData>
    <row r="1" spans="1:9">
      <c r="A1" s="132" t="s">
        <v>115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376</v>
      </c>
    </row>
    <row r="18" spans="1:20">
      <c r="A18" s="9" t="s">
        <v>106</v>
      </c>
    </row>
    <row r="19" spans="1:20">
      <c r="A19" s="137" t="s">
        <v>409</v>
      </c>
      <c r="B19" s="1">
        <v>2005</v>
      </c>
      <c r="C19" s="1">
        <v>2006</v>
      </c>
      <c r="D19" s="1">
        <v>2007</v>
      </c>
      <c r="E19" s="1">
        <v>2008</v>
      </c>
      <c r="F19" s="1">
        <v>2009</v>
      </c>
      <c r="G19" s="1">
        <v>2010</v>
      </c>
      <c r="H19" s="1">
        <v>2011</v>
      </c>
      <c r="I19" s="1">
        <v>2012</v>
      </c>
      <c r="J19" s="1">
        <v>2013</v>
      </c>
      <c r="K19" s="1">
        <v>2014</v>
      </c>
      <c r="L19" s="1">
        <v>2015</v>
      </c>
      <c r="M19" s="1">
        <v>2016</v>
      </c>
      <c r="N19" s="1">
        <v>2017</v>
      </c>
      <c r="O19" s="1">
        <v>2018</v>
      </c>
      <c r="P19" s="1">
        <v>2019</v>
      </c>
      <c r="Q19" s="1">
        <v>2020</v>
      </c>
      <c r="R19" s="1">
        <v>2021</v>
      </c>
      <c r="S19" s="1">
        <v>2022</v>
      </c>
      <c r="T19" s="1">
        <v>2023</v>
      </c>
    </row>
    <row r="20" spans="1:20">
      <c r="A20" s="137" t="s">
        <v>400</v>
      </c>
      <c r="B20" s="19">
        <v>0.12302325695734226</v>
      </c>
      <c r="C20" s="19">
        <v>0.12330106672262241</v>
      </c>
      <c r="D20" s="19">
        <v>0.12144652043628525</v>
      </c>
      <c r="E20" s="19">
        <v>0.12160978721559652</v>
      </c>
      <c r="F20" s="19">
        <v>0.12280477196215404</v>
      </c>
      <c r="G20" s="19">
        <v>0.12363717023575541</v>
      </c>
      <c r="H20" s="19">
        <v>0.12749381980914509</v>
      </c>
      <c r="I20" s="19">
        <v>0.13114932429058546</v>
      </c>
      <c r="J20" s="19">
        <v>0.13486712705829296</v>
      </c>
      <c r="K20" s="19">
        <v>0.13913313482349662</v>
      </c>
      <c r="L20" s="19">
        <v>0.14888495437524152</v>
      </c>
      <c r="M20" s="19">
        <v>0.15532967530475075</v>
      </c>
      <c r="N20" s="19">
        <v>0.16157041499133298</v>
      </c>
      <c r="O20" s="19">
        <v>0.16532849477566666</v>
      </c>
      <c r="P20" s="19">
        <v>0.16693314088120989</v>
      </c>
      <c r="Q20" s="19">
        <v>0.16708736340049621</v>
      </c>
      <c r="R20" s="19">
        <v>0.1708343161087372</v>
      </c>
      <c r="S20" s="19">
        <v>0.16955286262479111</v>
      </c>
      <c r="T20" s="19">
        <v>0.15949060057125547</v>
      </c>
    </row>
    <row r="21" spans="1:20">
      <c r="A21" s="137" t="s">
        <v>402</v>
      </c>
      <c r="B21" s="19">
        <v>0.20794234459498193</v>
      </c>
      <c r="C21" s="19">
        <v>0.20561026096321172</v>
      </c>
      <c r="D21" s="19">
        <v>0.19797883378222245</v>
      </c>
      <c r="E21" s="19">
        <v>0.1915769785993211</v>
      </c>
      <c r="F21" s="19">
        <v>0.18487136721110661</v>
      </c>
      <c r="G21" s="19">
        <v>0.17535382523289925</v>
      </c>
      <c r="H21" s="19">
        <v>0.1700327989629411</v>
      </c>
      <c r="I21" s="19">
        <v>0.16377268077083354</v>
      </c>
      <c r="J21" s="19">
        <v>0.15589106822860954</v>
      </c>
      <c r="K21" s="19">
        <v>0.14863694690925131</v>
      </c>
      <c r="L21" s="19">
        <v>0.15127777622081881</v>
      </c>
      <c r="M21" s="19">
        <v>0.15297405437717559</v>
      </c>
      <c r="N21" s="19">
        <v>0.1513788578066127</v>
      </c>
      <c r="O21" s="19">
        <v>0.14898680011156387</v>
      </c>
      <c r="P21" s="19">
        <v>0.14432829542654715</v>
      </c>
      <c r="Q21" s="19">
        <v>0.14006251394203617</v>
      </c>
      <c r="R21" s="19">
        <v>0.13997786239645529</v>
      </c>
      <c r="S21" s="19">
        <v>0.13661114652278109</v>
      </c>
      <c r="T21" s="19">
        <v>0.12588271823314762</v>
      </c>
    </row>
    <row r="22" spans="1:20">
      <c r="A22" s="137" t="s">
        <v>403</v>
      </c>
      <c r="B22" s="19">
        <v>1.1964140677458773E-2</v>
      </c>
      <c r="C22" s="19">
        <v>1.1599262969115809E-2</v>
      </c>
      <c r="D22" s="19">
        <v>1.0952004361333782E-2</v>
      </c>
      <c r="E22" s="19">
        <v>1.0413064591144978E-2</v>
      </c>
      <c r="F22" s="19">
        <v>9.8902278997975678E-3</v>
      </c>
      <c r="G22" s="19">
        <v>9.2835500531767493E-3</v>
      </c>
      <c r="H22" s="19">
        <v>8.8892277856043797E-3</v>
      </c>
      <c r="I22" s="19">
        <v>8.4604153852959781E-3</v>
      </c>
      <c r="J22" s="19">
        <v>7.972511664773585E-3</v>
      </c>
      <c r="K22" s="19">
        <v>7.5262065330072648E-3</v>
      </c>
      <c r="L22" s="19">
        <v>7.5895556621732767E-3</v>
      </c>
      <c r="M22" s="19">
        <v>7.4926323904381297E-3</v>
      </c>
      <c r="N22" s="19">
        <v>7.406529968423E-3</v>
      </c>
      <c r="O22" s="19">
        <v>7.2224904045773081E-3</v>
      </c>
      <c r="P22" s="19">
        <v>6.9577763165902121E-3</v>
      </c>
      <c r="Q22" s="19">
        <v>6.6870545823406831E-3</v>
      </c>
      <c r="R22" s="19">
        <v>6.6146842446887476E-3</v>
      </c>
      <c r="S22" s="19">
        <v>6.3967969689093214E-3</v>
      </c>
      <c r="T22" s="19">
        <v>5.8653495895872329E-3</v>
      </c>
    </row>
    <row r="23" spans="1:20">
      <c r="A23" s="137" t="s">
        <v>404</v>
      </c>
      <c r="B23" s="19">
        <v>0.2856597083259273</v>
      </c>
      <c r="C23" s="19">
        <v>0.28228332430099645</v>
      </c>
      <c r="D23" s="19">
        <v>0.27284920123129591</v>
      </c>
      <c r="E23" s="19">
        <v>0.2668901685114986</v>
      </c>
      <c r="F23" s="19">
        <v>0.26229426766840858</v>
      </c>
      <c r="G23" s="19">
        <v>0.25628044336687811</v>
      </c>
      <c r="H23" s="19">
        <v>0.25642838773873844</v>
      </c>
      <c r="I23" s="19">
        <v>0.25308023158433618</v>
      </c>
      <c r="J23" s="19">
        <v>0.24728901841021861</v>
      </c>
      <c r="K23" s="19">
        <v>0.24222081527905187</v>
      </c>
      <c r="L23" s="19">
        <v>0.24926575716340743</v>
      </c>
      <c r="M23" s="19">
        <v>0.25873937816280906</v>
      </c>
      <c r="N23" s="19">
        <v>0.26252363852039434</v>
      </c>
      <c r="O23" s="19">
        <v>0.26564630993059285</v>
      </c>
      <c r="P23" s="19">
        <v>0.26497701005851776</v>
      </c>
      <c r="Q23" s="19">
        <v>0.25968927390764773</v>
      </c>
      <c r="R23" s="19">
        <v>0.26430644362208783</v>
      </c>
      <c r="S23" s="19">
        <v>0.26442559692458306</v>
      </c>
      <c r="T23" s="19">
        <v>0.24643448572405854</v>
      </c>
    </row>
    <row r="24" spans="1:20">
      <c r="A24" s="137" t="s">
        <v>405</v>
      </c>
      <c r="B24" s="19">
        <v>2.3935502190359042E-2</v>
      </c>
      <c r="C24" s="19">
        <v>2.4121658761679095E-2</v>
      </c>
      <c r="D24" s="19">
        <v>2.3956948850905893E-2</v>
      </c>
      <c r="E24" s="19">
        <v>2.4274650229471385E-2</v>
      </c>
      <c r="F24" s="19">
        <v>2.4897624575600255E-2</v>
      </c>
      <c r="G24" s="19">
        <v>2.5548949522429983E-2</v>
      </c>
      <c r="H24" s="19">
        <v>2.6868966710759598E-2</v>
      </c>
      <c r="I24" s="19">
        <v>2.8217093128683073E-2</v>
      </c>
      <c r="J24" s="19">
        <v>2.9484426346512122E-2</v>
      </c>
      <c r="K24" s="19">
        <v>3.0930328559126353E-2</v>
      </c>
      <c r="L24" s="19">
        <v>3.4196504717526222E-2</v>
      </c>
      <c r="M24" s="19">
        <v>3.6703651814231714E-2</v>
      </c>
      <c r="N24" s="19">
        <v>3.9156228758936221E-2</v>
      </c>
      <c r="O24" s="19">
        <v>4.1030796935046805E-2</v>
      </c>
      <c r="P24" s="19">
        <v>4.2391525300234302E-2</v>
      </c>
      <c r="Q24" s="19">
        <v>4.3454736049186898E-2</v>
      </c>
      <c r="R24" s="19">
        <v>4.5512676138108901E-2</v>
      </c>
      <c r="S24" s="19">
        <v>4.6252453333253257E-2</v>
      </c>
      <c r="T24" s="19">
        <v>4.473737335028885E-2</v>
      </c>
    </row>
    <row r="25" spans="1:20">
      <c r="A25" s="137" t="s">
        <v>406</v>
      </c>
      <c r="B25" s="19">
        <v>4.9599341991424496E-2</v>
      </c>
      <c r="C25" s="19">
        <v>4.8934295210526772E-2</v>
      </c>
      <c r="D25" s="19">
        <v>4.7535265726601175E-2</v>
      </c>
      <c r="E25" s="19">
        <v>4.7037940473460577E-2</v>
      </c>
      <c r="F25" s="19">
        <v>4.7059227250291387E-2</v>
      </c>
      <c r="G25" s="19">
        <v>4.7084385484676201E-2</v>
      </c>
      <c r="H25" s="19">
        <v>4.842010014318391E-2</v>
      </c>
      <c r="I25" s="19">
        <v>4.9845164239711429E-2</v>
      </c>
      <c r="J25" s="19">
        <v>5.11705449480052E-2</v>
      </c>
      <c r="K25" s="19">
        <v>5.2853135451432165E-2</v>
      </c>
      <c r="L25" s="19">
        <v>5.4319250752424567E-2</v>
      </c>
      <c r="M25" s="19">
        <v>5.4459562550234965E-2</v>
      </c>
      <c r="N25" s="19">
        <v>5.4437202737443867E-2</v>
      </c>
      <c r="O25" s="19">
        <v>5.348201990129034E-2</v>
      </c>
      <c r="P25" s="19">
        <v>5.1753870509711725E-2</v>
      </c>
      <c r="Q25" s="19">
        <v>4.9720915738035859E-2</v>
      </c>
      <c r="R25" s="19">
        <v>4.8868312361522732E-2</v>
      </c>
      <c r="S25" s="19">
        <v>4.6741762399732281E-2</v>
      </c>
      <c r="T25" s="19">
        <v>4.2858607850267696E-2</v>
      </c>
    </row>
    <row r="26" spans="1:20">
      <c r="A26" s="137" t="s">
        <v>401</v>
      </c>
      <c r="B26" s="19">
        <v>0.10574397128125841</v>
      </c>
      <c r="C26" s="19">
        <v>0.109624298269938</v>
      </c>
      <c r="D26" s="19">
        <v>0.11050358446313671</v>
      </c>
      <c r="E26" s="19">
        <v>0.11177645993804672</v>
      </c>
      <c r="F26" s="19">
        <v>0.11236582797386285</v>
      </c>
      <c r="G26" s="19">
        <v>0.1117935372559611</v>
      </c>
      <c r="H26" s="19">
        <v>0.11292130438846013</v>
      </c>
      <c r="I26" s="19">
        <v>0.10273869799915747</v>
      </c>
      <c r="J26" s="19">
        <v>9.085562727512568E-2</v>
      </c>
      <c r="K26" s="19">
        <v>7.8572544288778551E-2</v>
      </c>
      <c r="L26" s="19">
        <v>7.7249379137026078E-2</v>
      </c>
      <c r="M26" s="19">
        <v>7.3770377748533289E-2</v>
      </c>
      <c r="N26" s="19">
        <v>7.0037803739877738E-2</v>
      </c>
      <c r="O26" s="19">
        <v>6.4922250519929781E-2</v>
      </c>
      <c r="P26" s="19">
        <v>5.8355586244378456E-2</v>
      </c>
      <c r="Q26" s="19">
        <v>4.3599146936363686E-2</v>
      </c>
      <c r="R26" s="19">
        <v>4.2564491131293805E-2</v>
      </c>
      <c r="S26" s="19">
        <v>4.1967484102509028E-2</v>
      </c>
      <c r="T26" s="19">
        <v>3.7881472228948616E-2</v>
      </c>
    </row>
    <row r="29" spans="1:20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</row>
  </sheetData>
  <hyperlinks>
    <hyperlink ref="I1" location="Índice!A1" display="&gt; Summary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7"/>
  <dimension ref="A1:T22"/>
  <sheetViews>
    <sheetView showGridLines="0" zoomScaleNormal="100" workbookViewId="0"/>
  </sheetViews>
  <sheetFormatPr defaultRowHeight="15"/>
  <cols>
    <col min="1" max="1" width="18.140625" customWidth="1"/>
  </cols>
  <sheetData>
    <row r="1" spans="1:15">
      <c r="A1" s="132" t="s">
        <v>116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O1" s="57" t="s">
        <v>96</v>
      </c>
    </row>
    <row r="2" spans="1:15">
      <c r="A2" s="136" t="s">
        <v>376</v>
      </c>
    </row>
    <row r="19" spans="1:20">
      <c r="A19" s="9" t="s">
        <v>106</v>
      </c>
    </row>
    <row r="20" spans="1:20">
      <c r="A20" s="25" t="s">
        <v>410</v>
      </c>
      <c r="B20" s="15" t="s">
        <v>339</v>
      </c>
      <c r="C20" s="15" t="s">
        <v>340</v>
      </c>
      <c r="D20" s="15" t="s">
        <v>341</v>
      </c>
      <c r="E20" s="15" t="s">
        <v>342</v>
      </c>
      <c r="F20" s="15" t="s">
        <v>343</v>
      </c>
      <c r="G20" s="15" t="s">
        <v>2</v>
      </c>
      <c r="H20" s="15" t="s">
        <v>344</v>
      </c>
      <c r="I20" s="15" t="s">
        <v>345</v>
      </c>
      <c r="J20" s="15" t="s">
        <v>346</v>
      </c>
      <c r="K20" s="15" t="s">
        <v>377</v>
      </c>
      <c r="L20" s="15" t="s">
        <v>347</v>
      </c>
      <c r="M20" s="15" t="s">
        <v>348</v>
      </c>
      <c r="N20" s="15" t="s">
        <v>349</v>
      </c>
      <c r="O20" s="15">
        <v>2018</v>
      </c>
      <c r="P20" s="15">
        <v>2019</v>
      </c>
      <c r="Q20" s="15">
        <v>2020</v>
      </c>
      <c r="R20" s="15">
        <v>2021</v>
      </c>
      <c r="S20" s="15">
        <v>2022</v>
      </c>
      <c r="T20" s="15">
        <v>2023</v>
      </c>
    </row>
    <row r="21" spans="1:20">
      <c r="A21" s="25" t="s">
        <v>411</v>
      </c>
      <c r="B21" s="23">
        <v>100</v>
      </c>
      <c r="C21" s="23">
        <v>99.358729156578548</v>
      </c>
      <c r="D21" s="23">
        <v>98.301228596527082</v>
      </c>
      <c r="E21" s="23">
        <v>96.695060246109051</v>
      </c>
      <c r="F21" s="23">
        <v>95.041598589222005</v>
      </c>
      <c r="G21" s="23">
        <v>93.685690234103561</v>
      </c>
      <c r="H21" s="23">
        <v>91.307708769641337</v>
      </c>
      <c r="I21" s="23">
        <v>88.928408243725997</v>
      </c>
      <c r="J21" s="23">
        <v>85.795900351463231</v>
      </c>
      <c r="K21" s="23">
        <v>84.148146381132094</v>
      </c>
      <c r="L21" s="23">
        <v>82.908587570029653</v>
      </c>
      <c r="M21" s="23">
        <v>82.124640050228706</v>
      </c>
      <c r="N21" s="23">
        <v>81.43707806765083</v>
      </c>
      <c r="O21" s="23">
        <v>81.236467997012241</v>
      </c>
      <c r="P21" s="23">
        <v>81.310817650432071</v>
      </c>
      <c r="Q21" s="23">
        <v>81.336795727748608</v>
      </c>
      <c r="R21" s="23">
        <v>80.682126314507215</v>
      </c>
      <c r="S21" s="23">
        <v>80.110330190123975</v>
      </c>
      <c r="T21" s="23">
        <v>79.124216054721856</v>
      </c>
    </row>
    <row r="22" spans="1:20">
      <c r="A22" s="25" t="s">
        <v>44</v>
      </c>
      <c r="B22" s="23">
        <v>100</v>
      </c>
      <c r="C22" s="23">
        <v>99.950542536083745</v>
      </c>
      <c r="D22" s="23">
        <v>99.899314559547477</v>
      </c>
      <c r="E22" s="23">
        <v>99.794000476394274</v>
      </c>
      <c r="F22" s="23">
        <v>99.677827849043595</v>
      </c>
      <c r="G22" s="23">
        <v>99.541845386179673</v>
      </c>
      <c r="H22" s="23">
        <v>99.377019825528009</v>
      </c>
      <c r="I22" s="23">
        <v>98.737114496278267</v>
      </c>
      <c r="J22" s="23">
        <v>97.630361270428992</v>
      </c>
      <c r="K22" s="23">
        <v>96.035246680596416</v>
      </c>
      <c r="L22" s="23">
        <v>94.668878801270964</v>
      </c>
      <c r="M22" s="23">
        <v>93.509612580586975</v>
      </c>
      <c r="N22" s="23">
        <v>92.575395090392661</v>
      </c>
      <c r="O22" s="23">
        <v>91.581660170137795</v>
      </c>
      <c r="P22" s="23">
        <v>90.529957319491928</v>
      </c>
      <c r="Q22" s="23">
        <v>89.140293612217377</v>
      </c>
      <c r="R22" s="23">
        <v>87.849096238324719</v>
      </c>
      <c r="S22" s="23">
        <v>86.673376407975368</v>
      </c>
      <c r="T22" s="23">
        <v>85.869148774599623</v>
      </c>
    </row>
  </sheetData>
  <hyperlinks>
    <hyperlink ref="O1" location="Índice!A1" display="&gt; Summary" xr:uid="{00000000-0004-0000-1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18"/>
  <dimension ref="A1:Y34"/>
  <sheetViews>
    <sheetView showGridLines="0" zoomScaleNormal="100" workbookViewId="0"/>
  </sheetViews>
  <sheetFormatPr defaultRowHeight="15"/>
  <cols>
    <col min="1" max="1" width="31.5703125" customWidth="1"/>
  </cols>
  <sheetData>
    <row r="1" spans="1:9">
      <c r="A1" s="132" t="s">
        <v>117</v>
      </c>
      <c r="B1" s="7"/>
      <c r="C1" s="7"/>
      <c r="D1" s="7"/>
      <c r="E1" s="7"/>
      <c r="F1" s="7"/>
      <c r="G1" s="12"/>
      <c r="H1" s="57" t="s">
        <v>96</v>
      </c>
      <c r="I1" s="12"/>
    </row>
    <row r="2" spans="1:9">
      <c r="A2" s="136" t="s">
        <v>314</v>
      </c>
    </row>
    <row r="19" spans="1:25">
      <c r="A19" s="10" t="s">
        <v>106</v>
      </c>
    </row>
    <row r="20" spans="1:25">
      <c r="A20" s="2" t="s">
        <v>0</v>
      </c>
      <c r="B20" s="1">
        <v>2005</v>
      </c>
      <c r="C20" s="1">
        <v>2010</v>
      </c>
      <c r="D20" s="1">
        <v>2015</v>
      </c>
      <c r="E20" s="1">
        <v>2020</v>
      </c>
      <c r="F20" s="1">
        <v>2023</v>
      </c>
    </row>
    <row r="21" spans="1:25">
      <c r="A21" s="1" t="s">
        <v>44</v>
      </c>
      <c r="B21" s="24">
        <v>0.83103102535526818</v>
      </c>
      <c r="C21" s="24">
        <v>0.88139876288342101</v>
      </c>
      <c r="D21" s="24">
        <v>0.91131446483742173</v>
      </c>
      <c r="E21" s="24">
        <v>0.91181172440943081</v>
      </c>
      <c r="F21" s="24">
        <v>0.8980779643900193</v>
      </c>
    </row>
    <row r="22" spans="1:25">
      <c r="A22" s="1" t="s">
        <v>412</v>
      </c>
      <c r="B22" s="24">
        <v>8.4093058250232347E-2</v>
      </c>
      <c r="C22" s="24">
        <v>6.5184144279943748E-2</v>
      </c>
      <c r="D22" s="24">
        <v>5.1296336447841442E-2</v>
      </c>
      <c r="E22" s="24">
        <v>4.9801147584432777E-2</v>
      </c>
      <c r="F22" s="24">
        <v>6.2072319014215782E-2</v>
      </c>
    </row>
    <row r="23" spans="1:25">
      <c r="A23" s="1" t="s">
        <v>83</v>
      </c>
      <c r="B23" s="24">
        <v>1.9741731589360247E-2</v>
      </c>
      <c r="C23" s="24">
        <v>2.6823358528875285E-3</v>
      </c>
      <c r="D23" s="24">
        <v>2.8221730803781597E-3</v>
      </c>
      <c r="E23" s="24">
        <v>1.4038516706226703E-3</v>
      </c>
      <c r="F23" s="24">
        <v>1.4683598514497393E-3</v>
      </c>
    </row>
    <row r="24" spans="1:25">
      <c r="A24" s="1" t="s">
        <v>82</v>
      </c>
      <c r="B24" s="24">
        <v>3.1613883847129896E-2</v>
      </c>
      <c r="C24" s="24">
        <v>2.5143681426469427E-2</v>
      </c>
      <c r="D24" s="24">
        <v>1.2373526788190431E-2</v>
      </c>
      <c r="E24" s="24">
        <v>9.2286694541279905E-3</v>
      </c>
      <c r="F24" s="24">
        <v>1.0556458626558353E-2</v>
      </c>
    </row>
    <row r="25" spans="1:25">
      <c r="A25" s="1" t="s">
        <v>6</v>
      </c>
      <c r="B25" s="24">
        <v>3.3520300958009418E-2</v>
      </c>
      <c r="C25" s="24">
        <v>2.5591075557278211E-2</v>
      </c>
      <c r="D25" s="24">
        <v>2.2193498846168232E-2</v>
      </c>
      <c r="E25" s="24">
        <v>2.7754606881385632E-2</v>
      </c>
      <c r="F25" s="24">
        <v>2.7824898117756795E-2</v>
      </c>
    </row>
    <row r="28" spans="1:25">
      <c r="A28" s="10" t="s">
        <v>106</v>
      </c>
    </row>
    <row r="29" spans="1:25">
      <c r="A29" s="2"/>
      <c r="B29" s="1">
        <v>2000</v>
      </c>
      <c r="C29" s="1">
        <v>2001</v>
      </c>
      <c r="D29" s="1">
        <v>2002</v>
      </c>
      <c r="E29" s="1">
        <v>2003</v>
      </c>
      <c r="F29" s="1">
        <v>2004</v>
      </c>
      <c r="G29" s="1">
        <v>2005</v>
      </c>
      <c r="H29" s="1">
        <v>2006</v>
      </c>
      <c r="I29" s="1">
        <v>2007</v>
      </c>
      <c r="J29" s="1">
        <v>2008</v>
      </c>
      <c r="K29" s="1">
        <v>2009</v>
      </c>
      <c r="L29" s="1">
        <v>2010</v>
      </c>
      <c r="M29" s="1">
        <v>2011</v>
      </c>
      <c r="N29" s="1">
        <v>2012</v>
      </c>
      <c r="O29" s="1">
        <v>2013</v>
      </c>
      <c r="P29" s="1">
        <v>2014</v>
      </c>
      <c r="Q29" s="1">
        <v>2015</v>
      </c>
      <c r="R29" s="1">
        <v>2016</v>
      </c>
      <c r="S29" s="1">
        <v>2017</v>
      </c>
      <c r="T29" s="1">
        <v>2018</v>
      </c>
      <c r="U29" s="1">
        <v>2019</v>
      </c>
      <c r="V29" s="1">
        <v>2020</v>
      </c>
      <c r="W29" s="1">
        <v>2021</v>
      </c>
      <c r="X29" s="1">
        <v>2022</v>
      </c>
      <c r="Y29" s="1">
        <v>2023</v>
      </c>
    </row>
    <row r="30" spans="1:25">
      <c r="A30" s="1" t="s">
        <v>44</v>
      </c>
      <c r="B30" s="24">
        <v>0.803026588787212</v>
      </c>
      <c r="C30" s="24">
        <v>0.7840760168746338</v>
      </c>
      <c r="D30" s="24">
        <v>0.77667884675028498</v>
      </c>
      <c r="E30" s="24">
        <v>0.8166704808091495</v>
      </c>
      <c r="F30" s="24">
        <v>0.81336976034791331</v>
      </c>
      <c r="G30" s="24">
        <v>0.83103102535526818</v>
      </c>
      <c r="H30" s="24">
        <v>0.83352002393783808</v>
      </c>
      <c r="I30" s="24">
        <v>0.83336697216483091</v>
      </c>
      <c r="J30" s="24">
        <v>0.84773245880754378</v>
      </c>
      <c r="K30" s="24">
        <v>0.86865311535214174</v>
      </c>
      <c r="L30" s="24">
        <v>0.88139876288342101</v>
      </c>
      <c r="M30" s="24">
        <v>0.88282555471890489</v>
      </c>
      <c r="N30" s="24">
        <v>0.89380998305340753</v>
      </c>
      <c r="O30" s="24">
        <v>0.9005201828121111</v>
      </c>
      <c r="P30" s="24">
        <v>0.90317638432988112</v>
      </c>
      <c r="Q30" s="24">
        <v>0.91131446483742173</v>
      </c>
      <c r="R30" s="24">
        <v>0.9089796831811785</v>
      </c>
      <c r="S30" s="24">
        <v>0.91130772938247273</v>
      </c>
      <c r="T30" s="24">
        <v>0.91122715812075383</v>
      </c>
      <c r="U30" s="24">
        <v>0.91326921086152124</v>
      </c>
      <c r="V30" s="24">
        <v>0.91181172440943081</v>
      </c>
      <c r="W30" s="24">
        <v>0.9061679112923825</v>
      </c>
      <c r="X30" s="24">
        <v>0.90532958594258484</v>
      </c>
      <c r="Y30" s="24">
        <v>0.8980779643900193</v>
      </c>
    </row>
    <row r="31" spans="1:25">
      <c r="A31" s="1" t="s">
        <v>413</v>
      </c>
      <c r="B31" s="24">
        <v>7.1320187645824665E-2</v>
      </c>
      <c r="C31" s="24">
        <v>8.3485769034894602E-2</v>
      </c>
      <c r="D31" s="24">
        <v>8.2622139778769269E-2</v>
      </c>
      <c r="E31" s="24">
        <v>8.0624758407710537E-2</v>
      </c>
      <c r="F31" s="24">
        <v>8.7717815493717405E-2</v>
      </c>
      <c r="G31" s="24">
        <v>8.4093058250232347E-2</v>
      </c>
      <c r="H31" s="24">
        <v>7.8820769363647958E-2</v>
      </c>
      <c r="I31" s="24">
        <v>7.6053297910576745E-2</v>
      </c>
      <c r="J31" s="24">
        <v>7.2858758197985582E-2</v>
      </c>
      <c r="K31" s="24">
        <v>5.069446081895173E-2</v>
      </c>
      <c r="L31" s="24">
        <v>6.5184144279943748E-2</v>
      </c>
      <c r="M31" s="24">
        <v>7.0672851954039689E-2</v>
      </c>
      <c r="N31" s="24">
        <v>6.0295047224877274E-2</v>
      </c>
      <c r="O31" s="24">
        <v>5.6311271003073475E-2</v>
      </c>
      <c r="P31" s="24">
        <v>5.5022937412323843E-2</v>
      </c>
      <c r="Q31" s="24">
        <v>5.1296336447841442E-2</v>
      </c>
      <c r="R31" s="24">
        <v>5.2341628235269611E-2</v>
      </c>
      <c r="S31" s="24">
        <v>5.1816633574936433E-2</v>
      </c>
      <c r="T31" s="24">
        <v>5.0883766531216783E-2</v>
      </c>
      <c r="U31" s="24">
        <v>4.9185878197857261E-2</v>
      </c>
      <c r="V31" s="24">
        <v>4.9801147584432777E-2</v>
      </c>
      <c r="W31" s="24">
        <v>5.2541961745766939E-2</v>
      </c>
      <c r="X31" s="24">
        <v>5.2594180924024278E-2</v>
      </c>
      <c r="Y31" s="24">
        <v>6.2072319014215782E-2</v>
      </c>
    </row>
    <row r="32" spans="1:25">
      <c r="A32" s="1" t="s">
        <v>414</v>
      </c>
      <c r="B32" s="24">
        <v>7.1558062480949383E-2</v>
      </c>
      <c r="C32" s="24">
        <v>6.8798367876646643E-2</v>
      </c>
      <c r="D32" s="24">
        <v>6.6019035778589877E-2</v>
      </c>
      <c r="E32" s="24">
        <v>2.9857679392589879E-2</v>
      </c>
      <c r="F32" s="24">
        <v>2.2965222854716964E-2</v>
      </c>
      <c r="G32" s="24">
        <v>1.9741731589360247E-2</v>
      </c>
      <c r="H32" s="24">
        <v>1.811113257679485E-2</v>
      </c>
      <c r="I32" s="24">
        <v>2.1154189598860621E-2</v>
      </c>
      <c r="J32" s="24">
        <v>2.1234769858649433E-2</v>
      </c>
      <c r="K32" s="24">
        <v>2.0860634821895853E-2</v>
      </c>
      <c r="L32" s="24">
        <v>2.6823358528875285E-3</v>
      </c>
      <c r="M32" s="24">
        <v>2.2786385821442598E-3</v>
      </c>
      <c r="N32" s="24">
        <v>2.4207198687372037E-3</v>
      </c>
      <c r="O32" s="24">
        <v>2.1163211613510736E-3</v>
      </c>
      <c r="P32" s="24">
        <v>2.4966867729849353E-3</v>
      </c>
      <c r="Q32" s="24">
        <v>2.8221730803781597E-3</v>
      </c>
      <c r="R32" s="24">
        <v>1.4549663967940792E-3</v>
      </c>
      <c r="S32" s="24">
        <v>1.9854620251330336E-3</v>
      </c>
      <c r="T32" s="24">
        <v>1.3677959902166227E-3</v>
      </c>
      <c r="U32" s="24">
        <v>1.5708565211898457E-3</v>
      </c>
      <c r="V32" s="24">
        <v>1.4038516706226703E-3</v>
      </c>
      <c r="W32" s="24">
        <v>1.8958992073402705E-3</v>
      </c>
      <c r="X32" s="24">
        <v>1.4127618660447763E-3</v>
      </c>
      <c r="Y32" s="24">
        <v>1.4683598514497393E-3</v>
      </c>
    </row>
    <row r="33" spans="1:25">
      <c r="A33" s="1" t="s">
        <v>49</v>
      </c>
      <c r="B33" s="24">
        <v>1.1797727088367934E-2</v>
      </c>
      <c r="C33" s="24">
        <v>2.1358454862723118E-2</v>
      </c>
      <c r="D33" s="24">
        <v>2.7503994494022656E-2</v>
      </c>
      <c r="E33" s="24">
        <v>2.9431530292812948E-2</v>
      </c>
      <c r="F33" s="24">
        <v>3.1039154278795791E-2</v>
      </c>
      <c r="G33" s="24">
        <v>3.1613883847129896E-2</v>
      </c>
      <c r="H33" s="24">
        <v>3.5170829515962163E-2</v>
      </c>
      <c r="I33" s="24">
        <v>3.48483735106907E-2</v>
      </c>
      <c r="J33" s="24">
        <v>2.3223905939003673E-2</v>
      </c>
      <c r="K33" s="24">
        <v>2.4825881667511533E-2</v>
      </c>
      <c r="L33" s="24">
        <v>2.5143681426469427E-2</v>
      </c>
      <c r="M33" s="24">
        <v>2.1232100726809897E-2</v>
      </c>
      <c r="N33" s="24">
        <v>2.0627285095028286E-2</v>
      </c>
      <c r="O33" s="24">
        <v>1.8813111637102593E-2</v>
      </c>
      <c r="P33" s="24">
        <v>1.7211972423530345E-2</v>
      </c>
      <c r="Q33" s="24">
        <v>1.2373526788190431E-2</v>
      </c>
      <c r="R33" s="24">
        <v>1.4164502983942066E-2</v>
      </c>
      <c r="S33" s="24">
        <v>1.070682882519601E-2</v>
      </c>
      <c r="T33" s="24">
        <v>1.1875504444652182E-2</v>
      </c>
      <c r="U33" s="24">
        <v>1.1085140011450211E-2</v>
      </c>
      <c r="V33" s="24">
        <v>9.2286694541279905E-3</v>
      </c>
      <c r="W33" s="24">
        <v>1.085831318404255E-2</v>
      </c>
      <c r="X33" s="24">
        <v>1.2286106397837223E-2</v>
      </c>
      <c r="Y33" s="24">
        <v>1.0556458626558353E-2</v>
      </c>
    </row>
    <row r="34" spans="1:25">
      <c r="A34" s="1" t="s">
        <v>6</v>
      </c>
      <c r="B34" s="24">
        <v>4.2297433997646051E-2</v>
      </c>
      <c r="C34" s="24">
        <v>4.2281391351101864E-2</v>
      </c>
      <c r="D34" s="24">
        <v>4.7175983198333195E-2</v>
      </c>
      <c r="E34" s="24">
        <v>4.3415551097737252E-2</v>
      </c>
      <c r="F34" s="24">
        <v>4.4908047024856672E-2</v>
      </c>
      <c r="G34" s="24">
        <v>3.3520300958009418E-2</v>
      </c>
      <c r="H34" s="24">
        <v>3.437724460575687E-2</v>
      </c>
      <c r="I34" s="24">
        <v>3.4577166815041034E-2</v>
      </c>
      <c r="J34" s="24">
        <v>3.4950107196817445E-2</v>
      </c>
      <c r="K34" s="24">
        <v>3.4965907339499155E-2</v>
      </c>
      <c r="L34" s="24">
        <v>2.5591075557278211E-2</v>
      </c>
      <c r="M34" s="24">
        <v>2.2990854018101324E-2</v>
      </c>
      <c r="N34" s="24">
        <v>2.2846964757949641E-2</v>
      </c>
      <c r="O34" s="24">
        <v>2.223911338636176E-2</v>
      </c>
      <c r="P34" s="24">
        <v>2.2092019061279711E-2</v>
      </c>
      <c r="Q34" s="24">
        <v>2.2193498846168232E-2</v>
      </c>
      <c r="R34" s="24">
        <v>2.305921920281569E-2</v>
      </c>
      <c r="S34" s="24">
        <v>2.4183346192261826E-2</v>
      </c>
      <c r="T34" s="24">
        <v>2.4645774913160664E-2</v>
      </c>
      <c r="U34" s="24">
        <v>2.4888914407981504E-2</v>
      </c>
      <c r="V34" s="24">
        <v>2.7754606881385632E-2</v>
      </c>
      <c r="W34" s="24">
        <v>2.853591457046779E-2</v>
      </c>
      <c r="X34" s="24">
        <v>2.8377364869508866E-2</v>
      </c>
      <c r="Y34" s="24">
        <v>2.7824898117756795E-2</v>
      </c>
    </row>
  </sheetData>
  <sortState xmlns:xlrd2="http://schemas.microsoft.com/office/spreadsheetml/2017/richdata2" ref="A21:F25">
    <sortCondition descending="1" ref="F21:F25"/>
  </sortState>
  <hyperlinks>
    <hyperlink ref="H1" location="Índice!A1" display="&gt; Summary" xr:uid="{00000000-0004-0000-1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0"/>
  <dimension ref="A1:S23"/>
  <sheetViews>
    <sheetView showGridLines="0" zoomScaleNormal="100" workbookViewId="0"/>
  </sheetViews>
  <sheetFormatPr defaultRowHeight="15"/>
  <cols>
    <col min="1" max="1" width="31.5703125" customWidth="1"/>
    <col min="2" max="17" width="9.5703125" bestFit="1" customWidth="1"/>
  </cols>
  <sheetData>
    <row r="1" spans="1:11">
      <c r="A1" s="132" t="s">
        <v>118</v>
      </c>
      <c r="B1" s="7"/>
      <c r="C1" s="7"/>
      <c r="D1" s="7"/>
      <c r="E1" s="7"/>
      <c r="F1" s="7"/>
      <c r="G1" s="7"/>
      <c r="H1" s="7"/>
      <c r="I1" s="7"/>
      <c r="K1" s="57" t="s">
        <v>96</v>
      </c>
    </row>
    <row r="2" spans="1:11">
      <c r="A2" s="136" t="s">
        <v>102</v>
      </c>
    </row>
    <row r="20" spans="1:19">
      <c r="A20" s="10" t="s">
        <v>106</v>
      </c>
    </row>
    <row r="21" spans="1:19">
      <c r="A21" s="1"/>
      <c r="B21" s="39">
        <v>2006</v>
      </c>
      <c r="C21" s="39">
        <v>2007</v>
      </c>
      <c r="D21" s="39">
        <v>2008</v>
      </c>
      <c r="E21" s="39">
        <v>2009</v>
      </c>
      <c r="F21" s="39">
        <v>2010</v>
      </c>
      <c r="G21" s="39">
        <v>2011</v>
      </c>
      <c r="H21" s="39">
        <v>2012</v>
      </c>
      <c r="I21" s="39">
        <v>2013</v>
      </c>
      <c r="J21" s="39">
        <v>2014</v>
      </c>
      <c r="K21" s="39">
        <v>2015</v>
      </c>
      <c r="L21" s="39">
        <v>2016</v>
      </c>
      <c r="M21" s="39">
        <v>2017</v>
      </c>
      <c r="N21" s="39">
        <v>2018</v>
      </c>
      <c r="O21" s="39">
        <v>2019</v>
      </c>
      <c r="P21" s="39">
        <v>2020</v>
      </c>
      <c r="Q21" s="39">
        <v>2021</v>
      </c>
      <c r="R21" s="39">
        <v>2022</v>
      </c>
      <c r="S21" s="39">
        <v>2023</v>
      </c>
    </row>
    <row r="22" spans="1:19">
      <c r="A22" s="1" t="s">
        <v>415</v>
      </c>
      <c r="B22" s="92">
        <v>55222</v>
      </c>
      <c r="C22" s="92">
        <v>58535.028963999997</v>
      </c>
      <c r="D22" s="92">
        <v>62495.428662999992</v>
      </c>
      <c r="E22" s="92">
        <v>65981.321073400002</v>
      </c>
      <c r="F22" s="92">
        <v>69717.553221493785</v>
      </c>
      <c r="G22" s="92">
        <v>74055.758506547412</v>
      </c>
      <c r="H22" s="92">
        <v>79796.534753181477</v>
      </c>
      <c r="I22" s="92">
        <v>84396.838928531055</v>
      </c>
      <c r="J22" s="92">
        <v>90639.906603931871</v>
      </c>
      <c r="K22" s="92">
        <v>91444.36657551174</v>
      </c>
      <c r="L22" s="92">
        <v>88906.140943093371</v>
      </c>
      <c r="M22" s="92">
        <v>90198.248134733716</v>
      </c>
      <c r="N22" s="92">
        <v>90618.356742708769</v>
      </c>
      <c r="O22" s="92">
        <v>94640.555566166164</v>
      </c>
      <c r="P22" s="92">
        <v>84788.059653306205</v>
      </c>
      <c r="Q22" s="92">
        <v>90336.89174838594</v>
      </c>
      <c r="R22" s="138">
        <v>97108.941645793879</v>
      </c>
      <c r="S22" s="138">
        <v>103990.72387045891</v>
      </c>
    </row>
    <row r="23" spans="1:19">
      <c r="A23" s="1" t="s">
        <v>78</v>
      </c>
      <c r="B23" s="92">
        <v>1765.2088614237298</v>
      </c>
      <c r="C23" s="92">
        <v>1803.2195632999501</v>
      </c>
      <c r="D23" s="92">
        <v>1857.4083490398673</v>
      </c>
      <c r="E23" s="92">
        <v>1934.3448453488729</v>
      </c>
      <c r="F23" s="92">
        <v>2000.5289542580208</v>
      </c>
      <c r="G23" s="92">
        <v>2117.6740298227851</v>
      </c>
      <c r="H23" s="92">
        <v>2213.668321946519</v>
      </c>
      <c r="I23" s="92">
        <v>2325.6449422516885</v>
      </c>
      <c r="J23" s="92">
        <v>2420.4577508098678</v>
      </c>
      <c r="K23" s="92">
        <v>2506.0669695835336</v>
      </c>
      <c r="L23" s="92">
        <v>2555.1832184383975</v>
      </c>
      <c r="M23" s="92">
        <v>2629.9268059011029</v>
      </c>
      <c r="N23" s="92">
        <v>2702.8349115576571</v>
      </c>
      <c r="O23" s="92">
        <v>2797.809900453623</v>
      </c>
      <c r="P23" s="92">
        <v>2847.7301816159838</v>
      </c>
      <c r="Q23" s="92">
        <v>2846.2451034096857</v>
      </c>
      <c r="R23" s="138">
        <v>2912.692985437704</v>
      </c>
      <c r="S23" s="138">
        <v>2948.9187553839733</v>
      </c>
    </row>
  </sheetData>
  <hyperlinks>
    <hyperlink ref="K1" location="Índice!A1" display="&gt; Summary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1"/>
  <dimension ref="A1:U47"/>
  <sheetViews>
    <sheetView showGridLines="0" zoomScaleNormal="100" workbookViewId="0"/>
  </sheetViews>
  <sheetFormatPr defaultColWidth="9.140625" defaultRowHeight="12.75"/>
  <cols>
    <col min="1" max="1" width="18.42578125" style="59" customWidth="1"/>
    <col min="2" max="16384" width="9.140625" style="59"/>
  </cols>
  <sheetData>
    <row r="1" spans="1:21" ht="15">
      <c r="A1" s="132" t="s">
        <v>123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S1" s="57" t="s">
        <v>96</v>
      </c>
    </row>
    <row r="2" spans="1:21" ht="15">
      <c r="A2" s="136" t="s">
        <v>102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ht="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ht="1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ht="1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ht="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1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1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1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1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21" spans="1:21" ht="15">
      <c r="A21" s="62" t="s">
        <v>106</v>
      </c>
      <c r="B21" s="61"/>
      <c r="C21" s="61"/>
      <c r="D21" s="61"/>
      <c r="E21" s="61"/>
      <c r="F21" s="96"/>
      <c r="G21" s="61"/>
      <c r="H21" s="61"/>
      <c r="I21"/>
      <c r="J21"/>
      <c r="K21"/>
      <c r="L21"/>
      <c r="M21"/>
      <c r="N21"/>
      <c r="O21"/>
      <c r="P21"/>
      <c r="Q21" s="61"/>
      <c r="R21" s="61"/>
      <c r="S21" s="61"/>
      <c r="T21" s="61"/>
      <c r="U21" s="61"/>
    </row>
    <row r="22" spans="1:21" ht="15">
      <c r="A22" s="63"/>
      <c r="B22" s="133">
        <v>2006</v>
      </c>
      <c r="C22" s="133">
        <v>2007</v>
      </c>
      <c r="D22" s="133">
        <v>2008</v>
      </c>
      <c r="E22" s="133">
        <v>2009</v>
      </c>
      <c r="F22" s="133">
        <v>2010</v>
      </c>
      <c r="G22" s="133">
        <v>2011</v>
      </c>
      <c r="H22" s="133">
        <v>2012</v>
      </c>
      <c r="I22" s="133">
        <v>2013</v>
      </c>
      <c r="J22" s="133">
        <v>2014</v>
      </c>
      <c r="K22" s="133">
        <v>2015</v>
      </c>
      <c r="L22" s="133">
        <v>2016</v>
      </c>
      <c r="M22" s="133">
        <v>2017</v>
      </c>
      <c r="N22" s="133">
        <v>2018</v>
      </c>
      <c r="O22" s="133">
        <v>2019</v>
      </c>
      <c r="P22" s="133">
        <v>2020</v>
      </c>
      <c r="Q22" s="133">
        <v>2021</v>
      </c>
      <c r="R22" s="133">
        <v>2022</v>
      </c>
      <c r="S22" s="133">
        <v>2023</v>
      </c>
    </row>
    <row r="23" spans="1:21" ht="15">
      <c r="A23" s="94" t="s">
        <v>79</v>
      </c>
      <c r="B23" s="97">
        <v>35.659190187607003</v>
      </c>
      <c r="C23" s="97">
        <v>36.822914155026766</v>
      </c>
      <c r="D23" s="97">
        <v>37.933088816800016</v>
      </c>
      <c r="E23" s="97">
        <v>38.053867405678517</v>
      </c>
      <c r="F23" s="97">
        <v>39.198621933604791</v>
      </c>
      <c r="G23" s="97">
        <v>39.07459358512628</v>
      </c>
      <c r="H23" s="97">
        <v>40.723062314564231</v>
      </c>
      <c r="I23" s="97">
        <v>40.536546000379673</v>
      </c>
      <c r="J23" s="97">
        <v>41.789096946976024</v>
      </c>
      <c r="K23" s="97">
        <v>40.908718470866127</v>
      </c>
      <c r="L23" s="97">
        <v>38.963882028489884</v>
      </c>
      <c r="M23" s="97">
        <v>38.11866236718933</v>
      </c>
      <c r="N23" s="97">
        <v>37.829648552851296</v>
      </c>
      <c r="O23" s="97">
        <v>38.573798870249504</v>
      </c>
      <c r="P23" s="97">
        <v>33.520471778182326</v>
      </c>
      <c r="Q23" s="97">
        <v>35.554690131858607</v>
      </c>
      <c r="R23" s="139">
        <v>37.447582338809148</v>
      </c>
      <c r="S23" s="139">
        <v>39.638116170850672</v>
      </c>
    </row>
    <row r="24" spans="1:21" ht="15">
      <c r="A24" s="95" t="s">
        <v>80</v>
      </c>
      <c r="B24" s="97">
        <v>3.8636318721380691</v>
      </c>
      <c r="C24" s="97">
        <v>3.979871673476655</v>
      </c>
      <c r="D24" s="97">
        <v>4.006526232471276</v>
      </c>
      <c r="E24" s="97">
        <v>3.8915698313850253</v>
      </c>
      <c r="F24" s="97">
        <v>3.9312663787969204</v>
      </c>
      <c r="G24" s="97">
        <v>3.9323023217891615</v>
      </c>
      <c r="H24" s="97">
        <v>4.0316969747124469</v>
      </c>
      <c r="I24" s="97">
        <v>3.974347205112938</v>
      </c>
      <c r="J24" s="97">
        <v>4.0785511606513385</v>
      </c>
      <c r="K24" s="97">
        <v>3.9479225538119507</v>
      </c>
      <c r="L24" s="97">
        <v>3.7768733087745057</v>
      </c>
      <c r="M24" s="97">
        <v>3.6848545855309531</v>
      </c>
      <c r="N24" s="97">
        <v>3.658098312256171</v>
      </c>
      <c r="O24" s="97">
        <v>3.6669078234277768</v>
      </c>
      <c r="P24" s="97">
        <v>3.1923426530052992</v>
      </c>
      <c r="Q24" s="97">
        <v>3.4051648839701518</v>
      </c>
      <c r="R24" s="139">
        <v>3.5807699229572334</v>
      </c>
      <c r="S24" s="139">
        <v>3.8196727238961583</v>
      </c>
    </row>
    <row r="25" spans="1:21" ht="15">
      <c r="A25" s="93"/>
      <c r="B25" s="93"/>
      <c r="C25" s="93"/>
      <c r="D25" s="93"/>
      <c r="E25" s="93"/>
      <c r="F25" s="93"/>
      <c r="G25" s="93"/>
      <c r="I25"/>
      <c r="J25"/>
      <c r="K25"/>
      <c r="L25"/>
      <c r="M25"/>
      <c r="N25"/>
      <c r="O25"/>
      <c r="P25"/>
    </row>
    <row r="26" spans="1:21" ht="15">
      <c r="A26" s="93"/>
      <c r="B26" s="93"/>
      <c r="C26" s="93"/>
      <c r="D26" s="93"/>
      <c r="E26" s="93"/>
      <c r="F26" s="93"/>
      <c r="G26" s="93"/>
      <c r="I26"/>
      <c r="J26"/>
      <c r="K26"/>
      <c r="L26"/>
      <c r="M26"/>
      <c r="N26"/>
      <c r="O26"/>
      <c r="P26"/>
    </row>
    <row r="27" spans="1:21" ht="15">
      <c r="A27" s="93"/>
      <c r="B27" s="93"/>
      <c r="C27" s="93"/>
      <c r="D27" s="93"/>
      <c r="E27" s="93"/>
      <c r="F27" s="93"/>
      <c r="G27" s="93"/>
      <c r="I27"/>
      <c r="J27"/>
      <c r="K27"/>
      <c r="L27"/>
      <c r="M27"/>
      <c r="N27"/>
      <c r="O27"/>
      <c r="P27"/>
    </row>
    <row r="28" spans="1:21" ht="15">
      <c r="A28" s="93"/>
      <c r="B28" s="93"/>
      <c r="C28" s="93"/>
      <c r="D28" s="93"/>
      <c r="E28" s="93"/>
      <c r="F28" s="93"/>
      <c r="G28" s="93"/>
      <c r="I28"/>
      <c r="J28"/>
      <c r="K28"/>
      <c r="L28"/>
      <c r="M28"/>
      <c r="N28"/>
      <c r="O28"/>
      <c r="P28"/>
    </row>
    <row r="29" spans="1:21" ht="15">
      <c r="A29" s="93"/>
      <c r="B29" s="93"/>
      <c r="C29" s="93"/>
      <c r="D29" s="93"/>
      <c r="E29" s="93"/>
      <c r="F29" s="93"/>
      <c r="G29" s="93"/>
      <c r="I29"/>
      <c r="J29"/>
      <c r="K29"/>
      <c r="L29"/>
      <c r="M29"/>
      <c r="N29"/>
      <c r="O29"/>
      <c r="P29"/>
    </row>
    <row r="30" spans="1:21" ht="15">
      <c r="A30" s="93"/>
      <c r="B30" s="93"/>
      <c r="C30" s="93"/>
      <c r="D30" s="93"/>
      <c r="E30" s="93"/>
      <c r="F30" s="93"/>
      <c r="G30" s="93"/>
      <c r="I30"/>
      <c r="J30"/>
      <c r="K30"/>
      <c r="L30"/>
      <c r="M30"/>
      <c r="N30"/>
      <c r="O30"/>
      <c r="P30"/>
    </row>
    <row r="31" spans="1:21" ht="15">
      <c r="A31" s="93"/>
      <c r="B31" s="93"/>
      <c r="C31" s="93"/>
      <c r="D31" s="93"/>
      <c r="E31" s="93"/>
      <c r="F31" s="93"/>
      <c r="G31" s="93"/>
      <c r="I31"/>
      <c r="J31"/>
      <c r="K31"/>
      <c r="L31"/>
      <c r="M31"/>
      <c r="N31"/>
      <c r="O31"/>
      <c r="P31"/>
    </row>
    <row r="32" spans="1:21" ht="15">
      <c r="A32" s="93"/>
      <c r="B32" s="93"/>
      <c r="C32" s="93"/>
      <c r="D32" s="93"/>
      <c r="E32" s="93"/>
      <c r="F32" s="93"/>
      <c r="G32" s="93"/>
      <c r="I32"/>
      <c r="J32"/>
      <c r="K32"/>
      <c r="L32"/>
      <c r="M32"/>
      <c r="N32"/>
      <c r="O32"/>
      <c r="P32"/>
    </row>
    <row r="33" spans="1:16" ht="15">
      <c r="A33" s="93"/>
      <c r="B33" s="93"/>
      <c r="C33" s="93"/>
      <c r="D33" s="93"/>
      <c r="E33" s="93"/>
      <c r="F33" s="93"/>
      <c r="G33" s="93"/>
      <c r="I33"/>
      <c r="J33"/>
      <c r="K33"/>
      <c r="L33"/>
      <c r="M33"/>
      <c r="N33"/>
      <c r="O33"/>
      <c r="P33"/>
    </row>
    <row r="34" spans="1:16" ht="15">
      <c r="A34" s="93"/>
      <c r="B34" s="93"/>
      <c r="C34" s="93"/>
      <c r="D34" s="93"/>
      <c r="E34" s="93"/>
      <c r="F34" s="93"/>
      <c r="G34" s="93"/>
      <c r="I34"/>
      <c r="J34"/>
      <c r="K34"/>
      <c r="L34"/>
      <c r="M34"/>
      <c r="N34"/>
      <c r="O34"/>
      <c r="P34"/>
    </row>
    <row r="35" spans="1:16" ht="15">
      <c r="A35" s="93"/>
      <c r="B35" s="93"/>
      <c r="C35" s="93"/>
      <c r="D35" s="93"/>
      <c r="E35" s="93"/>
      <c r="F35" s="93"/>
      <c r="G35" s="93"/>
      <c r="I35"/>
      <c r="J35"/>
      <c r="K35"/>
      <c r="L35"/>
      <c r="M35"/>
      <c r="N35"/>
      <c r="O35"/>
      <c r="P35"/>
    </row>
    <row r="36" spans="1:16" ht="15">
      <c r="A36" s="93"/>
      <c r="B36" s="93"/>
      <c r="C36" s="93"/>
      <c r="D36" s="93"/>
      <c r="E36" s="93"/>
      <c r="F36" s="93"/>
      <c r="G36" s="93"/>
      <c r="I36"/>
      <c r="J36"/>
      <c r="K36"/>
      <c r="L36"/>
      <c r="M36"/>
      <c r="N36"/>
      <c r="O36"/>
      <c r="P36"/>
    </row>
    <row r="37" spans="1:16" ht="15">
      <c r="A37" s="93"/>
      <c r="B37" s="93"/>
      <c r="C37" s="93"/>
      <c r="D37" s="93"/>
      <c r="E37" s="93"/>
      <c r="F37" s="93"/>
      <c r="G37" s="93"/>
      <c r="I37"/>
      <c r="J37"/>
      <c r="K37"/>
      <c r="L37"/>
      <c r="M37"/>
      <c r="N37"/>
      <c r="O37"/>
      <c r="P37"/>
    </row>
    <row r="38" spans="1:16" ht="15">
      <c r="A38" s="93"/>
      <c r="B38" s="93"/>
      <c r="C38" s="93"/>
      <c r="D38" s="93"/>
      <c r="E38" s="93"/>
      <c r="F38" s="93"/>
      <c r="G38" s="93"/>
      <c r="I38"/>
      <c r="J38"/>
      <c r="K38"/>
      <c r="L38"/>
      <c r="M38"/>
      <c r="N38"/>
      <c r="O38"/>
      <c r="P38"/>
    </row>
    <row r="39" spans="1:16" ht="15">
      <c r="A39" s="93"/>
      <c r="B39" s="93"/>
      <c r="C39" s="93"/>
      <c r="D39" s="93"/>
      <c r="E39" s="93"/>
      <c r="F39" s="93"/>
      <c r="G39" s="93"/>
      <c r="I39"/>
      <c r="J39"/>
      <c r="K39"/>
      <c r="L39"/>
      <c r="M39"/>
      <c r="N39"/>
      <c r="O39"/>
      <c r="P39"/>
    </row>
    <row r="40" spans="1:16" ht="15">
      <c r="A40" s="93"/>
      <c r="B40" s="93"/>
      <c r="C40" s="93"/>
      <c r="D40" s="93"/>
      <c r="E40" s="93"/>
      <c r="F40" s="93"/>
      <c r="G40" s="93"/>
    </row>
    <row r="41" spans="1:16" ht="15">
      <c r="A41" s="93"/>
      <c r="B41" s="93"/>
      <c r="C41" s="93"/>
      <c r="D41" s="93"/>
      <c r="E41" s="93"/>
      <c r="F41" s="93"/>
      <c r="G41" s="93"/>
    </row>
    <row r="42" spans="1:16" ht="15">
      <c r="A42" s="93"/>
      <c r="B42" s="93"/>
      <c r="C42" s="93"/>
      <c r="D42" s="93"/>
      <c r="E42" s="93"/>
      <c r="F42" s="93"/>
      <c r="G42" s="93"/>
    </row>
    <row r="43" spans="1:16" ht="15">
      <c r="A43" s="93"/>
      <c r="B43" s="93"/>
      <c r="C43" s="93"/>
      <c r="D43" s="93"/>
      <c r="E43" s="93"/>
      <c r="F43" s="93"/>
      <c r="G43" s="93"/>
    </row>
    <row r="44" spans="1:16" ht="15">
      <c r="A44" s="93"/>
      <c r="B44" s="93"/>
      <c r="C44" s="93"/>
      <c r="D44" s="93"/>
      <c r="E44" s="93"/>
      <c r="F44" s="93"/>
      <c r="G44" s="93"/>
    </row>
    <row r="45" spans="1:16" ht="15">
      <c r="A45" s="93"/>
      <c r="B45" s="93"/>
      <c r="C45" s="93"/>
      <c r="D45" s="93"/>
      <c r="E45" s="93"/>
      <c r="F45" s="93"/>
      <c r="G45" s="93"/>
    </row>
    <row r="46" spans="1:16" ht="15">
      <c r="A46" s="93"/>
      <c r="B46" s="93"/>
      <c r="C46" s="93"/>
      <c r="D46" s="93"/>
      <c r="E46" s="93"/>
      <c r="F46" s="93"/>
      <c r="G46" s="93"/>
    </row>
    <row r="47" spans="1:16" ht="15">
      <c r="A47" s="93"/>
      <c r="B47" s="93"/>
      <c r="C47" s="93"/>
      <c r="D47" s="93"/>
      <c r="E47" s="93"/>
      <c r="F47" s="93"/>
      <c r="G47" s="93"/>
    </row>
  </sheetData>
  <hyperlinks>
    <hyperlink ref="S1" location="Índice!A1" display="&gt; Summary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0"/>
  <dimension ref="A1:J42"/>
  <sheetViews>
    <sheetView showGridLines="0" zoomScaleNormal="100" workbookViewId="0"/>
  </sheetViews>
  <sheetFormatPr defaultRowHeight="15"/>
  <cols>
    <col min="1" max="1" width="27.140625" customWidth="1"/>
    <col min="2" max="7" width="11.5703125" bestFit="1" customWidth="1"/>
    <col min="8" max="8" width="12" bestFit="1" customWidth="1"/>
    <col min="9" max="16" width="11.5703125" bestFit="1" customWidth="1"/>
  </cols>
  <sheetData>
    <row r="1" spans="1:10">
      <c r="A1" s="132" t="s">
        <v>119</v>
      </c>
      <c r="B1" s="7"/>
      <c r="C1" s="7"/>
      <c r="D1" s="7"/>
      <c r="E1" s="7"/>
      <c r="F1" s="7"/>
      <c r="G1" s="7"/>
      <c r="H1" s="7"/>
      <c r="J1" s="57" t="s">
        <v>96</v>
      </c>
    </row>
    <row r="2" spans="1:10">
      <c r="A2" s="136" t="s">
        <v>102</v>
      </c>
    </row>
    <row r="20" spans="1:6">
      <c r="A20" s="10" t="s">
        <v>106</v>
      </c>
    </row>
    <row r="21" spans="1:6">
      <c r="A21" s="25"/>
      <c r="B21" s="15">
        <v>2006</v>
      </c>
      <c r="C21" s="15">
        <v>2010</v>
      </c>
      <c r="D21" s="15">
        <v>2015</v>
      </c>
      <c r="E21" s="15">
        <v>2020</v>
      </c>
      <c r="F21" s="15">
        <v>2023</v>
      </c>
    </row>
    <row r="22" spans="1:6">
      <c r="A22" s="2" t="s">
        <v>81</v>
      </c>
      <c r="B22" s="20">
        <v>1969.8274771466008</v>
      </c>
      <c r="C22" s="20">
        <v>2330.335342899989</v>
      </c>
      <c r="D22" s="20">
        <v>2748.9222586717642</v>
      </c>
      <c r="E22" s="20">
        <v>2302.9752143288142</v>
      </c>
      <c r="F22" s="20">
        <v>2961.0243408721349</v>
      </c>
    </row>
    <row r="23" spans="1:6">
      <c r="A23" s="2" t="s">
        <v>61</v>
      </c>
      <c r="B23" s="20">
        <v>407.13816987608089</v>
      </c>
      <c r="C23" s="20">
        <v>444.3183935603073</v>
      </c>
      <c r="D23" s="20">
        <v>415.3775811651833</v>
      </c>
      <c r="E23" s="20">
        <v>431.24341736620181</v>
      </c>
      <c r="F23" s="20">
        <v>436.69946122328554</v>
      </c>
    </row>
    <row r="24" spans="1:6">
      <c r="A24" s="2" t="s">
        <v>62</v>
      </c>
      <c r="B24" s="20">
        <v>604.85562813649244</v>
      </c>
      <c r="C24" s="20">
        <v>789.66990699056623</v>
      </c>
      <c r="D24" s="20">
        <v>1116.0858877685391</v>
      </c>
      <c r="E24" s="20">
        <v>1168.8313198296564</v>
      </c>
      <c r="F24" s="20">
        <v>1389.457492325341</v>
      </c>
    </row>
    <row r="25" spans="1:6">
      <c r="A25" s="2" t="s">
        <v>63</v>
      </c>
      <c r="B25" s="20">
        <v>1611.4569619073786</v>
      </c>
      <c r="C25" s="20">
        <v>1839.3857883325122</v>
      </c>
      <c r="D25" s="20">
        <v>2161.9815564275955</v>
      </c>
      <c r="E25" s="20">
        <v>1716.215602925135</v>
      </c>
      <c r="F25" s="20">
        <v>2273.0103146372726</v>
      </c>
    </row>
    <row r="26" spans="1:6">
      <c r="A26" s="2" t="s">
        <v>6</v>
      </c>
      <c r="B26" s="20">
        <v>1209.3421322994554</v>
      </c>
      <c r="C26" s="20">
        <v>1348.59685980414</v>
      </c>
      <c r="D26" s="20">
        <v>1844.3871764860069</v>
      </c>
      <c r="E26" s="20">
        <v>1765.4825268687164</v>
      </c>
      <c r="F26" s="20">
        <v>2133.5842063436467</v>
      </c>
    </row>
    <row r="27" spans="1:6">
      <c r="A27" s="2" t="s">
        <v>64</v>
      </c>
      <c r="B27" s="20">
        <v>484.44234023075899</v>
      </c>
      <c r="C27" s="20">
        <v>620.92095968294348</v>
      </c>
      <c r="D27" s="20">
        <v>805.22213356624081</v>
      </c>
      <c r="E27" s="20">
        <v>971.42121915762061</v>
      </c>
      <c r="F27" s="20">
        <v>1899.0105732231352</v>
      </c>
    </row>
    <row r="28" spans="1:6">
      <c r="A28" s="2" t="s">
        <v>65</v>
      </c>
      <c r="B28" s="20">
        <v>945.98685753397831</v>
      </c>
      <c r="C28" s="20">
        <v>980.93669109582561</v>
      </c>
      <c r="D28" s="20">
        <v>1278.1327953212613</v>
      </c>
      <c r="E28" s="20">
        <v>1095.7543572502882</v>
      </c>
      <c r="F28" s="20">
        <v>758.47755853639262</v>
      </c>
    </row>
    <row r="29" spans="1:6">
      <c r="A29" s="2" t="s">
        <v>66</v>
      </c>
      <c r="B29" s="20">
        <v>930.64832911400003</v>
      </c>
      <c r="C29" s="20">
        <v>1020.038217</v>
      </c>
      <c r="D29" s="20">
        <v>1096.064608058</v>
      </c>
      <c r="E29" s="20">
        <v>1232.5019714780001</v>
      </c>
      <c r="F29" s="20">
        <v>1297.256947632</v>
      </c>
    </row>
    <row r="30" spans="1:6">
      <c r="A30" s="2" t="s">
        <v>67</v>
      </c>
      <c r="B30" s="20">
        <v>943.84959149999997</v>
      </c>
      <c r="C30" s="20">
        <v>1036.4197472599999</v>
      </c>
      <c r="D30" s="20">
        <v>1263.0172867199999</v>
      </c>
      <c r="E30" s="20">
        <v>1352.2949900999999</v>
      </c>
      <c r="F30" s="20">
        <v>1177.21441678</v>
      </c>
    </row>
    <row r="33" spans="1:6">
      <c r="B33" s="15">
        <v>2006</v>
      </c>
      <c r="C33" s="15">
        <v>2010</v>
      </c>
      <c r="D33" s="15">
        <v>2015</v>
      </c>
      <c r="E33" s="15">
        <v>2020</v>
      </c>
      <c r="F33" s="15">
        <v>2023</v>
      </c>
    </row>
    <row r="34" spans="1:6">
      <c r="A34" s="2" t="s">
        <v>81</v>
      </c>
      <c r="B34" s="19">
        <v>0.21628517224831717</v>
      </c>
      <c r="C34" s="19">
        <v>0.22384208780233852</v>
      </c>
      <c r="D34" s="19">
        <v>0.21595419514884404</v>
      </c>
      <c r="E34" s="19">
        <v>0.19132912419976872</v>
      </c>
      <c r="F34" s="19">
        <v>0.20669266020013907</v>
      </c>
    </row>
    <row r="35" spans="1:6">
      <c r="A35" s="2" t="s">
        <v>63</v>
      </c>
      <c r="B35" s="19">
        <v>0.17693643256604255</v>
      </c>
      <c r="C35" s="19">
        <v>0.17668356461603482</v>
      </c>
      <c r="D35" s="19">
        <v>0.16984437645412348</v>
      </c>
      <c r="E35" s="19">
        <v>0.14258165967337294</v>
      </c>
      <c r="F35" s="19">
        <v>0.15866622307344985</v>
      </c>
    </row>
    <row r="36" spans="1:6">
      <c r="A36" s="2" t="s">
        <v>6</v>
      </c>
      <c r="B36" s="19">
        <v>0.13278460902089881</v>
      </c>
      <c r="C36" s="19">
        <v>0.12954047048291786</v>
      </c>
      <c r="D36" s="19">
        <v>0.14489429338512408</v>
      </c>
      <c r="E36" s="19">
        <v>0.1466747117181772</v>
      </c>
      <c r="F36" s="19">
        <v>0.14893366099120972</v>
      </c>
    </row>
    <row r="37" spans="1:6">
      <c r="A37" s="2" t="s">
        <v>65</v>
      </c>
      <c r="B37" s="19">
        <v>0.10386845183150706</v>
      </c>
      <c r="C37" s="19">
        <v>9.4224600594846969E-2</v>
      </c>
      <c r="D37" s="19">
        <v>0.10040958351449079</v>
      </c>
      <c r="E37" s="19">
        <v>9.103429346801678E-2</v>
      </c>
      <c r="F37" s="19">
        <v>5.2945104878745583E-2</v>
      </c>
    </row>
    <row r="38" spans="1:6">
      <c r="A38" s="2" t="s">
        <v>67</v>
      </c>
      <c r="B38" s="19">
        <v>0.1036337820659248</v>
      </c>
      <c r="C38" s="19">
        <v>9.9554066659584148E-2</v>
      </c>
      <c r="D38" s="19">
        <v>9.9222115413509268E-2</v>
      </c>
      <c r="E38" s="19">
        <v>0.11234746014883791</v>
      </c>
      <c r="F38" s="19">
        <v>8.2174798792280762E-2</v>
      </c>
    </row>
    <row r="39" spans="1:6">
      <c r="A39" s="2" t="s">
        <v>66</v>
      </c>
      <c r="B39" s="19">
        <v>0.10218429608698658</v>
      </c>
      <c r="C39" s="19">
        <v>9.7980526634124848E-2</v>
      </c>
      <c r="D39" s="19">
        <v>8.6106382062135195E-2</v>
      </c>
      <c r="E39" s="19">
        <v>0.10239516313947836</v>
      </c>
      <c r="F39" s="19">
        <v>9.0554301012667468E-2</v>
      </c>
    </row>
    <row r="40" spans="1:6">
      <c r="A40" s="2" t="s">
        <v>62</v>
      </c>
      <c r="B40" s="19">
        <v>6.6412569240006186E-2</v>
      </c>
      <c r="C40" s="19">
        <v>7.5852327946704823E-2</v>
      </c>
      <c r="D40" s="19">
        <v>8.7679245511474255E-2</v>
      </c>
      <c r="E40" s="19">
        <v>9.7105462259802794E-2</v>
      </c>
      <c r="F40" s="19">
        <v>9.6990308846684595E-2</v>
      </c>
    </row>
    <row r="41" spans="1:6">
      <c r="A41" s="2" t="s">
        <v>64</v>
      </c>
      <c r="B41" s="19">
        <v>5.3191305440090417E-2</v>
      </c>
      <c r="C41" s="19">
        <v>5.9643022794606725E-2</v>
      </c>
      <c r="D41" s="19">
        <v>6.3257917615449022E-2</v>
      </c>
      <c r="E41" s="19">
        <v>8.070480738745904E-2</v>
      </c>
      <c r="F41" s="19">
        <v>0.13255937876284771</v>
      </c>
    </row>
    <row r="42" spans="1:6">
      <c r="A42" s="2" t="s">
        <v>61</v>
      </c>
      <c r="B42" s="19">
        <v>4.4703381500226284E-2</v>
      </c>
      <c r="C42" s="19">
        <v>4.2679332468841466E-2</v>
      </c>
      <c r="D42" s="19">
        <v>3.2631890894849691E-2</v>
      </c>
      <c r="E42" s="19">
        <v>3.5827318005086525E-2</v>
      </c>
      <c r="F42" s="19">
        <v>3.0483563441975149E-2</v>
      </c>
    </row>
  </sheetData>
  <sortState xmlns:xlrd2="http://schemas.microsoft.com/office/spreadsheetml/2017/richdata2" ref="A34:F42">
    <sortCondition descending="1" ref="B34:B42"/>
  </sortState>
  <hyperlinks>
    <hyperlink ref="J1" location="Índice!A1" display="&gt; Summary" xr:uid="{00000000-0004-0000-1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B159-CA2D-4679-AFAC-A77C407FCD15}">
  <sheetPr codeName="Planilha24"/>
  <dimension ref="A1:I32"/>
  <sheetViews>
    <sheetView showGridLines="0" zoomScaleNormal="100" workbookViewId="0"/>
  </sheetViews>
  <sheetFormatPr defaultRowHeight="15"/>
  <cols>
    <col min="1" max="1" width="20.28515625" customWidth="1"/>
    <col min="2" max="2" width="12.28515625" bestFit="1" customWidth="1"/>
    <col min="3" max="6" width="10.5703125" bestFit="1" customWidth="1"/>
  </cols>
  <sheetData>
    <row r="1" spans="1:9">
      <c r="A1" s="132" t="s">
        <v>416</v>
      </c>
      <c r="B1" s="7"/>
      <c r="C1" s="7"/>
      <c r="D1" s="7"/>
      <c r="E1" s="7"/>
      <c r="F1" s="7"/>
      <c r="G1" s="7"/>
      <c r="I1" s="140" t="s">
        <v>96</v>
      </c>
    </row>
    <row r="2" spans="1:9">
      <c r="A2" s="13" t="s">
        <v>417</v>
      </c>
    </row>
    <row r="20" spans="1:4">
      <c r="A20" s="10" t="s">
        <v>106</v>
      </c>
      <c r="B20" s="1">
        <v>2023</v>
      </c>
    </row>
    <row r="21" spans="1:4">
      <c r="A21" s="141" t="s">
        <v>418</v>
      </c>
      <c r="B21" s="32">
        <v>0.19670000000000001</v>
      </c>
    </row>
    <row r="22" spans="1:4">
      <c r="A22" s="141" t="s">
        <v>419</v>
      </c>
      <c r="B22" s="32">
        <v>0.1346</v>
      </c>
    </row>
    <row r="23" spans="1:4">
      <c r="A23" s="141" t="s">
        <v>420</v>
      </c>
      <c r="B23" s="32">
        <v>0.1164</v>
      </c>
    </row>
    <row r="24" spans="1:4">
      <c r="A24" s="141" t="s">
        <v>421</v>
      </c>
      <c r="B24" s="32">
        <v>0.11410000000000001</v>
      </c>
    </row>
    <row r="25" spans="1:4">
      <c r="A25" s="141" t="s">
        <v>422</v>
      </c>
      <c r="B25" s="32">
        <v>0.10529999999999999</v>
      </c>
    </row>
    <row r="26" spans="1:4">
      <c r="A26" s="141" t="s">
        <v>423</v>
      </c>
      <c r="B26" s="32">
        <v>0.1024</v>
      </c>
    </row>
    <row r="27" spans="1:4">
      <c r="A27" s="141" t="s">
        <v>424</v>
      </c>
      <c r="B27" s="32">
        <v>6.2400000000000004E-2</v>
      </c>
    </row>
    <row r="28" spans="1:4">
      <c r="A28" s="141" t="s">
        <v>425</v>
      </c>
      <c r="B28" s="32">
        <v>5.0099999999999999E-2</v>
      </c>
    </row>
    <row r="29" spans="1:4">
      <c r="A29" s="141" t="s">
        <v>426</v>
      </c>
      <c r="B29" s="32">
        <v>4.7300000000000002E-2</v>
      </c>
      <c r="D29" s="143"/>
    </row>
    <row r="30" spans="1:4">
      <c r="A30" s="141" t="s">
        <v>427</v>
      </c>
      <c r="B30" s="32">
        <v>3.9300000000000002E-2</v>
      </c>
      <c r="D30" s="143"/>
    </row>
    <row r="31" spans="1:4">
      <c r="A31" s="141" t="s">
        <v>428</v>
      </c>
      <c r="B31" s="32">
        <v>2.1299999999999999E-2</v>
      </c>
      <c r="D31" s="143"/>
    </row>
    <row r="32" spans="1:4">
      <c r="A32" s="141" t="s">
        <v>429</v>
      </c>
      <c r="B32" s="32">
        <v>1.01E-2</v>
      </c>
      <c r="D32" s="143"/>
    </row>
  </sheetData>
  <sortState xmlns:xlrd2="http://schemas.microsoft.com/office/spreadsheetml/2017/richdata2" ref="A21:B32">
    <sortCondition descending="1" ref="B21:B32"/>
  </sortState>
  <hyperlinks>
    <hyperlink ref="I1" location="Índice!A1" display="&gt; Summary" xr:uid="{41341A25-6676-4928-9EFB-56E4E050D05C}"/>
  </hyperlink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CA36-23A7-42F0-B125-C0F3EA77E823}">
  <sheetPr codeName="Planilha32"/>
  <dimension ref="A1:I32"/>
  <sheetViews>
    <sheetView showGridLines="0" zoomScaleNormal="100" workbookViewId="0"/>
  </sheetViews>
  <sheetFormatPr defaultRowHeight="15"/>
  <cols>
    <col min="1" max="1" width="20.28515625" customWidth="1"/>
    <col min="2" max="2" width="12.28515625" bestFit="1" customWidth="1"/>
    <col min="3" max="6" width="10.5703125" bestFit="1" customWidth="1"/>
  </cols>
  <sheetData>
    <row r="1" spans="1:9">
      <c r="A1" s="132" t="s">
        <v>430</v>
      </c>
      <c r="B1" s="7"/>
      <c r="C1" s="7"/>
      <c r="D1" s="7"/>
      <c r="E1" s="7"/>
      <c r="F1" s="7"/>
      <c r="G1" s="7"/>
      <c r="I1" s="140" t="s">
        <v>96</v>
      </c>
    </row>
    <row r="2" spans="1:9">
      <c r="A2" s="13" t="s">
        <v>417</v>
      </c>
    </row>
    <row r="20" spans="1:4">
      <c r="A20" s="10" t="s">
        <v>106</v>
      </c>
    </row>
    <row r="21" spans="1:4">
      <c r="A21" s="2"/>
      <c r="B21" s="15" t="s">
        <v>5</v>
      </c>
    </row>
    <row r="22" spans="1:4">
      <c r="A22" s="141" t="s">
        <v>431</v>
      </c>
      <c r="B22" s="142">
        <v>7.9799999999999996E-2</v>
      </c>
    </row>
    <row r="23" spans="1:4">
      <c r="A23" s="141" t="s">
        <v>432</v>
      </c>
      <c r="B23" s="142">
        <v>0.1603</v>
      </c>
    </row>
    <row r="24" spans="1:4">
      <c r="A24" s="141" t="s">
        <v>433</v>
      </c>
      <c r="B24" s="142">
        <v>3.2000000000000001E-2</v>
      </c>
    </row>
    <row r="25" spans="1:4">
      <c r="A25" s="141" t="s">
        <v>434</v>
      </c>
      <c r="B25" s="142">
        <v>0.55859999999999999</v>
      </c>
    </row>
    <row r="26" spans="1:4">
      <c r="A26" s="141" t="s">
        <v>435</v>
      </c>
      <c r="B26" s="142">
        <v>0.16930000000000001</v>
      </c>
    </row>
    <row r="29" spans="1:4">
      <c r="D29" s="143"/>
    </row>
    <row r="30" spans="1:4">
      <c r="D30" s="143"/>
    </row>
    <row r="31" spans="1:4">
      <c r="D31" s="143"/>
    </row>
    <row r="32" spans="1:4">
      <c r="D32" s="143"/>
    </row>
  </sheetData>
  <hyperlinks>
    <hyperlink ref="I1" location="Índice!A1" display="&gt; Summary" xr:uid="{AAEE3DC3-DEF8-471D-B88C-00C5E4054D14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Y22"/>
  <sheetViews>
    <sheetView showGridLines="0" zoomScaleNormal="100" workbookViewId="0"/>
  </sheetViews>
  <sheetFormatPr defaultRowHeight="15"/>
  <cols>
    <col min="1" max="1" width="34.140625" customWidth="1"/>
  </cols>
  <sheetData>
    <row r="1" spans="1:9">
      <c r="A1" s="132" t="s">
        <v>97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329</v>
      </c>
    </row>
    <row r="20" spans="1:25">
      <c r="A20" s="10" t="s">
        <v>106</v>
      </c>
    </row>
    <row r="21" spans="1:25">
      <c r="A21" s="2"/>
      <c r="B21" s="1">
        <v>2000</v>
      </c>
      <c r="C21" s="1">
        <v>2001</v>
      </c>
      <c r="D21" s="1">
        <v>2002</v>
      </c>
      <c r="E21" s="1">
        <v>2003</v>
      </c>
      <c r="F21" s="1">
        <v>2004</v>
      </c>
      <c r="G21" s="1">
        <v>2005</v>
      </c>
      <c r="H21" s="1">
        <v>2006</v>
      </c>
      <c r="I21" s="1">
        <v>2007</v>
      </c>
      <c r="J21" s="1">
        <v>2008</v>
      </c>
      <c r="K21" s="1">
        <v>2009</v>
      </c>
      <c r="L21" s="1">
        <v>2010</v>
      </c>
      <c r="M21" s="1">
        <v>2011</v>
      </c>
      <c r="N21" s="1">
        <v>2012</v>
      </c>
      <c r="O21" s="1">
        <v>2013</v>
      </c>
      <c r="P21" s="1">
        <v>2014</v>
      </c>
      <c r="Q21" s="1">
        <v>2015</v>
      </c>
      <c r="R21" s="1">
        <v>2016</v>
      </c>
      <c r="S21" s="1">
        <v>2017</v>
      </c>
      <c r="T21" s="1">
        <v>2018</v>
      </c>
      <c r="U21" s="1">
        <v>2019</v>
      </c>
      <c r="V21" s="1">
        <v>2020</v>
      </c>
      <c r="W21" s="1">
        <v>2021</v>
      </c>
      <c r="X21" s="1">
        <v>2022</v>
      </c>
      <c r="Y21" s="1">
        <v>2023</v>
      </c>
    </row>
    <row r="22" spans="1:25">
      <c r="A22" s="2" t="s">
        <v>47</v>
      </c>
      <c r="B22" s="83">
        <v>0.40678444808416681</v>
      </c>
      <c r="C22" s="83">
        <v>0.38915920261051012</v>
      </c>
      <c r="D22" s="83">
        <v>0.40844911693792318</v>
      </c>
      <c r="E22" s="83">
        <v>0.4337726762258739</v>
      </c>
      <c r="F22" s="83">
        <v>0.43471680676806174</v>
      </c>
      <c r="G22" s="83">
        <v>0.44147554558510593</v>
      </c>
      <c r="H22" s="83">
        <v>0.4466357855643362</v>
      </c>
      <c r="I22" s="83">
        <v>0.45550111637257901</v>
      </c>
      <c r="J22" s="83">
        <v>0.45646488958707765</v>
      </c>
      <c r="K22" s="83">
        <v>0.4683803395875335</v>
      </c>
      <c r="L22" s="83">
        <v>0.44749706887359098</v>
      </c>
      <c r="M22" s="83">
        <v>0.43628658547357374</v>
      </c>
      <c r="N22" s="83">
        <v>0.41917052344850414</v>
      </c>
      <c r="O22" s="83">
        <v>0.40646042671446275</v>
      </c>
      <c r="P22" s="83">
        <v>0.39655862362893274</v>
      </c>
      <c r="Q22" s="83">
        <v>0.41451769913265663</v>
      </c>
      <c r="R22" s="83">
        <v>0.43725890066693091</v>
      </c>
      <c r="S22" s="83">
        <v>0.43381891051663152</v>
      </c>
      <c r="T22" s="83">
        <v>0.45816821718363465</v>
      </c>
      <c r="U22" s="83">
        <v>0.46416594118407067</v>
      </c>
      <c r="V22" s="83">
        <v>0.48675795311744513</v>
      </c>
      <c r="W22" s="83">
        <v>0.45157015352383667</v>
      </c>
      <c r="X22" s="83">
        <v>0.47360495833044802</v>
      </c>
      <c r="Y22" s="83">
        <v>0.49100911107682293</v>
      </c>
    </row>
  </sheetData>
  <hyperlinks>
    <hyperlink ref="I1" location="Índice!A1" display="&gt; Summary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C0E8-6F4C-438F-871C-94B85BE20FAA}">
  <sheetPr codeName="Planilha33"/>
  <dimension ref="A1:O37"/>
  <sheetViews>
    <sheetView showGridLines="0" workbookViewId="0"/>
  </sheetViews>
  <sheetFormatPr defaultRowHeight="15"/>
  <cols>
    <col min="1" max="1" width="16.7109375" customWidth="1"/>
    <col min="2" max="14" width="8.28515625" customWidth="1"/>
  </cols>
  <sheetData>
    <row r="1" spans="1:12">
      <c r="A1" s="132" t="s">
        <v>436</v>
      </c>
      <c r="B1" s="7"/>
      <c r="C1" s="7"/>
      <c r="D1" s="7"/>
      <c r="E1" s="7"/>
      <c r="F1" s="7"/>
      <c r="G1" s="7"/>
      <c r="H1" s="7"/>
      <c r="I1" s="7"/>
      <c r="J1" s="7"/>
      <c r="L1" s="140" t="s">
        <v>96</v>
      </c>
    </row>
    <row r="2" spans="1:12">
      <c r="A2" s="144" t="s">
        <v>417</v>
      </c>
    </row>
    <row r="20" spans="1:15">
      <c r="A20" s="10" t="s">
        <v>106</v>
      </c>
    </row>
    <row r="21" spans="1:15">
      <c r="A21" s="145" t="s">
        <v>135</v>
      </c>
      <c r="B21" s="145">
        <v>2010</v>
      </c>
      <c r="C21" s="145">
        <v>2011</v>
      </c>
      <c r="D21" s="145">
        <v>2012</v>
      </c>
      <c r="E21" s="145">
        <v>2013</v>
      </c>
      <c r="F21" s="145">
        <v>2014</v>
      </c>
      <c r="G21" s="145">
        <v>2015</v>
      </c>
      <c r="H21" s="145">
        <v>2016</v>
      </c>
      <c r="I21" s="145">
        <v>2017</v>
      </c>
      <c r="J21" s="145">
        <v>2018</v>
      </c>
      <c r="K21" s="145">
        <v>2019</v>
      </c>
      <c r="L21" s="145">
        <v>2020</v>
      </c>
      <c r="M21" s="145">
        <v>2021</v>
      </c>
      <c r="N21" s="145">
        <v>2022</v>
      </c>
      <c r="O21" s="145">
        <v>2023</v>
      </c>
    </row>
    <row r="22" spans="1:15">
      <c r="A22" s="146" t="s">
        <v>136</v>
      </c>
      <c r="B22" s="147">
        <v>2.67</v>
      </c>
      <c r="C22" s="147">
        <v>2.8</v>
      </c>
      <c r="D22" s="147">
        <v>2.94</v>
      </c>
      <c r="E22" s="147">
        <v>3.2</v>
      </c>
      <c r="F22" s="147">
        <v>3.52</v>
      </c>
      <c r="G22" s="147">
        <v>4.03</v>
      </c>
      <c r="H22" s="147">
        <v>4.2300000000000004</v>
      </c>
      <c r="I22" s="147">
        <v>4.59</v>
      </c>
      <c r="J22" s="147">
        <v>4.9800000000000004</v>
      </c>
      <c r="K22" s="147">
        <v>6.04</v>
      </c>
      <c r="L22" s="147">
        <v>8.08</v>
      </c>
      <c r="M22" s="147">
        <v>8.2100000000000009</v>
      </c>
      <c r="N22" s="147">
        <v>8.01</v>
      </c>
      <c r="O22" s="147">
        <v>8.6199999999999992</v>
      </c>
    </row>
    <row r="23" spans="1:15">
      <c r="A23" s="148"/>
      <c r="B23" s="149"/>
    </row>
    <row r="24" spans="1:15">
      <c r="A24" s="148"/>
      <c r="B24" s="149"/>
    </row>
    <row r="25" spans="1:15">
      <c r="A25" s="148"/>
      <c r="B25" s="149"/>
    </row>
    <row r="26" spans="1:15">
      <c r="A26" s="148"/>
      <c r="B26" s="149"/>
    </row>
    <row r="27" spans="1:15">
      <c r="A27" s="148"/>
      <c r="B27" s="149"/>
    </row>
    <row r="28" spans="1:15">
      <c r="A28" s="148"/>
      <c r="B28" s="149"/>
    </row>
    <row r="29" spans="1:15">
      <c r="A29" s="148"/>
      <c r="B29" s="149"/>
    </row>
    <row r="30" spans="1:15">
      <c r="A30" s="148"/>
      <c r="B30" s="149"/>
    </row>
    <row r="31" spans="1:15">
      <c r="A31" s="148"/>
      <c r="B31" s="149"/>
    </row>
    <row r="32" spans="1:15">
      <c r="A32" s="148"/>
      <c r="B32" s="149"/>
    </row>
    <row r="33" spans="1:10">
      <c r="A33" s="148"/>
      <c r="B33" s="149"/>
    </row>
    <row r="34" spans="1:10">
      <c r="A34" s="148"/>
      <c r="B34" s="149"/>
      <c r="C34" s="150"/>
    </row>
    <row r="35" spans="1:10">
      <c r="B35" s="66"/>
    </row>
    <row r="36" spans="1:10">
      <c r="A36" s="151"/>
    </row>
    <row r="37" spans="1:10">
      <c r="E37" s="188"/>
      <c r="F37" s="188"/>
      <c r="G37" s="188"/>
      <c r="H37" s="188"/>
      <c r="I37" s="188"/>
      <c r="J37" s="188"/>
    </row>
  </sheetData>
  <mergeCells count="1">
    <mergeCell ref="E37:J37"/>
  </mergeCells>
  <hyperlinks>
    <hyperlink ref="L1" location="Índice!A1" display="&gt; Summary" xr:uid="{E4232B4A-4885-45BC-B7AE-914AF1AF9D0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ADCD-8249-41F9-A543-5F39B12FD30A}">
  <sheetPr codeName="Planilha37"/>
  <dimension ref="A1:L34"/>
  <sheetViews>
    <sheetView showGridLines="0" zoomScaleNormal="100" workbookViewId="0"/>
  </sheetViews>
  <sheetFormatPr defaultRowHeight="15"/>
  <cols>
    <col min="1" max="1" width="29.7109375" customWidth="1"/>
    <col min="2" max="2" width="14.140625" bestFit="1" customWidth="1"/>
    <col min="3" max="3" width="15" customWidth="1"/>
  </cols>
  <sheetData>
    <row r="1" spans="1:12">
      <c r="A1" s="132" t="s">
        <v>437</v>
      </c>
      <c r="B1" s="7"/>
      <c r="C1" s="7"/>
      <c r="D1" s="7"/>
      <c r="E1" s="7"/>
      <c r="F1" s="7"/>
      <c r="G1" s="7"/>
      <c r="H1" s="7"/>
      <c r="I1" s="7"/>
      <c r="J1" s="7"/>
      <c r="L1" s="140" t="s">
        <v>96</v>
      </c>
    </row>
    <row r="2" spans="1:12">
      <c r="A2" s="152" t="s">
        <v>438</v>
      </c>
    </row>
    <row r="4" spans="1:12">
      <c r="E4" s="44"/>
    </row>
    <row r="20" spans="1:3">
      <c r="A20" s="10" t="s">
        <v>106</v>
      </c>
    </row>
    <row r="21" spans="1:3">
      <c r="A21" s="1" t="s">
        <v>439</v>
      </c>
      <c r="B21" s="15" t="s">
        <v>440</v>
      </c>
      <c r="C21" s="15" t="s">
        <v>136</v>
      </c>
    </row>
    <row r="22" spans="1:3">
      <c r="A22" s="2" t="s">
        <v>441</v>
      </c>
      <c r="B22" s="3">
        <v>496812694</v>
      </c>
      <c r="C22" s="11">
        <v>0.21240023840719044</v>
      </c>
    </row>
    <row r="23" spans="1:3">
      <c r="A23" s="2" t="s">
        <v>442</v>
      </c>
      <c r="B23" s="3">
        <v>462888769</v>
      </c>
      <c r="C23" s="11">
        <v>0.19789688564521843</v>
      </c>
    </row>
    <row r="24" spans="1:3">
      <c r="A24" s="2" t="s">
        <v>443</v>
      </c>
      <c r="B24" s="3">
        <v>389029096</v>
      </c>
      <c r="C24" s="11">
        <v>0.16631997075689409</v>
      </c>
    </row>
    <row r="25" spans="1:3">
      <c r="A25" s="2" t="s">
        <v>444</v>
      </c>
      <c r="B25" s="3">
        <v>213447052</v>
      </c>
      <c r="C25" s="11">
        <v>9.1254119066675812E-2</v>
      </c>
    </row>
    <row r="26" spans="1:3">
      <c r="A26" s="2" t="s">
        <v>445</v>
      </c>
      <c r="B26" s="3">
        <v>200595519</v>
      </c>
      <c r="C26" s="11">
        <v>8.5759757296004394E-2</v>
      </c>
    </row>
    <row r="27" spans="1:3">
      <c r="A27" s="2" t="s">
        <v>446</v>
      </c>
      <c r="B27" s="3">
        <v>175138187</v>
      </c>
      <c r="C27" s="11">
        <v>7.4876091376608625E-2</v>
      </c>
    </row>
    <row r="28" spans="1:3">
      <c r="A28" s="2" t="s">
        <v>447</v>
      </c>
      <c r="B28" s="3">
        <v>162792618</v>
      </c>
      <c r="C28" s="11">
        <v>6.9598042263651738E-2</v>
      </c>
    </row>
    <row r="29" spans="1:3">
      <c r="A29" s="2" t="s">
        <v>448</v>
      </c>
      <c r="B29" s="3">
        <v>134324860</v>
      </c>
      <c r="C29" s="11">
        <v>5.7427341596896629E-2</v>
      </c>
    </row>
    <row r="30" spans="1:3">
      <c r="A30" s="2" t="s">
        <v>449</v>
      </c>
      <c r="B30" s="3">
        <v>51166856</v>
      </c>
      <c r="C30" s="11">
        <v>2.1875150422276411E-2</v>
      </c>
    </row>
    <row r="31" spans="1:3">
      <c r="A31" s="2" t="s">
        <v>450</v>
      </c>
      <c r="B31" s="3">
        <v>29108730</v>
      </c>
      <c r="C31" s="11">
        <v>1.2444732726033237E-2</v>
      </c>
    </row>
    <row r="32" spans="1:3">
      <c r="A32" s="2" t="s">
        <v>451</v>
      </c>
      <c r="B32" s="3">
        <v>23563867</v>
      </c>
      <c r="C32" s="11">
        <v>1.0074160803538823E-2</v>
      </c>
    </row>
    <row r="33" spans="1:3">
      <c r="A33" s="2" t="s">
        <v>452</v>
      </c>
      <c r="B33" s="3">
        <v>171942</v>
      </c>
      <c r="C33" s="11">
        <v>7.3509639011375854E-5</v>
      </c>
    </row>
    <row r="34" spans="1:3">
      <c r="B34" s="160"/>
      <c r="C34" s="68"/>
    </row>
  </sheetData>
  <sortState xmlns:xlrd2="http://schemas.microsoft.com/office/spreadsheetml/2017/richdata2" ref="A22:C33">
    <sortCondition descending="1" ref="C22:C33"/>
  </sortState>
  <hyperlinks>
    <hyperlink ref="L1" location="Índice!A1" display="&gt; Summary" xr:uid="{F32A84A8-953C-494B-B011-36F52A9155D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3"/>
  <dimension ref="A1:T27"/>
  <sheetViews>
    <sheetView showGridLines="0" zoomScaleNormal="100" workbookViewId="0"/>
  </sheetViews>
  <sheetFormatPr defaultRowHeight="15"/>
  <cols>
    <col min="1" max="1" width="35.7109375" customWidth="1"/>
  </cols>
  <sheetData>
    <row r="1" spans="1:10">
      <c r="A1" s="132" t="s">
        <v>453</v>
      </c>
      <c r="B1" s="7"/>
      <c r="C1" s="7"/>
      <c r="D1" s="7"/>
      <c r="E1" s="7"/>
      <c r="F1" s="7"/>
      <c r="G1" s="7"/>
      <c r="H1" s="7"/>
      <c r="I1" s="12"/>
      <c r="J1" s="57" t="s">
        <v>96</v>
      </c>
    </row>
    <row r="2" spans="1:10">
      <c r="A2" s="136" t="s">
        <v>454</v>
      </c>
    </row>
    <row r="18" spans="1:20" ht="13.9" customHeight="1"/>
    <row r="19" spans="1:20" ht="13.9" customHeight="1"/>
    <row r="20" spans="1:20" ht="13.9" customHeight="1"/>
    <row r="21" spans="1:20" ht="13.9" customHeight="1"/>
    <row r="22" spans="1:20" ht="13.9" customHeight="1"/>
    <row r="23" spans="1:20" ht="15" customHeight="1">
      <c r="A23" s="10" t="s">
        <v>106</v>
      </c>
    </row>
    <row r="24" spans="1:20" ht="15" customHeight="1">
      <c r="A24" s="1" t="s">
        <v>455</v>
      </c>
      <c r="B24" s="1">
        <v>2005</v>
      </c>
      <c r="C24" s="1">
        <v>2006</v>
      </c>
      <c r="D24" s="1">
        <v>2007</v>
      </c>
      <c r="E24" s="1">
        <v>2008</v>
      </c>
      <c r="F24" s="1">
        <v>2009</v>
      </c>
      <c r="G24" s="1">
        <v>2010</v>
      </c>
      <c r="H24" s="1">
        <v>2011</v>
      </c>
      <c r="I24" s="1">
        <v>2012</v>
      </c>
      <c r="J24" s="1">
        <v>2013</v>
      </c>
      <c r="K24" s="1">
        <v>2014</v>
      </c>
      <c r="L24" s="1">
        <v>2015</v>
      </c>
      <c r="M24" s="1">
        <v>2016</v>
      </c>
      <c r="N24" s="1">
        <v>2017</v>
      </c>
      <c r="O24" s="1">
        <v>2018</v>
      </c>
      <c r="P24" s="1">
        <v>2019</v>
      </c>
      <c r="Q24" s="1">
        <v>2020</v>
      </c>
      <c r="R24" s="1">
        <v>2021</v>
      </c>
      <c r="S24" s="1">
        <v>2022</v>
      </c>
      <c r="T24" s="1">
        <v>2023</v>
      </c>
    </row>
    <row r="25" spans="1:20" ht="15" customHeight="1">
      <c r="A25" s="26" t="s">
        <v>456</v>
      </c>
      <c r="B25" s="17">
        <v>100</v>
      </c>
      <c r="C25" s="17">
        <v>104.44159098347497</v>
      </c>
      <c r="D25" s="17">
        <v>111.35854099310349</v>
      </c>
      <c r="E25" s="17">
        <v>111.98894084045492</v>
      </c>
      <c r="F25" s="17">
        <v>104.55868221910663</v>
      </c>
      <c r="G25" s="17">
        <v>117.60149865710294</v>
      </c>
      <c r="H25" s="17">
        <v>121.70106612000168</v>
      </c>
      <c r="I25" s="17">
        <v>121.71942696316729</v>
      </c>
      <c r="J25" s="17">
        <v>121.37688492682388</v>
      </c>
      <c r="K25" s="17">
        <v>119.99176384817522</v>
      </c>
      <c r="L25" s="17">
        <v>116.38166570051985</v>
      </c>
      <c r="M25" s="17">
        <v>115.12404603464259</v>
      </c>
      <c r="N25" s="17">
        <v>117.27754379905258</v>
      </c>
      <c r="O25" s="17">
        <v>112.07051045311209</v>
      </c>
      <c r="P25" s="17">
        <v>109.16436127859275</v>
      </c>
      <c r="Q25" s="17">
        <v>113.36542330481585</v>
      </c>
      <c r="R25" s="17">
        <v>118.10557180865671</v>
      </c>
      <c r="S25" s="17">
        <v>120.26922501590933</v>
      </c>
      <c r="T25" s="17">
        <v>123.79779905874275</v>
      </c>
    </row>
    <row r="26" spans="1:20" ht="15" customHeight="1">
      <c r="A26" s="26" t="s">
        <v>457</v>
      </c>
      <c r="B26" s="17">
        <v>100</v>
      </c>
      <c r="C26" s="17">
        <v>101.54775327819949</v>
      </c>
      <c r="D26" s="17">
        <v>108.23087812831736</v>
      </c>
      <c r="E26" s="17">
        <v>112.65421490335225</v>
      </c>
      <c r="F26" s="17">
        <v>106.37656922459786</v>
      </c>
      <c r="G26" s="17">
        <v>118.00577989442419</v>
      </c>
      <c r="H26" s="17">
        <v>122.80506628795102</v>
      </c>
      <c r="I26" s="17">
        <v>122.54870011107393</v>
      </c>
      <c r="J26" s="17">
        <v>125.5676505526598</v>
      </c>
      <c r="K26" s="17">
        <v>122.30375595500047</v>
      </c>
      <c r="L26" s="17">
        <v>112.46456948578793</v>
      </c>
      <c r="M26" s="17">
        <v>104.70886662149688</v>
      </c>
      <c r="N26" s="17">
        <v>104.17508711910185</v>
      </c>
      <c r="O26" s="17">
        <v>104.70792100808377</v>
      </c>
      <c r="P26" s="17">
        <v>102.56846514569582</v>
      </c>
      <c r="Q26" s="17">
        <v>97.832351331046823</v>
      </c>
      <c r="R26" s="17">
        <v>104.28361850114322</v>
      </c>
      <c r="S26" s="17">
        <v>104.9133743139505</v>
      </c>
      <c r="T26" s="17">
        <v>104.53280243158329</v>
      </c>
    </row>
    <row r="27" spans="1:20">
      <c r="A27" s="26" t="s">
        <v>353</v>
      </c>
      <c r="B27" s="17">
        <v>100</v>
      </c>
      <c r="C27" s="17">
        <v>102.84973090182265</v>
      </c>
      <c r="D27" s="17">
        <v>102.88980642019554</v>
      </c>
      <c r="E27" s="17">
        <v>99.409454796282517</v>
      </c>
      <c r="F27" s="17">
        <v>98.291083253819693</v>
      </c>
      <c r="G27" s="17">
        <v>99.657405562945343</v>
      </c>
      <c r="H27" s="17">
        <v>99.101014150865169</v>
      </c>
      <c r="I27" s="17">
        <v>99.32331134711751</v>
      </c>
      <c r="J27" s="17">
        <v>96.662543571221462</v>
      </c>
      <c r="K27" s="17">
        <v>98.109631148469461</v>
      </c>
      <c r="L27" s="17">
        <v>103.48296021817511</v>
      </c>
      <c r="M27" s="17">
        <v>109.94679796391517</v>
      </c>
      <c r="N27" s="17">
        <v>112.57734170643974</v>
      </c>
      <c r="O27" s="17">
        <v>107.03154964222803</v>
      </c>
      <c r="P27" s="17">
        <v>106.43072519758157</v>
      </c>
      <c r="Q27" s="17">
        <v>115.87723463908983</v>
      </c>
      <c r="R27" s="17">
        <v>113.25419419288943</v>
      </c>
      <c r="S27" s="17">
        <v>114.63669508522989</v>
      </c>
      <c r="T27" s="17">
        <v>118.42961843462334</v>
      </c>
    </row>
  </sheetData>
  <hyperlinks>
    <hyperlink ref="J1" location="Índice!A1" display="&gt; Summary" xr:uid="{00000000-0004-0000-1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5"/>
  <dimension ref="A1:L29"/>
  <sheetViews>
    <sheetView showGridLines="0" zoomScaleNormal="100" workbookViewId="0"/>
  </sheetViews>
  <sheetFormatPr defaultRowHeight="15"/>
  <cols>
    <col min="1" max="1" width="39.7109375" customWidth="1"/>
    <col min="2" max="10" width="13.42578125" customWidth="1"/>
  </cols>
  <sheetData>
    <row r="1" spans="1:9">
      <c r="A1" s="132" t="s">
        <v>458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454</v>
      </c>
    </row>
    <row r="20" spans="1:12">
      <c r="A20" s="10" t="s">
        <v>106</v>
      </c>
    </row>
    <row r="21" spans="1:12">
      <c r="A21" s="127" t="s">
        <v>77</v>
      </c>
      <c r="B21" s="84"/>
      <c r="C21" s="85"/>
      <c r="D21" s="85"/>
      <c r="E21" s="89"/>
      <c r="F21" s="89"/>
      <c r="G21" s="89"/>
      <c r="H21" s="89"/>
      <c r="I21" s="89"/>
      <c r="J21" s="89"/>
      <c r="K21" s="90"/>
    </row>
    <row r="22" spans="1:12" ht="15.75">
      <c r="A22" s="86"/>
      <c r="B22" s="87">
        <v>2005</v>
      </c>
      <c r="C22" s="88" t="s">
        <v>459</v>
      </c>
      <c r="D22" s="88" t="s">
        <v>460</v>
      </c>
      <c r="E22" s="88" t="s">
        <v>461</v>
      </c>
      <c r="F22" s="87">
        <v>2013</v>
      </c>
      <c r="G22" s="88" t="s">
        <v>459</v>
      </c>
      <c r="H22" s="88" t="s">
        <v>460</v>
      </c>
      <c r="I22" s="88" t="s">
        <v>461</v>
      </c>
      <c r="J22" s="87">
        <v>2023</v>
      </c>
    </row>
    <row r="23" spans="1:12">
      <c r="A23" s="109" t="s">
        <v>462</v>
      </c>
      <c r="B23" s="126">
        <v>72492.9920369061</v>
      </c>
      <c r="C23" s="88">
        <v>72492.9920369061</v>
      </c>
      <c r="D23" s="88">
        <v>85911.160088988821</v>
      </c>
      <c r="E23" s="88">
        <v>85911.160088988821</v>
      </c>
      <c r="F23" s="126">
        <v>87989.735524647098</v>
      </c>
      <c r="G23" s="88">
        <v>71746.45183852897</v>
      </c>
      <c r="H23" s="88">
        <v>71746.45183852897</v>
      </c>
      <c r="I23" s="88">
        <v>89744.728613519372</v>
      </c>
      <c r="J23" s="126">
        <v>89744.728613519401</v>
      </c>
      <c r="L23" s="91"/>
    </row>
    <row r="24" spans="1:12">
      <c r="A24" s="109" t="s">
        <v>459</v>
      </c>
      <c r="B24" s="88">
        <v>0</v>
      </c>
      <c r="C24" s="126">
        <v>18173.09269451211</v>
      </c>
      <c r="D24" s="88">
        <v>0</v>
      </c>
      <c r="E24" s="88">
        <v>0</v>
      </c>
      <c r="F24" s="88">
        <v>0</v>
      </c>
      <c r="G24" s="126">
        <v>16243.283686118131</v>
      </c>
      <c r="H24" s="88">
        <v>0</v>
      </c>
      <c r="I24" s="88">
        <v>0</v>
      </c>
      <c r="J24" s="88">
        <v>0</v>
      </c>
    </row>
    <row r="25" spans="1:12">
      <c r="A25" s="109" t="s">
        <v>460</v>
      </c>
      <c r="B25" s="88">
        <v>0</v>
      </c>
      <c r="C25" s="88">
        <v>0</v>
      </c>
      <c r="D25" s="126">
        <v>4754.9246424293806</v>
      </c>
      <c r="E25" s="88">
        <v>0</v>
      </c>
      <c r="F25" s="88">
        <v>0</v>
      </c>
      <c r="G25" s="88">
        <v>0</v>
      </c>
      <c r="H25" s="126">
        <v>26944.001871995519</v>
      </c>
      <c r="I25" s="88">
        <v>0</v>
      </c>
      <c r="J25" s="88">
        <v>0</v>
      </c>
    </row>
    <row r="26" spans="1:12">
      <c r="A26" s="109" t="s">
        <v>461</v>
      </c>
      <c r="B26" s="88">
        <v>0</v>
      </c>
      <c r="C26" s="88">
        <v>0</v>
      </c>
      <c r="D26" s="88">
        <v>0</v>
      </c>
      <c r="E26" s="126">
        <v>2078.5754356582434</v>
      </c>
      <c r="F26" s="88">
        <v>0</v>
      </c>
      <c r="G26" s="88">
        <v>0</v>
      </c>
      <c r="H26" s="88">
        <v>0</v>
      </c>
      <c r="I26" s="126">
        <v>8945.7250970051173</v>
      </c>
      <c r="J26" s="88">
        <v>0</v>
      </c>
    </row>
    <row r="28" spans="1:12">
      <c r="D28" s="117"/>
      <c r="H28" s="117"/>
    </row>
    <row r="29" spans="1:12">
      <c r="D29" s="117"/>
    </row>
  </sheetData>
  <hyperlinks>
    <hyperlink ref="I1" location="Índice!A1" display="&gt; Summary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26"/>
  <dimension ref="A1:T23"/>
  <sheetViews>
    <sheetView showGridLines="0" zoomScaleNormal="100" workbookViewId="0"/>
  </sheetViews>
  <sheetFormatPr defaultRowHeight="15"/>
  <cols>
    <col min="1" max="1" width="20.42578125" customWidth="1"/>
  </cols>
  <sheetData>
    <row r="1" spans="1:9">
      <c r="A1" s="132" t="s">
        <v>463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102</v>
      </c>
    </row>
    <row r="20" spans="1:20">
      <c r="A20" s="10" t="s">
        <v>106</v>
      </c>
    </row>
    <row r="21" spans="1:20">
      <c r="A21" s="2" t="s">
        <v>0</v>
      </c>
      <c r="B21" s="1">
        <v>2005</v>
      </c>
      <c r="C21" s="1">
        <v>2006</v>
      </c>
      <c r="D21" s="1">
        <v>2007</v>
      </c>
      <c r="E21" s="1">
        <v>2008</v>
      </c>
      <c r="F21" s="1">
        <v>2009</v>
      </c>
      <c r="G21" s="1">
        <v>2010</v>
      </c>
      <c r="H21" s="1">
        <v>2011</v>
      </c>
      <c r="I21" s="1">
        <v>2012</v>
      </c>
      <c r="J21" s="1">
        <v>2013</v>
      </c>
      <c r="K21" s="1">
        <v>2014</v>
      </c>
      <c r="L21" s="1">
        <v>2015</v>
      </c>
      <c r="M21" s="1">
        <v>2016</v>
      </c>
      <c r="N21" s="1">
        <v>2017</v>
      </c>
      <c r="O21" s="1">
        <v>2018</v>
      </c>
      <c r="P21" s="1">
        <v>2019</v>
      </c>
      <c r="Q21" s="1">
        <v>2020</v>
      </c>
      <c r="R21" s="1">
        <v>2021</v>
      </c>
      <c r="S21" s="1">
        <v>2022</v>
      </c>
      <c r="T21" s="1">
        <v>2023</v>
      </c>
    </row>
    <row r="22" spans="1:20">
      <c r="A22" s="2" t="s">
        <v>464</v>
      </c>
      <c r="B22" s="20">
        <v>100</v>
      </c>
      <c r="C22" s="20">
        <v>99.869998979967377</v>
      </c>
      <c r="D22" s="20">
        <v>99.963661208822529</v>
      </c>
      <c r="E22" s="20">
        <v>100.02571862986274</v>
      </c>
      <c r="F22" s="20">
        <v>99.432930282419989</v>
      </c>
      <c r="G22" s="20">
        <v>98.668317864844013</v>
      </c>
      <c r="H22" s="20">
        <v>98.306877304690019</v>
      </c>
      <c r="I22" s="20">
        <v>98.406835312840954</v>
      </c>
      <c r="J22" s="20">
        <v>98.391620678196432</v>
      </c>
      <c r="K22" s="20">
        <v>98.087039941626742</v>
      </c>
      <c r="L22" s="20">
        <v>98.218756866284096</v>
      </c>
      <c r="M22" s="20">
        <v>98.232970755559606</v>
      </c>
      <c r="N22" s="20">
        <v>97.894034589122057</v>
      </c>
      <c r="O22" s="20">
        <v>97.047877307059636</v>
      </c>
      <c r="P22" s="20">
        <v>96.525140398294681</v>
      </c>
      <c r="Q22" s="20">
        <v>95.690230701528321</v>
      </c>
      <c r="R22" s="20">
        <v>95.597959995955264</v>
      </c>
      <c r="S22" s="20">
        <v>96.072821872811303</v>
      </c>
      <c r="T22" s="20">
        <v>97.315193527142128</v>
      </c>
    </row>
    <row r="23" spans="1:20">
      <c r="Q23" s="67"/>
    </row>
  </sheetData>
  <hyperlinks>
    <hyperlink ref="I1" location="Índice!A1" display="&gt; Summary" xr:uid="{00000000-0004-0000-1F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8"/>
  <dimension ref="A1:H32"/>
  <sheetViews>
    <sheetView showGridLines="0" zoomScaleNormal="100" workbookViewId="0"/>
  </sheetViews>
  <sheetFormatPr defaultRowHeight="15"/>
  <cols>
    <col min="1" max="1" width="40.28515625" customWidth="1"/>
    <col min="12" max="12" width="12.28515625" customWidth="1"/>
  </cols>
  <sheetData>
    <row r="1" spans="1:8">
      <c r="A1" s="132" t="s">
        <v>465</v>
      </c>
      <c r="B1" s="7"/>
      <c r="C1" s="7"/>
      <c r="D1" s="7"/>
      <c r="E1" s="7"/>
      <c r="F1" s="7"/>
      <c r="H1" s="57" t="s">
        <v>96</v>
      </c>
    </row>
    <row r="2" spans="1:8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7">
      <c r="A22" s="1" t="s">
        <v>466</v>
      </c>
      <c r="B22" s="19">
        <v>0.22897288916808384</v>
      </c>
      <c r="C22" s="19">
        <v>0.19290024767779831</v>
      </c>
      <c r="D22" s="19">
        <v>0.19823819814502608</v>
      </c>
      <c r="E22" s="19">
        <v>0.18555481298755103</v>
      </c>
      <c r="F22" s="19">
        <v>0.17457438448245002</v>
      </c>
    </row>
    <row r="23" spans="1:7">
      <c r="A23" s="1" t="s">
        <v>467</v>
      </c>
      <c r="B23" s="19">
        <v>0.24727957160627539</v>
      </c>
      <c r="C23" s="19">
        <v>0.27264053782665892</v>
      </c>
      <c r="D23" s="19">
        <v>0.25454011966192447</v>
      </c>
      <c r="E23" s="19">
        <v>0.29677147389142106</v>
      </c>
      <c r="F23" s="19">
        <v>0.30040337879244511</v>
      </c>
    </row>
    <row r="24" spans="1:7">
      <c r="A24" s="1" t="s">
        <v>468</v>
      </c>
      <c r="B24" s="19">
        <v>9.8381925109593177E-2</v>
      </c>
      <c r="C24" s="19">
        <v>8.4618995503219219E-2</v>
      </c>
      <c r="D24" s="19">
        <v>8.1487200439031821E-2</v>
      </c>
      <c r="E24" s="19">
        <v>7.0996483454883852E-2</v>
      </c>
      <c r="F24" s="19">
        <v>6.5574068174801367E-2</v>
      </c>
    </row>
    <row r="25" spans="1:7">
      <c r="A25" s="1" t="s">
        <v>469</v>
      </c>
      <c r="B25" s="19">
        <v>0.10639778393289774</v>
      </c>
      <c r="C25" s="19">
        <v>0.1188352609575053</v>
      </c>
      <c r="D25" s="19">
        <v>0.13902515007187477</v>
      </c>
      <c r="E25" s="19">
        <v>0.16001539043474186</v>
      </c>
      <c r="F25" s="19">
        <v>0.16089232292577232</v>
      </c>
    </row>
    <row r="26" spans="1:7">
      <c r="A26" s="1" t="s">
        <v>470</v>
      </c>
      <c r="B26" s="19">
        <v>8.0359777576344119E-2</v>
      </c>
      <c r="C26" s="19">
        <v>8.0923516344991855E-2</v>
      </c>
      <c r="D26" s="19">
        <v>8.6181873393456843E-2</v>
      </c>
      <c r="E26" s="19">
        <v>7.3257293305852192E-2</v>
      </c>
      <c r="F26" s="19">
        <v>9.0102720020680149E-2</v>
      </c>
    </row>
    <row r="27" spans="1:7">
      <c r="A27" s="1" t="s">
        <v>471</v>
      </c>
      <c r="B27" s="19">
        <v>7.4537657701074678E-2</v>
      </c>
      <c r="C27" s="19">
        <v>7.6148843017634721E-2</v>
      </c>
      <c r="D27" s="19">
        <v>6.6925940446687093E-2</v>
      </c>
      <c r="E27" s="19">
        <v>5.8817801116319478E-2</v>
      </c>
      <c r="F27" s="19">
        <v>6.0052700974302993E-2</v>
      </c>
    </row>
    <row r="28" spans="1:7">
      <c r="A28" s="1" t="s">
        <v>472</v>
      </c>
      <c r="B28" s="19">
        <v>4.0033648016295026E-2</v>
      </c>
      <c r="C28" s="19">
        <v>4.9904681400122511E-2</v>
      </c>
      <c r="D28" s="19">
        <v>5.2555496942114838E-2</v>
      </c>
      <c r="E28" s="19">
        <v>4.950493546527264E-2</v>
      </c>
      <c r="F28" s="19">
        <v>5.0063685543692345E-2</v>
      </c>
    </row>
    <row r="29" spans="1:7">
      <c r="A29" s="1" t="s">
        <v>473</v>
      </c>
      <c r="B29" s="19">
        <v>4.7061313072226926E-2</v>
      </c>
      <c r="C29" s="19">
        <v>5.2608106837362022E-2</v>
      </c>
      <c r="D29" s="19">
        <v>5.4684683411195048E-2</v>
      </c>
      <c r="E29" s="19">
        <v>4.5229257947823905E-2</v>
      </c>
      <c r="F29" s="19">
        <v>4.1461950394289578E-2</v>
      </c>
    </row>
    <row r="30" spans="1:7">
      <c r="A30" s="1" t="s">
        <v>474</v>
      </c>
      <c r="B30" s="19">
        <v>3.813334637619626E-2</v>
      </c>
      <c r="C30" s="19">
        <v>3.7316364128042241E-2</v>
      </c>
      <c r="D30" s="19">
        <v>3.9644429916968843E-2</v>
      </c>
      <c r="E30" s="19">
        <v>2.6056569661998534E-2</v>
      </c>
      <c r="F30" s="19">
        <v>2.7065652756027243E-2</v>
      </c>
      <c r="G30" s="134"/>
    </row>
    <row r="31" spans="1:7">
      <c r="A31" s="1" t="s">
        <v>475</v>
      </c>
      <c r="B31" s="19">
        <v>2.2255545326476622E-2</v>
      </c>
      <c r="C31" s="19">
        <v>1.9884442512735637E-2</v>
      </c>
      <c r="D31" s="19">
        <v>1.6111996129459866E-2</v>
      </c>
      <c r="E31" s="19">
        <v>2.4679092531639007E-2</v>
      </c>
      <c r="F31" s="19">
        <v>2.148022934184032E-2</v>
      </c>
    </row>
    <row r="32" spans="1:7">
      <c r="A32" s="1" t="s">
        <v>476</v>
      </c>
      <c r="B32" s="19">
        <v>1.6586542114536213E-2</v>
      </c>
      <c r="C32" s="19">
        <v>1.4219003793929423E-2</v>
      </c>
      <c r="D32" s="19">
        <v>1.0604911442260482E-2</v>
      </c>
      <c r="E32" s="19">
        <v>9.1168892024964723E-3</v>
      </c>
      <c r="F32" s="19">
        <v>8.3289065936985162E-3</v>
      </c>
    </row>
  </sheetData>
  <hyperlinks>
    <hyperlink ref="H1" location="Índice!A1" display="&gt; Summary" xr:uid="{00000000-0004-0000-2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9"/>
  <dimension ref="A1:H30"/>
  <sheetViews>
    <sheetView showGridLines="0" zoomScaleNormal="100" workbookViewId="0"/>
  </sheetViews>
  <sheetFormatPr defaultRowHeight="15"/>
  <cols>
    <col min="1" max="1" width="40.28515625" customWidth="1"/>
    <col min="12" max="12" width="12.28515625" customWidth="1"/>
  </cols>
  <sheetData>
    <row r="1" spans="1:8">
      <c r="A1" s="132" t="s">
        <v>477</v>
      </c>
      <c r="B1" s="7"/>
      <c r="C1" s="7"/>
      <c r="D1" s="7"/>
      <c r="E1" s="7"/>
      <c r="F1" s="7"/>
      <c r="H1" s="57" t="s">
        <v>96</v>
      </c>
    </row>
    <row r="2" spans="1:8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7">
      <c r="A22" s="2" t="s">
        <v>478</v>
      </c>
      <c r="B22" s="14">
        <v>0.15117807346558845</v>
      </c>
      <c r="C22" s="14">
        <v>0.13971979721796474</v>
      </c>
      <c r="D22" s="14">
        <v>0.13189464269850884</v>
      </c>
      <c r="E22" s="14">
        <v>0.10733857122923215</v>
      </c>
      <c r="F22" s="14">
        <v>9.6584156992624376E-2</v>
      </c>
    </row>
    <row r="23" spans="1:7">
      <c r="A23" s="2" t="s">
        <v>44</v>
      </c>
      <c r="B23" s="14">
        <v>0.20804545573701325</v>
      </c>
      <c r="C23" s="14">
        <v>0.20513255908592237</v>
      </c>
      <c r="D23" s="14">
        <v>0.20186036054796441</v>
      </c>
      <c r="E23" s="14">
        <v>0.2075934811312008</v>
      </c>
      <c r="F23" s="14">
        <v>0.21510264169069107</v>
      </c>
    </row>
    <row r="24" spans="1:7">
      <c r="A24" s="2" t="s">
        <v>479</v>
      </c>
      <c r="B24" s="14">
        <v>0.14100553633341864</v>
      </c>
      <c r="C24" s="14">
        <v>0.14018683790437816</v>
      </c>
      <c r="D24" s="14">
        <v>0.1519524911553207</v>
      </c>
      <c r="E24" s="14">
        <v>0.13515979000498385</v>
      </c>
      <c r="F24" s="14">
        <v>0.12800808199924557</v>
      </c>
    </row>
    <row r="25" spans="1:7">
      <c r="A25" s="2" t="s">
        <v>53</v>
      </c>
      <c r="B25" s="14">
        <v>0.15574117371673271</v>
      </c>
      <c r="C25" s="14">
        <v>0.13147620160334686</v>
      </c>
      <c r="D25" s="14">
        <v>0.13096216014056733</v>
      </c>
      <c r="E25" s="14">
        <v>0.13503970310708646</v>
      </c>
      <c r="F25" s="14">
        <v>0.12774447658573221</v>
      </c>
    </row>
    <row r="26" spans="1:7">
      <c r="A26" s="2" t="s">
        <v>480</v>
      </c>
      <c r="B26" s="14">
        <v>0.18179670235618794</v>
      </c>
      <c r="C26" s="14">
        <v>0.20388006435679051</v>
      </c>
      <c r="D26" s="14">
        <v>0.18486754231030547</v>
      </c>
      <c r="E26" s="14">
        <v>0.22094662381058158</v>
      </c>
      <c r="F26" s="14">
        <v>0.22469580019145163</v>
      </c>
    </row>
    <row r="27" spans="1:7">
      <c r="A27" s="2" t="s">
        <v>49</v>
      </c>
      <c r="B27" s="14">
        <v>9.9644420738266598E-2</v>
      </c>
      <c r="C27" s="14">
        <v>0.10506428240879331</v>
      </c>
      <c r="D27" s="14">
        <v>0.11122899416007009</v>
      </c>
      <c r="E27" s="14">
        <v>8.7638848581687231E-2</v>
      </c>
      <c r="F27" s="14">
        <v>9.5213263611388613E-2</v>
      </c>
    </row>
    <row r="28" spans="1:7">
      <c r="A28" s="2" t="s">
        <v>481</v>
      </c>
      <c r="B28" s="14">
        <v>4.609859528149772E-2</v>
      </c>
      <c r="C28" s="14">
        <v>5.5254479445022202E-2</v>
      </c>
      <c r="D28" s="14">
        <v>6.9186652607048371E-2</v>
      </c>
      <c r="E28" s="14">
        <v>8.3561564251727546E-2</v>
      </c>
      <c r="F28" s="14">
        <v>8.7088367534317493E-2</v>
      </c>
    </row>
    <row r="29" spans="1:7">
      <c r="A29" s="2" t="s">
        <v>482</v>
      </c>
      <c r="B29" s="14">
        <v>1.6490042371294804E-2</v>
      </c>
      <c r="C29" s="14">
        <v>1.9285777977781977E-2</v>
      </c>
      <c r="D29" s="14">
        <v>1.8047156380214639E-2</v>
      </c>
      <c r="E29" s="14">
        <v>2.2721417883500405E-2</v>
      </c>
      <c r="F29" s="14">
        <v>2.5563211394549149E-2</v>
      </c>
    </row>
    <row r="30" spans="1:7">
      <c r="B30" s="134"/>
      <c r="C30" s="134"/>
      <c r="D30" s="134"/>
      <c r="E30" s="134"/>
      <c r="F30" s="134"/>
      <c r="G30" s="134"/>
    </row>
  </sheetData>
  <hyperlinks>
    <hyperlink ref="H1" location="Índice!A1" display="&gt; Summary" xr:uid="{00000000-0004-0000-2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40"/>
  <dimension ref="A1:Y23"/>
  <sheetViews>
    <sheetView showGridLines="0" zoomScaleNormal="100" workbookViewId="0"/>
  </sheetViews>
  <sheetFormatPr defaultRowHeight="15"/>
  <cols>
    <col min="12" max="12" width="10.7109375" bestFit="1" customWidth="1"/>
  </cols>
  <sheetData>
    <row r="1" spans="1:13">
      <c r="A1" s="132" t="s">
        <v>483</v>
      </c>
      <c r="B1" s="7"/>
      <c r="C1" s="7"/>
      <c r="D1" s="7"/>
      <c r="E1" s="7"/>
      <c r="F1" s="7"/>
      <c r="G1" s="7"/>
      <c r="H1" s="7"/>
      <c r="I1" s="7"/>
      <c r="J1" s="7"/>
      <c r="K1" s="7"/>
      <c r="M1" s="57" t="s">
        <v>96</v>
      </c>
    </row>
    <row r="2" spans="1:13">
      <c r="A2" s="136" t="s">
        <v>484</v>
      </c>
    </row>
    <row r="20" spans="1:25">
      <c r="A20" s="10" t="s">
        <v>106</v>
      </c>
    </row>
    <row r="21" spans="1:25">
      <c r="A21" s="2" t="s">
        <v>0</v>
      </c>
      <c r="B21" s="1">
        <v>2000</v>
      </c>
      <c r="C21" s="1">
        <v>2001</v>
      </c>
      <c r="D21" s="1">
        <v>2002</v>
      </c>
      <c r="E21" s="1">
        <v>2003</v>
      </c>
      <c r="F21" s="1">
        <v>2004</v>
      </c>
      <c r="G21" s="1">
        <v>2005</v>
      </c>
      <c r="H21" s="1">
        <v>2006</v>
      </c>
      <c r="I21" s="1">
        <v>2007</v>
      </c>
      <c r="J21" s="1">
        <v>2008</v>
      </c>
      <c r="K21" s="1">
        <v>2009</v>
      </c>
      <c r="L21" s="1">
        <v>2010</v>
      </c>
      <c r="M21" s="1">
        <v>2011</v>
      </c>
      <c r="N21" s="1">
        <v>2012</v>
      </c>
      <c r="O21" s="1">
        <v>2013</v>
      </c>
      <c r="P21" s="1">
        <v>2014</v>
      </c>
      <c r="Q21" s="1">
        <v>2015</v>
      </c>
      <c r="R21" s="1">
        <v>2016</v>
      </c>
      <c r="S21" s="1">
        <v>2017</v>
      </c>
      <c r="T21" s="1">
        <v>2018</v>
      </c>
      <c r="U21" s="1">
        <v>2019</v>
      </c>
      <c r="V21" s="1">
        <v>2020</v>
      </c>
      <c r="W21" s="1">
        <v>2021</v>
      </c>
      <c r="X21" s="1">
        <v>2022</v>
      </c>
      <c r="Y21" s="1">
        <v>2023</v>
      </c>
    </row>
    <row r="22" spans="1:25">
      <c r="A22" s="1" t="s">
        <v>207</v>
      </c>
      <c r="B22" s="83">
        <v>0.90200000000000002</v>
      </c>
      <c r="C22" s="83">
        <v>0.91599999999999993</v>
      </c>
      <c r="D22" s="83">
        <v>0.92599999999999993</v>
      </c>
      <c r="E22" s="83">
        <v>0.91900000000000004</v>
      </c>
      <c r="F22" s="83">
        <v>0.92700000000000005</v>
      </c>
      <c r="G22" s="83">
        <v>0.92400000000000004</v>
      </c>
      <c r="H22" s="83">
        <v>0.92299999999999993</v>
      </c>
      <c r="I22" s="83">
        <v>0.93299999999999994</v>
      </c>
      <c r="J22" s="83">
        <v>0.94200000000000006</v>
      </c>
      <c r="K22" s="83">
        <v>0.97099999999999997</v>
      </c>
      <c r="L22" s="83">
        <v>0.96599999999999997</v>
      </c>
      <c r="M22" s="83">
        <v>0.96700000000000008</v>
      </c>
      <c r="N22" s="83">
        <v>0.97299999999999998</v>
      </c>
      <c r="O22" s="83">
        <v>0.97900000000000009</v>
      </c>
      <c r="P22" s="83">
        <v>0.98499999999999999</v>
      </c>
      <c r="Q22" s="83">
        <v>0.99</v>
      </c>
      <c r="R22" s="83">
        <v>0.98299999999999998</v>
      </c>
      <c r="S22" s="83">
        <v>0.97900000000000009</v>
      </c>
      <c r="T22" s="83">
        <v>0.97900000000000009</v>
      </c>
      <c r="U22" s="83">
        <v>0.98</v>
      </c>
      <c r="V22" s="83">
        <v>0.98099999999999998</v>
      </c>
      <c r="W22" s="83">
        <v>0.97799999999999998</v>
      </c>
      <c r="X22" s="83">
        <v>0.97599999999999998</v>
      </c>
      <c r="Y22" s="83">
        <v>0.98399999999999999</v>
      </c>
    </row>
    <row r="23" spans="1:25">
      <c r="A23" s="1" t="s">
        <v>206</v>
      </c>
      <c r="B23" s="83">
        <v>0.871</v>
      </c>
      <c r="C23" s="83">
        <v>0.87400000000000011</v>
      </c>
      <c r="D23" s="83">
        <v>0.89200000000000002</v>
      </c>
      <c r="E23" s="83">
        <v>0.89800000000000002</v>
      </c>
      <c r="F23" s="83">
        <v>0.90900000000000003</v>
      </c>
      <c r="G23" s="83">
        <v>0.91400000000000003</v>
      </c>
      <c r="H23" s="83">
        <v>0.92</v>
      </c>
      <c r="I23" s="83">
        <v>0.92599999999999993</v>
      </c>
      <c r="J23" s="83">
        <v>0.93400000000000005</v>
      </c>
      <c r="K23" s="83">
        <v>0.94799999999999995</v>
      </c>
      <c r="L23" s="83">
        <v>0.94900000000000007</v>
      </c>
      <c r="M23" s="83">
        <v>0.95099999999999996</v>
      </c>
      <c r="N23" s="83">
        <v>0.95499999999999996</v>
      </c>
      <c r="O23" s="83">
        <v>0.95700000000000007</v>
      </c>
      <c r="P23" s="83">
        <v>0.96099999999999997</v>
      </c>
      <c r="Q23" s="83">
        <v>0.96400000000000008</v>
      </c>
      <c r="R23" s="83">
        <v>0.96299999999999997</v>
      </c>
      <c r="S23" s="83">
        <v>0.96499999999999997</v>
      </c>
      <c r="T23" s="83">
        <v>0.96400000000000008</v>
      </c>
      <c r="U23" s="83">
        <v>0.96599999999999997</v>
      </c>
      <c r="V23" s="83">
        <v>0.97</v>
      </c>
      <c r="W23" s="83">
        <v>0.96399999999999997</v>
      </c>
      <c r="X23" s="83">
        <v>0.96899999999999997</v>
      </c>
      <c r="Y23" s="83">
        <v>0.96699999999999997</v>
      </c>
    </row>
  </sheetData>
  <hyperlinks>
    <hyperlink ref="M1" location="Índice!A1" display="&gt; Summary" xr:uid="{00000000-0004-0000-24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41"/>
  <dimension ref="A1:H23"/>
  <sheetViews>
    <sheetView showGridLines="0" zoomScaleNormal="100" workbookViewId="0"/>
  </sheetViews>
  <sheetFormatPr defaultRowHeight="15"/>
  <cols>
    <col min="1" max="1" width="40.140625" customWidth="1"/>
    <col min="2" max="2" width="9.28515625" customWidth="1"/>
    <col min="12" max="12" width="10.7109375" customWidth="1"/>
  </cols>
  <sheetData>
    <row r="1" spans="1:8">
      <c r="A1" s="132" t="s">
        <v>485</v>
      </c>
      <c r="B1" s="7"/>
      <c r="C1" s="7"/>
      <c r="D1" s="7"/>
      <c r="E1" s="7"/>
      <c r="F1" s="7"/>
      <c r="H1" s="57" t="s">
        <v>96</v>
      </c>
    </row>
    <row r="2" spans="1:8">
      <c r="A2" s="136" t="s">
        <v>102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2" t="s">
        <v>486</v>
      </c>
      <c r="B22" s="16">
        <v>8.2230193887241357E-2</v>
      </c>
      <c r="C22" s="16">
        <v>8.3646001393448785E-2</v>
      </c>
      <c r="D22" s="16">
        <v>7.4981499208205071E-2</v>
      </c>
      <c r="E22" s="16">
        <v>7.1967726221093917E-2</v>
      </c>
      <c r="F22" s="16">
        <v>6.8638253222658305E-2</v>
      </c>
      <c r="G22" s="16">
        <v>6.8649728346187044E-2</v>
      </c>
    </row>
    <row r="23" spans="1:7">
      <c r="A23" s="2" t="s">
        <v>487</v>
      </c>
      <c r="B23" s="14">
        <v>0.74570970074500897</v>
      </c>
      <c r="C23" s="14">
        <v>0.73248790757123883</v>
      </c>
      <c r="D23" s="14">
        <v>0.67967962795504455</v>
      </c>
      <c r="E23" s="14">
        <v>0.64368963242383748</v>
      </c>
      <c r="F23" s="14">
        <v>0.65789473684210531</v>
      </c>
      <c r="G23" s="14">
        <v>0.6989308247383732</v>
      </c>
    </row>
  </sheetData>
  <hyperlinks>
    <hyperlink ref="H1" location="Índice!A1" display="&gt; Summary" xr:uid="{00000000-0004-0000-2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42"/>
  <dimension ref="A1:J23"/>
  <sheetViews>
    <sheetView showGridLines="0" zoomScaleNormal="100" workbookViewId="0"/>
  </sheetViews>
  <sheetFormatPr defaultRowHeight="15"/>
  <cols>
    <col min="1" max="1" width="37.7109375" customWidth="1"/>
    <col min="12" max="12" width="10.7109375" customWidth="1"/>
  </cols>
  <sheetData>
    <row r="1" spans="1:10">
      <c r="A1" s="132" t="s">
        <v>488</v>
      </c>
      <c r="B1" s="7"/>
      <c r="C1" s="7"/>
      <c r="D1" s="7"/>
      <c r="E1" s="7"/>
      <c r="F1" s="7"/>
      <c r="G1" s="7"/>
      <c r="H1" s="7"/>
      <c r="J1" s="57" t="s">
        <v>96</v>
      </c>
    </row>
    <row r="2" spans="1:10">
      <c r="A2" s="136" t="s">
        <v>102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1" t="s">
        <v>489</v>
      </c>
      <c r="B22" s="17">
        <v>100</v>
      </c>
      <c r="C22" s="17">
        <v>95.44881804645739</v>
      </c>
      <c r="D22" s="17">
        <v>96.703564453794925</v>
      </c>
      <c r="E22" s="17">
        <v>89.42518609710892</v>
      </c>
      <c r="F22" s="17">
        <v>82.180957130634752</v>
      </c>
      <c r="G22" s="17">
        <v>85.860876710331837</v>
      </c>
    </row>
    <row r="23" spans="1:7">
      <c r="A23" s="1" t="s">
        <v>490</v>
      </c>
      <c r="B23" s="17">
        <v>100</v>
      </c>
      <c r="C23" s="17">
        <v>97.573215847912508</v>
      </c>
      <c r="D23" s="17">
        <v>93.852992852360558</v>
      </c>
      <c r="E23" s="17">
        <v>94.904866365676526</v>
      </c>
      <c r="F23" s="17">
        <v>95.923999206435056</v>
      </c>
      <c r="G23" s="17">
        <v>97.422212407813447</v>
      </c>
    </row>
  </sheetData>
  <hyperlinks>
    <hyperlink ref="J1" location="Índice!A1" display="&gt; Summary" xr:uid="{00000000-0004-0000-2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Y35"/>
  <sheetViews>
    <sheetView showGridLines="0" workbookViewId="0"/>
  </sheetViews>
  <sheetFormatPr defaultRowHeight="15"/>
  <cols>
    <col min="1" max="1" width="36" customWidth="1"/>
    <col min="2" max="2" width="10.140625" bestFit="1" customWidth="1"/>
  </cols>
  <sheetData>
    <row r="1" spans="1:9">
      <c r="A1" s="132" t="s">
        <v>333</v>
      </c>
      <c r="B1" s="7"/>
      <c r="C1" s="7"/>
      <c r="D1" s="7"/>
      <c r="E1" s="7"/>
      <c r="F1" s="7"/>
      <c r="G1" s="12"/>
      <c r="H1" s="57" t="s">
        <v>96</v>
      </c>
      <c r="I1" s="12"/>
    </row>
    <row r="2" spans="1:9">
      <c r="A2" s="136" t="s">
        <v>314</v>
      </c>
    </row>
    <row r="17" spans="1:25">
      <c r="A17" s="10" t="s">
        <v>124</v>
      </c>
    </row>
    <row r="18" spans="1:25">
      <c r="A18" s="1" t="s">
        <v>334</v>
      </c>
      <c r="B18" s="1">
        <v>2000</v>
      </c>
      <c r="C18" s="1">
        <v>2010</v>
      </c>
      <c r="D18" s="1">
        <v>2015</v>
      </c>
      <c r="E18" s="1">
        <v>2020</v>
      </c>
      <c r="F18" s="1">
        <v>2023</v>
      </c>
    </row>
    <row r="19" spans="1:25">
      <c r="A19" s="2" t="s">
        <v>48</v>
      </c>
      <c r="B19" s="83">
        <v>0.45631200579687886</v>
      </c>
      <c r="C19" s="83">
        <v>0.37806514420374282</v>
      </c>
      <c r="D19" s="83">
        <v>0.37151000672008444</v>
      </c>
      <c r="E19" s="83">
        <v>0.3289890481005977</v>
      </c>
      <c r="F19" s="83">
        <v>0.35110206942226141</v>
      </c>
    </row>
    <row r="20" spans="1:25">
      <c r="A20" s="2" t="s">
        <v>49</v>
      </c>
      <c r="B20" s="83">
        <v>5.3949092640504827E-2</v>
      </c>
      <c r="C20" s="83">
        <v>0.10234810866407268</v>
      </c>
      <c r="D20" s="83">
        <v>0.13638688925377238</v>
      </c>
      <c r="E20" s="83">
        <v>0.11683048771791139</v>
      </c>
      <c r="F20" s="83">
        <v>9.6142767789025599E-2</v>
      </c>
    </row>
    <row r="21" spans="1:25">
      <c r="A21" s="2" t="s">
        <v>50</v>
      </c>
      <c r="B21" s="83">
        <v>6.8307883834255789E-2</v>
      </c>
      <c r="C21" s="83">
        <v>5.3757450559077692E-2</v>
      </c>
      <c r="D21" s="83">
        <v>5.8672361864392591E-2</v>
      </c>
      <c r="E21" s="83">
        <v>4.8201145295186668E-2</v>
      </c>
      <c r="F21" s="83">
        <v>4.362537213702726E-2</v>
      </c>
    </row>
    <row r="22" spans="1:25">
      <c r="A22" s="2" t="s">
        <v>51</v>
      </c>
      <c r="B22" s="83">
        <v>1.4646569644193743E-2</v>
      </c>
      <c r="C22" s="83">
        <v>1.8332227699515934E-2</v>
      </c>
      <c r="D22" s="83">
        <v>1.8913043029094009E-2</v>
      </c>
      <c r="E22" s="83">
        <v>1.9221365768858981E-2</v>
      </c>
      <c r="F22" s="83">
        <v>1.8120679574862641E-2</v>
      </c>
    </row>
    <row r="23" spans="1:25">
      <c r="A23" s="2" t="s">
        <v>52</v>
      </c>
      <c r="B23" s="83">
        <v>0.15777112826279713</v>
      </c>
      <c r="C23" s="83">
        <v>0.1399900391078602</v>
      </c>
      <c r="D23" s="83">
        <v>0.11284341928951504</v>
      </c>
      <c r="E23" s="83">
        <v>0.12508731403550488</v>
      </c>
      <c r="F23" s="83">
        <v>0.12084470241553559</v>
      </c>
    </row>
    <row r="24" spans="1:25">
      <c r="A24" s="2" t="s">
        <v>53</v>
      </c>
      <c r="B24" s="83">
        <v>0.12130586622243959</v>
      </c>
      <c r="C24" s="83">
        <v>9.6633085393563189E-2</v>
      </c>
      <c r="D24" s="83">
        <v>8.3471846054119711E-2</v>
      </c>
      <c r="E24" s="83">
        <v>9.1383186971411443E-2</v>
      </c>
      <c r="F24" s="83">
        <v>8.6343908388379298E-2</v>
      </c>
    </row>
    <row r="25" spans="1:25">
      <c r="A25" s="2" t="s">
        <v>54</v>
      </c>
      <c r="B25" s="83">
        <v>0.12770745359893018</v>
      </c>
      <c r="C25" s="83">
        <v>0.21087394437216758</v>
      </c>
      <c r="D25" s="83">
        <v>0.21820243378902193</v>
      </c>
      <c r="E25" s="83">
        <v>0.27028745211052885</v>
      </c>
      <c r="F25" s="83">
        <v>0.28382050027290801</v>
      </c>
    </row>
    <row r="27" spans="1:25">
      <c r="A27" s="10" t="s">
        <v>106</v>
      </c>
    </row>
    <row r="28" spans="1:25">
      <c r="A28" s="2"/>
      <c r="B28" s="1">
        <v>2000</v>
      </c>
      <c r="C28" s="1">
        <v>2001</v>
      </c>
      <c r="D28" s="1">
        <v>2002</v>
      </c>
      <c r="E28" s="1">
        <v>2003</v>
      </c>
      <c r="F28" s="1">
        <v>2004</v>
      </c>
      <c r="G28" s="1">
        <v>2005</v>
      </c>
      <c r="H28" s="1">
        <v>2006</v>
      </c>
      <c r="I28" s="1">
        <v>2007</v>
      </c>
      <c r="J28" s="1">
        <v>2008</v>
      </c>
      <c r="K28" s="1">
        <v>2009</v>
      </c>
      <c r="L28" s="1">
        <v>2010</v>
      </c>
      <c r="M28" s="1">
        <v>2011</v>
      </c>
      <c r="N28" s="1">
        <v>2012</v>
      </c>
      <c r="O28" s="1">
        <v>2013</v>
      </c>
      <c r="P28" s="1">
        <v>2014</v>
      </c>
      <c r="Q28" s="1">
        <v>2015</v>
      </c>
      <c r="R28" s="1">
        <v>2016</v>
      </c>
      <c r="S28" s="1">
        <v>2017</v>
      </c>
      <c r="T28" s="1">
        <v>2018</v>
      </c>
      <c r="U28" s="1">
        <v>2019</v>
      </c>
      <c r="V28" s="1">
        <v>2020</v>
      </c>
      <c r="W28" s="1">
        <v>2021</v>
      </c>
      <c r="X28" s="1">
        <v>2022</v>
      </c>
      <c r="Y28" s="1">
        <v>2023</v>
      </c>
    </row>
    <row r="29" spans="1:25">
      <c r="A29" s="2" t="s">
        <v>48</v>
      </c>
      <c r="B29" s="11">
        <v>0.45631200579687886</v>
      </c>
      <c r="C29" s="11">
        <v>0.45475416447224698</v>
      </c>
      <c r="D29" s="11">
        <v>0.42998655878470521</v>
      </c>
      <c r="E29" s="11">
        <v>0.40143852029549193</v>
      </c>
      <c r="F29" s="11">
        <v>0.39246081083699069</v>
      </c>
      <c r="G29" s="11">
        <v>0.38766331284020955</v>
      </c>
      <c r="H29" s="11">
        <v>0.37884218366500599</v>
      </c>
      <c r="I29" s="11">
        <v>0.37466029774938503</v>
      </c>
      <c r="J29" s="11">
        <v>0.36667803675498223</v>
      </c>
      <c r="K29" s="11">
        <v>0.37911427504080203</v>
      </c>
      <c r="L29" s="11">
        <v>0.37806514420374282</v>
      </c>
      <c r="M29" s="11">
        <v>0.38487979258406768</v>
      </c>
      <c r="N29" s="11">
        <v>0.39202588515321823</v>
      </c>
      <c r="O29" s="11">
        <v>0.39149111978379375</v>
      </c>
      <c r="P29" s="11">
        <v>0.39194517252761996</v>
      </c>
      <c r="Q29" s="11">
        <v>0.37151000672008444</v>
      </c>
      <c r="R29" s="11">
        <v>0.36356317802460825</v>
      </c>
      <c r="S29" s="11">
        <v>0.35999815712579808</v>
      </c>
      <c r="T29" s="11">
        <v>0.34140063375065915</v>
      </c>
      <c r="U29" s="11">
        <v>0.34149921074923656</v>
      </c>
      <c r="V29" s="11">
        <v>0.3289890481005977</v>
      </c>
      <c r="W29" s="11">
        <v>0.34127375812562166</v>
      </c>
      <c r="X29" s="11">
        <v>0.35648172438191295</v>
      </c>
      <c r="Y29" s="11">
        <v>0.35110206942226141</v>
      </c>
    </row>
    <row r="30" spans="1:25">
      <c r="A30" s="2" t="s">
        <v>49</v>
      </c>
      <c r="B30" s="11">
        <v>5.3949092640504827E-2</v>
      </c>
      <c r="C30" s="11">
        <v>6.4863355083163418E-2</v>
      </c>
      <c r="D30" s="11">
        <v>7.477857713788745E-2</v>
      </c>
      <c r="E30" s="11">
        <v>7.7172596207858518E-2</v>
      </c>
      <c r="F30" s="11">
        <v>8.9429601464484629E-2</v>
      </c>
      <c r="G30" s="11">
        <v>9.4109136246469258E-2</v>
      </c>
      <c r="H30" s="11">
        <v>9.6171627480741859E-2</v>
      </c>
      <c r="I30" s="11">
        <v>9.320015505248215E-2</v>
      </c>
      <c r="J30" s="11">
        <v>0.10290386058928359</v>
      </c>
      <c r="K30" s="11">
        <v>8.7644235154707581E-2</v>
      </c>
      <c r="L30" s="11">
        <v>0.10234810866407268</v>
      </c>
      <c r="M30" s="11">
        <v>0.10183235505932166</v>
      </c>
      <c r="N30" s="11">
        <v>0.11500678725167274</v>
      </c>
      <c r="O30" s="11">
        <v>0.12732783504700507</v>
      </c>
      <c r="P30" s="11">
        <v>0.13515221766143778</v>
      </c>
      <c r="Q30" s="11">
        <v>0.13638688925377238</v>
      </c>
      <c r="R30" s="11">
        <v>0.12295761336632967</v>
      </c>
      <c r="S30" s="11">
        <v>0.12875539079191689</v>
      </c>
      <c r="T30" s="11">
        <v>0.12331119610246825</v>
      </c>
      <c r="U30" s="11">
        <v>0.12153900256248672</v>
      </c>
      <c r="V30" s="11">
        <v>0.11683048771791139</v>
      </c>
      <c r="W30" s="11">
        <v>0.13189569985878311</v>
      </c>
      <c r="X30" s="11">
        <v>0.10469548131561199</v>
      </c>
      <c r="Y30" s="11">
        <v>9.6142767789025599E-2</v>
      </c>
    </row>
    <row r="31" spans="1:25">
      <c r="A31" s="2" t="s">
        <v>50</v>
      </c>
      <c r="B31" s="11">
        <v>6.8307883834255789E-2</v>
      </c>
      <c r="C31" s="11">
        <v>6.613092539313066E-2</v>
      </c>
      <c r="D31" s="11">
        <v>6.2527943350588297E-2</v>
      </c>
      <c r="E31" s="11">
        <v>6.3919534064984726E-2</v>
      </c>
      <c r="F31" s="11">
        <v>6.3199340392201653E-2</v>
      </c>
      <c r="G31" s="11">
        <v>5.9563413221243804E-2</v>
      </c>
      <c r="H31" s="11">
        <v>5.6731785913089763E-2</v>
      </c>
      <c r="I31" s="11">
        <v>5.6995610308172837E-2</v>
      </c>
      <c r="J31" s="11">
        <v>5.4635767099676186E-2</v>
      </c>
      <c r="K31" s="11">
        <v>4.5650973434430343E-2</v>
      </c>
      <c r="L31" s="11">
        <v>5.3757450559077692E-2</v>
      </c>
      <c r="M31" s="11">
        <v>5.6751069844095128E-2</v>
      </c>
      <c r="N31" s="11">
        <v>5.3936169640343638E-2</v>
      </c>
      <c r="O31" s="11">
        <v>5.5519973520418736E-2</v>
      </c>
      <c r="P31" s="11">
        <v>5.7236242166195203E-2</v>
      </c>
      <c r="Q31" s="11">
        <v>5.8672361864392591E-2</v>
      </c>
      <c r="R31" s="11">
        <v>5.5021889358138551E-2</v>
      </c>
      <c r="S31" s="11">
        <v>5.6983850002500828E-2</v>
      </c>
      <c r="T31" s="11">
        <v>5.6396353628198774E-2</v>
      </c>
      <c r="U31" s="11">
        <v>5.224219331874573E-2</v>
      </c>
      <c r="V31" s="11">
        <v>4.8201145295186668E-2</v>
      </c>
      <c r="W31" s="11">
        <v>5.5804875005664417E-2</v>
      </c>
      <c r="X31" s="11">
        <v>4.6165513320427849E-2</v>
      </c>
      <c r="Y31" s="11">
        <v>4.362537213702726E-2</v>
      </c>
    </row>
    <row r="32" spans="1:25">
      <c r="A32" s="2" t="s">
        <v>51</v>
      </c>
      <c r="B32" s="11">
        <v>1.4646569644193743E-2</v>
      </c>
      <c r="C32" s="11">
        <v>2.5092352440948727E-2</v>
      </c>
      <c r="D32" s="11">
        <v>2.4257803788895922E-2</v>
      </c>
      <c r="E32" s="11">
        <v>2.3696673205790972E-2</v>
      </c>
      <c r="F32" s="11">
        <v>2.0193440538261314E-2</v>
      </c>
      <c r="G32" s="11">
        <v>1.7188592106971389E-2</v>
      </c>
      <c r="H32" s="11">
        <v>2.1618617376826164E-2</v>
      </c>
      <c r="I32" s="11">
        <v>1.964282051738107E-2</v>
      </c>
      <c r="J32" s="11">
        <v>1.9317445968980395E-2</v>
      </c>
      <c r="K32" s="11">
        <v>1.9210176782526556E-2</v>
      </c>
      <c r="L32" s="11">
        <v>1.8332227699515934E-2</v>
      </c>
      <c r="M32" s="11">
        <v>2.025019703894166E-2</v>
      </c>
      <c r="N32" s="11">
        <v>1.9860634506261396E-2</v>
      </c>
      <c r="O32" s="11">
        <v>1.9200644934319559E-2</v>
      </c>
      <c r="P32" s="11">
        <v>1.9107744015814266E-2</v>
      </c>
      <c r="Q32" s="11">
        <v>1.8913043029094009E-2</v>
      </c>
      <c r="R32" s="11">
        <v>2.1198418583992615E-2</v>
      </c>
      <c r="S32" s="11">
        <v>2.0443691563152563E-2</v>
      </c>
      <c r="T32" s="11">
        <v>2.0723599335039075E-2</v>
      </c>
      <c r="U32" s="11">
        <v>2.0553652185460444E-2</v>
      </c>
      <c r="V32" s="11">
        <v>1.9221365768858981E-2</v>
      </c>
      <c r="W32" s="11">
        <v>1.9455513486094353E-2</v>
      </c>
      <c r="X32" s="11">
        <v>1.9052322651599257E-2</v>
      </c>
      <c r="Y32" s="11">
        <v>1.8120679574862641E-2</v>
      </c>
    </row>
    <row r="33" spans="1:25">
      <c r="A33" s="2" t="s">
        <v>52</v>
      </c>
      <c r="B33" s="11">
        <v>0.15777112826279713</v>
      </c>
      <c r="C33" s="11">
        <v>0.13590779918315174</v>
      </c>
      <c r="D33" s="11">
        <v>0.14012329400572249</v>
      </c>
      <c r="E33" s="11">
        <v>0.1466554241141258</v>
      </c>
      <c r="F33" s="11">
        <v>0.14452562753972045</v>
      </c>
      <c r="G33" s="11">
        <v>0.14845242810101214</v>
      </c>
      <c r="H33" s="11">
        <v>0.14852315556118603</v>
      </c>
      <c r="I33" s="11">
        <v>0.14906350012854519</v>
      </c>
      <c r="J33" s="11">
        <v>0.14051262529917422</v>
      </c>
      <c r="K33" s="11">
        <v>0.1521844145556803</v>
      </c>
      <c r="L33" s="11">
        <v>0.1399900391078602</v>
      </c>
      <c r="M33" s="11">
        <v>0.14665351102563007</v>
      </c>
      <c r="N33" s="11">
        <v>0.13823171932349224</v>
      </c>
      <c r="O33" s="11">
        <v>0.12497740555192154</v>
      </c>
      <c r="P33" s="11">
        <v>0.11440175047551421</v>
      </c>
      <c r="Q33" s="11">
        <v>0.11284341928951504</v>
      </c>
      <c r="R33" s="11">
        <v>0.12537075241999512</v>
      </c>
      <c r="S33" s="11">
        <v>0.11886656398770437</v>
      </c>
      <c r="T33" s="11">
        <v>0.12521585927108214</v>
      </c>
      <c r="U33" s="11">
        <v>0.12307638089570222</v>
      </c>
      <c r="V33" s="11">
        <v>0.12508731403550488</v>
      </c>
      <c r="W33" s="11">
        <v>0.10930355131421578</v>
      </c>
      <c r="X33" s="11">
        <v>0.12482565496716967</v>
      </c>
      <c r="Y33" s="11">
        <v>0.12084470241553559</v>
      </c>
    </row>
    <row r="34" spans="1:25">
      <c r="A34" s="2" t="s">
        <v>53</v>
      </c>
      <c r="B34" s="11">
        <v>0.12130586622243959</v>
      </c>
      <c r="C34" s="11">
        <v>0.11601051825899217</v>
      </c>
      <c r="D34" s="11">
        <v>0.11941502828200852</v>
      </c>
      <c r="E34" s="11">
        <v>0.12921936237902149</v>
      </c>
      <c r="F34" s="11">
        <v>0.13232355734695694</v>
      </c>
      <c r="G34" s="11">
        <v>0.13052297920387201</v>
      </c>
      <c r="H34" s="11">
        <v>0.12655206191411764</v>
      </c>
      <c r="I34" s="11">
        <v>0.12019051074986327</v>
      </c>
      <c r="J34" s="11">
        <v>0.11597097145279525</v>
      </c>
      <c r="K34" s="11">
        <v>0.10112446013727404</v>
      </c>
      <c r="L34" s="11">
        <v>9.6633085393563189E-2</v>
      </c>
      <c r="M34" s="11">
        <v>9.5496617437746942E-2</v>
      </c>
      <c r="N34" s="11">
        <v>9.0608307557720091E-2</v>
      </c>
      <c r="O34" s="11">
        <v>8.3514362452555627E-2</v>
      </c>
      <c r="P34" s="11">
        <v>8.2395953172807151E-2</v>
      </c>
      <c r="Q34" s="11">
        <v>8.3471846054119711E-2</v>
      </c>
      <c r="R34" s="11">
        <v>8.1244511825450824E-2</v>
      </c>
      <c r="S34" s="11">
        <v>8.4382368560270593E-2</v>
      </c>
      <c r="T34" s="11">
        <v>9.0150915613630381E-2</v>
      </c>
      <c r="U34" s="11">
        <v>8.9391028916968263E-2</v>
      </c>
      <c r="V34" s="11">
        <v>9.1383186971411443E-2</v>
      </c>
      <c r="W34" s="11">
        <v>9.025982233084244E-2</v>
      </c>
      <c r="X34" s="11">
        <v>8.9937532104255619E-2</v>
      </c>
      <c r="Y34" s="11">
        <v>8.6343908388379298E-2</v>
      </c>
    </row>
    <row r="35" spans="1:25">
      <c r="A35" s="2" t="s">
        <v>54</v>
      </c>
      <c r="B35" s="11">
        <v>0.12770745359893018</v>
      </c>
      <c r="C35" s="11">
        <v>0.13724088516836624</v>
      </c>
      <c r="D35" s="11">
        <v>0.14891079465019216</v>
      </c>
      <c r="E35" s="11">
        <v>0.15789788973272659</v>
      </c>
      <c r="F35" s="11">
        <v>0.15786762188138431</v>
      </c>
      <c r="G35" s="11">
        <v>0.16250013828022181</v>
      </c>
      <c r="H35" s="11">
        <v>0.17156056808903261</v>
      </c>
      <c r="I35" s="11">
        <v>0.18624710549417056</v>
      </c>
      <c r="J35" s="11">
        <v>0.19998129283510821</v>
      </c>
      <c r="K35" s="11">
        <v>0.21507146489457921</v>
      </c>
      <c r="L35" s="11">
        <v>0.21087394437216758</v>
      </c>
      <c r="M35" s="11">
        <v>0.19413645701019674</v>
      </c>
      <c r="N35" s="11">
        <v>0.19033049656729176</v>
      </c>
      <c r="O35" s="11">
        <v>0.19796865870998559</v>
      </c>
      <c r="P35" s="11">
        <v>0.19976091998061141</v>
      </c>
      <c r="Q35" s="11">
        <v>0.21820243378902193</v>
      </c>
      <c r="R35" s="11">
        <v>0.23064363642148492</v>
      </c>
      <c r="S35" s="11">
        <v>0.23056997796865658</v>
      </c>
      <c r="T35" s="11">
        <v>0.24280144229892214</v>
      </c>
      <c r="U35" s="11">
        <v>0.25169853137140014</v>
      </c>
      <c r="V35" s="11">
        <v>0.27028745211052885</v>
      </c>
      <c r="W35" s="11">
        <v>0.25200677987877845</v>
      </c>
      <c r="X35" s="11">
        <v>0.25884177125902269</v>
      </c>
      <c r="Y35" s="11">
        <v>0.28382050027290801</v>
      </c>
    </row>
  </sheetData>
  <hyperlinks>
    <hyperlink ref="H1" location="Índice!A1" display="&gt; Summary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3"/>
  <dimension ref="A1:H30"/>
  <sheetViews>
    <sheetView showGridLines="0" zoomScaleNormal="100" workbookViewId="0"/>
  </sheetViews>
  <sheetFormatPr defaultRowHeight="15"/>
  <cols>
    <col min="1" max="1" width="40.28515625" customWidth="1"/>
    <col min="12" max="12" width="12.28515625" customWidth="1"/>
  </cols>
  <sheetData>
    <row r="1" spans="1:8">
      <c r="A1" s="132" t="s">
        <v>543</v>
      </c>
      <c r="B1" s="7"/>
      <c r="C1" s="7"/>
      <c r="D1" s="7"/>
      <c r="E1" s="7"/>
      <c r="F1" s="7"/>
      <c r="H1" s="57" t="s">
        <v>96</v>
      </c>
    </row>
    <row r="2" spans="1:8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2" t="s">
        <v>491</v>
      </c>
      <c r="B22" s="14">
        <v>0.55293834320875357</v>
      </c>
      <c r="C22" s="14">
        <v>0.64821740134391903</v>
      </c>
      <c r="D22" s="14">
        <v>0.74287449053236554</v>
      </c>
      <c r="E22" s="14">
        <v>0.69386792519975293</v>
      </c>
      <c r="F22" s="14">
        <v>0.61981708794168744</v>
      </c>
      <c r="G22" s="14">
        <v>0.56732170970558837</v>
      </c>
    </row>
    <row r="23" spans="1:7">
      <c r="A23" s="2" t="s">
        <v>414</v>
      </c>
      <c r="B23" s="14">
        <v>0.15286261140826535</v>
      </c>
      <c r="C23" s="14">
        <v>8.0463761946036796E-3</v>
      </c>
      <c r="D23" s="14">
        <v>1.9012461653297157E-3</v>
      </c>
      <c r="E23" s="14">
        <v>2.0150399896287294E-3</v>
      </c>
      <c r="F23" s="14">
        <v>1.8684506932425513E-3</v>
      </c>
      <c r="G23" s="14">
        <v>1.6454420612050519E-3</v>
      </c>
    </row>
    <row r="24" spans="1:7">
      <c r="A24" s="2" t="s">
        <v>44</v>
      </c>
      <c r="B24" s="14">
        <v>0.11925421060235106</v>
      </c>
      <c r="C24" s="14">
        <v>0.12980619091525908</v>
      </c>
      <c r="D24" s="14">
        <v>0.13008560809375011</v>
      </c>
      <c r="E24" s="14">
        <v>0.13792441994432783</v>
      </c>
      <c r="F24" s="14">
        <v>0.14296331556786093</v>
      </c>
      <c r="G24" s="14">
        <v>0.13404408306367693</v>
      </c>
    </row>
    <row r="25" spans="1:7">
      <c r="A25" s="2" t="s">
        <v>492</v>
      </c>
      <c r="B25" s="14">
        <v>3.3111420842561821E-2</v>
      </c>
      <c r="C25" s="14">
        <v>9.4685634902989438E-2</v>
      </c>
      <c r="D25" s="14">
        <v>8.1535290245692477E-2</v>
      </c>
      <c r="E25" s="14">
        <v>9.1080528250006426E-2</v>
      </c>
      <c r="F25" s="14">
        <v>0.17217661451040489</v>
      </c>
      <c r="G25" s="14">
        <v>0.2305690707277325</v>
      </c>
    </row>
    <row r="26" spans="1:7">
      <c r="A26" s="2" t="s">
        <v>493</v>
      </c>
      <c r="B26" s="14">
        <v>7.6437272220198402E-2</v>
      </c>
      <c r="C26" s="14">
        <v>8.5717189254068363E-2</v>
      </c>
      <c r="D26" s="14">
        <v>1.4806654599616923E-2</v>
      </c>
      <c r="E26" s="14">
        <v>4.0339635338347016E-2</v>
      </c>
      <c r="F26" s="14">
        <v>4.0885688642652393E-2</v>
      </c>
      <c r="G26" s="14">
        <v>3.6846462968412763E-2</v>
      </c>
    </row>
    <row r="27" spans="1:7">
      <c r="A27" s="2" t="s">
        <v>494</v>
      </c>
      <c r="B27" s="14">
        <v>4.2948345073884286E-2</v>
      </c>
      <c r="C27" s="14">
        <v>1.5650107407995811E-2</v>
      </c>
      <c r="D27" s="14">
        <v>1.225744379737945E-2</v>
      </c>
      <c r="E27" s="14">
        <v>1.587818504908051E-2</v>
      </c>
      <c r="F27" s="14">
        <v>3.4180505292889514E-3</v>
      </c>
      <c r="G27" s="14">
        <v>1.7433849574474594E-2</v>
      </c>
    </row>
    <row r="28" spans="1:7">
      <c r="A28" s="2" t="s">
        <v>425</v>
      </c>
      <c r="B28" s="14">
        <v>2.2447796643985579E-2</v>
      </c>
      <c r="C28" s="14">
        <v>1.7877099981164369E-2</v>
      </c>
      <c r="D28" s="14">
        <v>1.6539266565865737E-2</v>
      </c>
      <c r="E28" s="14">
        <v>1.889426622885676E-2</v>
      </c>
      <c r="F28" s="14">
        <v>1.887079211486278E-2</v>
      </c>
      <c r="G28" s="14">
        <v>1.2139381898909592E-2</v>
      </c>
    </row>
    <row r="30" spans="1:7">
      <c r="A30" t="s">
        <v>129</v>
      </c>
    </row>
  </sheetData>
  <hyperlinks>
    <hyperlink ref="H1" location="Índice!A1" display="&gt; Summary" xr:uid="{00000000-0004-0000-2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51"/>
  <dimension ref="A1:H22"/>
  <sheetViews>
    <sheetView showGridLines="0" zoomScaleNormal="100" workbookViewId="0"/>
  </sheetViews>
  <sheetFormatPr defaultRowHeight="15"/>
  <cols>
    <col min="1" max="1" width="51.7109375" bestFit="1" customWidth="1"/>
    <col min="2" max="2" width="10.5703125" bestFit="1" customWidth="1"/>
    <col min="3" max="6" width="9.28515625" customWidth="1"/>
    <col min="8" max="11" width="9.28515625" customWidth="1"/>
    <col min="12" max="12" width="13.28515625" customWidth="1"/>
    <col min="13" max="16" width="9.28515625" customWidth="1"/>
    <col min="18" max="18" width="9.28515625" customWidth="1"/>
  </cols>
  <sheetData>
    <row r="1" spans="1:8">
      <c r="A1" s="132" t="s">
        <v>542</v>
      </c>
      <c r="B1" s="7"/>
      <c r="C1" s="7"/>
      <c r="D1" s="7"/>
      <c r="E1" s="7"/>
      <c r="F1" s="7"/>
      <c r="H1" s="57" t="s">
        <v>96</v>
      </c>
    </row>
    <row r="2" spans="1:8">
      <c r="A2" s="136" t="s">
        <v>102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 ht="14.45" customHeight="1">
      <c r="A22" s="135" t="s">
        <v>495</v>
      </c>
      <c r="B22" s="14">
        <v>1.0615277777777778</v>
      </c>
      <c r="C22" s="14">
        <v>1.2041409794114226</v>
      </c>
      <c r="D22" s="14">
        <v>1.4388459975619667</v>
      </c>
      <c r="E22" s="14">
        <v>1.6771265810562905</v>
      </c>
      <c r="F22" s="14">
        <v>2.0574430479183032</v>
      </c>
      <c r="G22" s="14">
        <v>2.2380029531192323</v>
      </c>
    </row>
  </sheetData>
  <hyperlinks>
    <hyperlink ref="H1" location="Índice!A1" display="&gt; Summary" xr:uid="{00000000-0004-0000-2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52"/>
  <dimension ref="A1:K25"/>
  <sheetViews>
    <sheetView showGridLines="0" zoomScaleNormal="100" workbookViewId="0"/>
  </sheetViews>
  <sheetFormatPr defaultRowHeight="15"/>
  <cols>
    <col min="1" max="1" width="27" customWidth="1"/>
    <col min="2" max="2" width="10.5703125" bestFit="1" customWidth="1"/>
    <col min="3" max="6" width="9.28515625" customWidth="1"/>
    <col min="8" max="11" width="9.28515625" customWidth="1"/>
    <col min="12" max="12" width="10.7109375" bestFit="1" customWidth="1"/>
    <col min="13" max="16" width="9.28515625" customWidth="1"/>
    <col min="18" max="18" width="9.28515625" customWidth="1"/>
  </cols>
  <sheetData>
    <row r="1" spans="1:8">
      <c r="A1" s="132" t="s">
        <v>541</v>
      </c>
      <c r="B1" s="7"/>
      <c r="C1" s="7"/>
      <c r="D1" s="7"/>
      <c r="E1" s="7"/>
      <c r="F1" s="7"/>
      <c r="H1" s="57" t="s">
        <v>96</v>
      </c>
    </row>
    <row r="2" spans="1:8">
      <c r="A2" s="136" t="s">
        <v>496</v>
      </c>
    </row>
    <row r="20" spans="1:11">
      <c r="A20" s="10" t="s">
        <v>106</v>
      </c>
    </row>
    <row r="21" spans="1:11" ht="16.5" customHeight="1">
      <c r="A21" s="135" t="s">
        <v>497</v>
      </c>
      <c r="B21" s="1">
        <v>2014</v>
      </c>
      <c r="C21" s="1">
        <v>2015</v>
      </c>
      <c r="D21" s="1">
        <v>2016</v>
      </c>
      <c r="E21" s="1">
        <v>2017</v>
      </c>
      <c r="F21" s="1">
        <v>2018</v>
      </c>
      <c r="G21" s="1">
        <v>2019</v>
      </c>
      <c r="H21" s="1">
        <v>2020</v>
      </c>
      <c r="I21" s="1">
        <v>2021</v>
      </c>
      <c r="J21" s="1">
        <v>2022</v>
      </c>
      <c r="K21" s="1">
        <v>2023</v>
      </c>
    </row>
    <row r="22" spans="1:11" ht="16.5" customHeight="1">
      <c r="A22" s="135" t="s">
        <v>207</v>
      </c>
      <c r="B22" s="14">
        <v>0.59685409957889524</v>
      </c>
      <c r="C22" s="14">
        <v>0.63406229290921134</v>
      </c>
      <c r="D22" s="14">
        <v>0.64513070567519981</v>
      </c>
      <c r="E22" s="14">
        <v>0.68385291766586731</v>
      </c>
      <c r="F22" s="14">
        <v>0.69841057833578202</v>
      </c>
      <c r="G22" s="14">
        <v>0.661430119176598</v>
      </c>
      <c r="H22" s="14">
        <v>0.70333428327158731</v>
      </c>
      <c r="I22" s="14">
        <v>0.66700000000000004</v>
      </c>
      <c r="J22" s="14">
        <v>0.69899999999999995</v>
      </c>
      <c r="K22" s="14">
        <v>0.58099999999999996</v>
      </c>
    </row>
    <row r="23" spans="1:11" ht="16.5" customHeight="1">
      <c r="A23" s="135" t="s">
        <v>206</v>
      </c>
      <c r="B23" s="14">
        <v>0.58399999999999996</v>
      </c>
      <c r="C23" s="14">
        <v>0.58899999999999997</v>
      </c>
      <c r="D23" s="14">
        <v>0.59</v>
      </c>
      <c r="E23" s="14">
        <v>0.59299999999999997</v>
      </c>
      <c r="F23" s="14">
        <v>0.59499999999999997</v>
      </c>
      <c r="G23" s="14">
        <v>0.59099999999999997</v>
      </c>
      <c r="H23" s="14">
        <v>0.59799999999999998</v>
      </c>
      <c r="I23" s="14">
        <v>0.59899999999999998</v>
      </c>
      <c r="J23" s="14"/>
      <c r="K23" s="14"/>
    </row>
    <row r="24" spans="1:11">
      <c r="B24" s="36"/>
      <c r="C24" s="36"/>
      <c r="D24" s="36"/>
      <c r="E24" s="36"/>
      <c r="F24" s="36"/>
      <c r="G24" s="36"/>
      <c r="H24" s="36"/>
      <c r="I24" s="36"/>
    </row>
    <row r="25" spans="1:11">
      <c r="A25" t="s">
        <v>130</v>
      </c>
    </row>
  </sheetData>
  <hyperlinks>
    <hyperlink ref="H1" location="Índice!A1" display="&gt; Summary" xr:uid="{00000000-0004-0000-2A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57"/>
  <dimension ref="A1:J26"/>
  <sheetViews>
    <sheetView showGridLines="0" zoomScaleNormal="100" workbookViewId="0"/>
  </sheetViews>
  <sheetFormatPr defaultRowHeight="15"/>
  <cols>
    <col min="1" max="1" width="27" customWidth="1"/>
    <col min="2" max="2" width="10.5703125" customWidth="1"/>
    <col min="3" max="6" width="9.28515625" customWidth="1"/>
    <col min="7" max="7" width="9.140625" customWidth="1"/>
    <col min="8" max="11" width="9.28515625" customWidth="1"/>
  </cols>
  <sheetData>
    <row r="1" spans="1:10">
      <c r="A1" s="132" t="s">
        <v>498</v>
      </c>
      <c r="B1" s="132"/>
      <c r="C1" s="132"/>
      <c r="D1" s="132"/>
      <c r="E1" s="132"/>
      <c r="F1" s="132"/>
      <c r="G1" s="132"/>
      <c r="H1" s="132"/>
      <c r="J1" s="57" t="s">
        <v>96</v>
      </c>
    </row>
    <row r="2" spans="1:10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2" t="s">
        <v>481</v>
      </c>
      <c r="B22" s="14">
        <v>0.36904283667082549</v>
      </c>
      <c r="C22" s="14">
        <v>0.43326649839409126</v>
      </c>
      <c r="D22" s="14">
        <v>0.46496703924250921</v>
      </c>
      <c r="E22" s="14">
        <v>0.49765565849977161</v>
      </c>
      <c r="F22" s="14">
        <v>0.52220954512376083</v>
      </c>
      <c r="G22" s="14">
        <v>0.54128354883965279</v>
      </c>
    </row>
    <row r="23" spans="1:7">
      <c r="A23" s="2" t="s">
        <v>499</v>
      </c>
      <c r="B23" s="14">
        <v>0.23812564102933367</v>
      </c>
      <c r="C23" s="14">
        <v>0.22659821002876229</v>
      </c>
      <c r="D23" s="14">
        <v>0.23961189535330596</v>
      </c>
      <c r="E23" s="14">
        <v>0.21847127860576152</v>
      </c>
      <c r="F23" s="14">
        <v>0.21038204705070615</v>
      </c>
      <c r="G23" s="14">
        <v>0.20333714353168428</v>
      </c>
    </row>
    <row r="24" spans="1:7">
      <c r="A24" s="2" t="s">
        <v>44</v>
      </c>
      <c r="B24" s="14">
        <v>0.16826886619348216</v>
      </c>
      <c r="C24" s="14">
        <v>0.16471738240258049</v>
      </c>
      <c r="D24" s="14">
        <v>0.16145715402268793</v>
      </c>
      <c r="E24" s="14">
        <v>0.15898979806271293</v>
      </c>
      <c r="F24" s="14">
        <v>0.15411448468056413</v>
      </c>
      <c r="G24" s="14">
        <v>0.15164642521397403</v>
      </c>
    </row>
    <row r="25" spans="1:7">
      <c r="A25" s="2" t="s">
        <v>414</v>
      </c>
      <c r="B25" s="14">
        <v>0.15837478240430541</v>
      </c>
      <c r="C25" s="14">
        <v>8.2111269336742593E-2</v>
      </c>
      <c r="D25" s="14">
        <v>4.6014821135006392E-2</v>
      </c>
      <c r="E25" s="14">
        <v>2.9098231703497353E-2</v>
      </c>
      <c r="F25" s="14">
        <v>1.6808632122381876E-2</v>
      </c>
      <c r="G25" s="14">
        <v>1.8440850020166072E-2</v>
      </c>
    </row>
    <row r="26" spans="1:7">
      <c r="A26" s="2" t="s">
        <v>500</v>
      </c>
      <c r="B26" s="14">
        <v>6.6187873702053091E-2</v>
      </c>
      <c r="C26" s="14">
        <v>9.3306639837823349E-2</v>
      </c>
      <c r="D26" s="14">
        <v>8.7949090246490322E-2</v>
      </c>
      <c r="E26" s="14">
        <v>9.5785033128256647E-2</v>
      </c>
      <c r="F26" s="14">
        <v>9.6485291022586989E-2</v>
      </c>
      <c r="G26" s="14">
        <v>8.5292032394522904E-2</v>
      </c>
    </row>
  </sheetData>
  <hyperlinks>
    <hyperlink ref="J1" location="Índice!A1" display="&gt; Summary" xr:uid="{00000000-0004-0000-29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58"/>
  <dimension ref="A1:N25"/>
  <sheetViews>
    <sheetView showGridLines="0" zoomScaleNormal="100" workbookViewId="0"/>
  </sheetViews>
  <sheetFormatPr defaultRowHeight="15"/>
  <cols>
    <col min="1" max="1" width="27" customWidth="1"/>
    <col min="2" max="2" width="10.5703125" bestFit="1" customWidth="1"/>
    <col min="3" max="6" width="9.28515625" customWidth="1"/>
    <col min="8" max="11" width="9.28515625" customWidth="1"/>
    <col min="12" max="12" width="10.7109375" bestFit="1" customWidth="1"/>
    <col min="13" max="16" width="9.28515625" customWidth="1"/>
    <col min="18" max="18" width="9.28515625" customWidth="1"/>
  </cols>
  <sheetData>
    <row r="1" spans="1:8">
      <c r="A1" s="132" t="s">
        <v>501</v>
      </c>
      <c r="B1" s="7"/>
      <c r="C1" s="7"/>
      <c r="D1" s="7"/>
      <c r="E1" s="7"/>
      <c r="F1" s="7"/>
      <c r="H1" s="57" t="s">
        <v>96</v>
      </c>
    </row>
    <row r="2" spans="1:8">
      <c r="A2" s="136" t="s">
        <v>502</v>
      </c>
    </row>
    <row r="20" spans="1:14">
      <c r="A20" s="10" t="s">
        <v>106</v>
      </c>
    </row>
    <row r="21" spans="1:14" ht="15" customHeight="1">
      <c r="A21" s="135" t="s">
        <v>503</v>
      </c>
      <c r="B21" s="1">
        <v>2011</v>
      </c>
      <c r="C21" s="1">
        <v>2012</v>
      </c>
      <c r="D21" s="1">
        <v>2013</v>
      </c>
      <c r="E21" s="1">
        <v>2014</v>
      </c>
      <c r="F21" s="1">
        <v>2015</v>
      </c>
      <c r="G21" s="1">
        <v>2016</v>
      </c>
      <c r="H21" s="1">
        <v>2017</v>
      </c>
      <c r="I21" s="1">
        <v>2018</v>
      </c>
      <c r="J21" s="1">
        <v>2019</v>
      </c>
      <c r="K21" s="1">
        <v>2020</v>
      </c>
      <c r="L21" s="1">
        <v>2021</v>
      </c>
      <c r="M21" s="1">
        <v>2022</v>
      </c>
      <c r="N21" s="1">
        <v>2023</v>
      </c>
    </row>
    <row r="22" spans="1:14">
      <c r="A22" s="135" t="s">
        <v>207</v>
      </c>
      <c r="B22" s="14">
        <v>0.35197685631629705</v>
      </c>
      <c r="C22" s="14">
        <v>0.35258189894503056</v>
      </c>
      <c r="D22" s="14">
        <v>0.33723467565959137</v>
      </c>
      <c r="E22" s="14">
        <v>0.38544945785239593</v>
      </c>
      <c r="F22" s="14">
        <v>0.45964724746125063</v>
      </c>
      <c r="G22" s="14">
        <v>0.51618257261410794</v>
      </c>
      <c r="H22" s="14">
        <v>0.54124732546160548</v>
      </c>
      <c r="I22" s="14">
        <v>0.55736518277234892</v>
      </c>
      <c r="J22" s="14">
        <v>0.53522445975781097</v>
      </c>
      <c r="K22" s="14">
        <v>0.55435010849023592</v>
      </c>
      <c r="L22" s="14">
        <v>0.54706736536397493</v>
      </c>
      <c r="M22" s="14">
        <v>0.59260957871977993</v>
      </c>
      <c r="N22" s="14">
        <v>0.57262193478846668</v>
      </c>
    </row>
    <row r="23" spans="1:14">
      <c r="A23" s="135" t="s">
        <v>504</v>
      </c>
      <c r="B23" s="14"/>
      <c r="C23" s="14"/>
      <c r="D23" s="14"/>
      <c r="E23" s="14"/>
      <c r="F23" s="14"/>
      <c r="G23" s="14"/>
      <c r="H23" s="14"/>
      <c r="I23" s="14"/>
      <c r="J23" s="14">
        <v>0.28499999999999998</v>
      </c>
      <c r="K23" s="14">
        <v>0.28100000000000003</v>
      </c>
      <c r="L23" s="14">
        <v>0.28799999999999998</v>
      </c>
      <c r="M23" s="14"/>
      <c r="N23" s="14"/>
    </row>
    <row r="24" spans="1:14">
      <c r="B24" s="36"/>
      <c r="C24" s="36"/>
      <c r="D24" s="36"/>
      <c r="E24" s="36"/>
      <c r="F24" s="36"/>
      <c r="G24" s="36"/>
      <c r="H24" s="36"/>
      <c r="I24" s="36"/>
    </row>
    <row r="25" spans="1:14">
      <c r="A25" t="s">
        <v>131</v>
      </c>
    </row>
  </sheetData>
  <hyperlinks>
    <hyperlink ref="H1" location="Índice!A1" display="&gt; Summary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44"/>
  <dimension ref="A1:T37"/>
  <sheetViews>
    <sheetView showGridLines="0" zoomScaleNormal="100" workbookViewId="0"/>
  </sheetViews>
  <sheetFormatPr defaultRowHeight="15"/>
  <cols>
    <col min="1" max="1" width="33.28515625" customWidth="1"/>
    <col min="2" max="2" width="8.85546875" style="31"/>
    <col min="3" max="3" width="8.85546875" customWidth="1"/>
    <col min="4" max="4" width="8.28515625" customWidth="1"/>
    <col min="5" max="5" width="26.5703125" bestFit="1" customWidth="1"/>
    <col min="6" max="6" width="8.85546875" customWidth="1"/>
  </cols>
  <sheetData>
    <row r="1" spans="1:20">
      <c r="A1" s="132" t="s">
        <v>505</v>
      </c>
      <c r="B1" s="3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T1" s="58" t="s">
        <v>96</v>
      </c>
    </row>
    <row r="2" spans="1:20">
      <c r="A2" s="136" t="s">
        <v>506</v>
      </c>
    </row>
    <row r="20" spans="1:15">
      <c r="A20" s="27" t="s">
        <v>106</v>
      </c>
    </row>
    <row r="21" spans="1:15">
      <c r="A21" s="155" t="s">
        <v>507</v>
      </c>
      <c r="B21" s="37" t="s">
        <v>1</v>
      </c>
      <c r="C21" s="37">
        <v>2023</v>
      </c>
    </row>
    <row r="22" spans="1:15">
      <c r="A22" s="155" t="s">
        <v>508</v>
      </c>
      <c r="B22" s="23">
        <v>171.29905378705612</v>
      </c>
      <c r="C22" s="23">
        <v>282.46315549257866</v>
      </c>
    </row>
    <row r="23" spans="1:15">
      <c r="A23" s="155" t="s">
        <v>68</v>
      </c>
      <c r="B23" s="34">
        <v>0.27661993999047146</v>
      </c>
      <c r="C23" s="19">
        <v>0.33042004323920277</v>
      </c>
      <c r="H23" s="29"/>
      <c r="I23" s="35"/>
      <c r="J23" s="36"/>
      <c r="K23" s="36"/>
      <c r="L23" s="36"/>
      <c r="M23" s="36"/>
      <c r="N23" s="36"/>
      <c r="O23" s="36"/>
    </row>
    <row r="24" spans="1:15">
      <c r="A24" s="155" t="s">
        <v>509</v>
      </c>
      <c r="B24" s="34">
        <v>0.35313814690145695</v>
      </c>
      <c r="C24" s="19">
        <v>0.31772189352277236</v>
      </c>
    </row>
    <row r="25" spans="1:15">
      <c r="A25" s="155" t="s">
        <v>75</v>
      </c>
      <c r="B25" s="34">
        <v>8.3437044379517766E-2</v>
      </c>
      <c r="C25" s="19">
        <v>5.6618293686791742E-2</v>
      </c>
    </row>
    <row r="26" spans="1:15">
      <c r="A26" s="155" t="s">
        <v>57</v>
      </c>
      <c r="B26" s="34">
        <v>0.12110019584866225</v>
      </c>
      <c r="C26" s="19">
        <v>0.10670981807796137</v>
      </c>
    </row>
    <row r="27" spans="1:15">
      <c r="A27" s="155" t="s">
        <v>510</v>
      </c>
      <c r="B27" s="34">
        <v>7.4999270754278854E-2</v>
      </c>
      <c r="C27" s="19">
        <v>8.8104384774027836E-2</v>
      </c>
    </row>
    <row r="28" spans="1:15">
      <c r="A28" s="155" t="s">
        <v>72</v>
      </c>
      <c r="B28" s="34">
        <v>4.274690726723273E-2</v>
      </c>
      <c r="C28" s="19">
        <v>4.9708384535817919E-2</v>
      </c>
    </row>
    <row r="29" spans="1:15">
      <c r="A29" s="155" t="s">
        <v>6</v>
      </c>
      <c r="B29" s="34">
        <v>4.7958494858379996E-2</v>
      </c>
      <c r="C29" s="19">
        <v>5.0717182163425911E-2</v>
      </c>
    </row>
    <row r="31" spans="1:15">
      <c r="A31" s="155" t="s">
        <v>511</v>
      </c>
      <c r="B31" s="37">
        <v>2000</v>
      </c>
      <c r="C31" s="37">
        <v>2023</v>
      </c>
      <c r="F31" s="82"/>
      <c r="H31" s="36"/>
      <c r="I31" s="36"/>
      <c r="J31" s="36"/>
      <c r="K31" s="36"/>
      <c r="L31" s="36"/>
      <c r="M31" s="36"/>
    </row>
    <row r="32" spans="1:15">
      <c r="A32" s="155" t="s">
        <v>6</v>
      </c>
      <c r="B32" s="24">
        <v>2.1760464550818617E-2</v>
      </c>
      <c r="C32" s="24">
        <v>2.7980732311812508E-2</v>
      </c>
      <c r="F32" s="82"/>
    </row>
    <row r="33" spans="1:6">
      <c r="A33" s="155" t="s">
        <v>512</v>
      </c>
      <c r="B33" s="24">
        <v>6.7146655321734625E-2</v>
      </c>
      <c r="C33" s="24">
        <v>3.560686599330723E-2</v>
      </c>
      <c r="F33" s="82"/>
    </row>
    <row r="34" spans="1:6">
      <c r="A34" s="155" t="s">
        <v>88</v>
      </c>
      <c r="B34" s="24">
        <v>0.12282808082407698</v>
      </c>
      <c r="C34" s="24">
        <v>0.17256170223216385</v>
      </c>
      <c r="F34" s="82"/>
    </row>
    <row r="35" spans="1:6">
      <c r="A35" s="155" t="s">
        <v>31</v>
      </c>
      <c r="B35" s="24">
        <v>0.27986485491038443</v>
      </c>
      <c r="C35" s="24">
        <v>0.27721943514113906</v>
      </c>
      <c r="F35" s="82"/>
    </row>
    <row r="36" spans="1:6">
      <c r="A36" s="155" t="s">
        <v>7</v>
      </c>
      <c r="B36" s="24">
        <v>0</v>
      </c>
      <c r="C36" s="24">
        <v>5.241046395395399E-2</v>
      </c>
      <c r="F36" s="82"/>
    </row>
    <row r="37" spans="1:6">
      <c r="A37" s="155" t="s">
        <v>8</v>
      </c>
      <c r="B37" s="24">
        <v>0.5083999443929853</v>
      </c>
      <c r="C37" s="24">
        <v>0.43422080036762362</v>
      </c>
      <c r="F37" s="82"/>
    </row>
  </sheetData>
  <hyperlinks>
    <hyperlink ref="T1" location="Índice!A1" display="&gt; Summary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34"/>
  <dimension ref="A1:Y31"/>
  <sheetViews>
    <sheetView showGridLines="0" zoomScaleNormal="100" workbookViewId="0"/>
  </sheetViews>
  <sheetFormatPr defaultRowHeight="15"/>
  <cols>
    <col min="1" max="1" width="21.42578125" customWidth="1"/>
    <col min="2" max="2" width="9.5703125" style="31" customWidth="1"/>
    <col min="3" max="24" width="9.5703125" customWidth="1"/>
  </cols>
  <sheetData>
    <row r="1" spans="1:16">
      <c r="A1" s="132" t="s">
        <v>513</v>
      </c>
      <c r="B1" s="3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P1" s="58" t="s">
        <v>96</v>
      </c>
    </row>
    <row r="2" spans="1:16">
      <c r="A2" s="136" t="s">
        <v>314</v>
      </c>
    </row>
    <row r="20" spans="1:25">
      <c r="A20" s="27" t="s">
        <v>106</v>
      </c>
    </row>
    <row r="21" spans="1:25">
      <c r="A21" s="2"/>
      <c r="B21" s="37">
        <v>2000</v>
      </c>
      <c r="C21" s="39">
        <v>2001</v>
      </c>
      <c r="D21" s="39">
        <v>2002</v>
      </c>
      <c r="E21" s="39">
        <v>2003</v>
      </c>
      <c r="F21" s="39">
        <v>2004</v>
      </c>
      <c r="G21" s="39">
        <v>2005</v>
      </c>
      <c r="H21" s="39">
        <v>2006</v>
      </c>
      <c r="I21" s="39">
        <v>2007</v>
      </c>
      <c r="J21" s="39">
        <v>2008</v>
      </c>
      <c r="K21" s="39">
        <v>2009</v>
      </c>
      <c r="L21" s="39">
        <v>2010</v>
      </c>
      <c r="M21" s="39">
        <v>2011</v>
      </c>
      <c r="N21" s="39">
        <v>2012</v>
      </c>
      <c r="O21" s="39">
        <v>2013</v>
      </c>
      <c r="P21" s="39">
        <v>2014</v>
      </c>
      <c r="Q21" s="39">
        <v>2015</v>
      </c>
      <c r="R21" s="39">
        <v>2016</v>
      </c>
      <c r="S21" s="39">
        <v>2017</v>
      </c>
      <c r="T21" s="39">
        <v>2018</v>
      </c>
      <c r="U21" s="39">
        <v>2019</v>
      </c>
      <c r="V21" s="39">
        <v>2020</v>
      </c>
      <c r="W21" s="39">
        <v>2021</v>
      </c>
      <c r="X21" s="39">
        <v>2022</v>
      </c>
      <c r="Y21" s="39">
        <v>2023</v>
      </c>
    </row>
    <row r="22" spans="1:25">
      <c r="A22" s="108" t="s">
        <v>82</v>
      </c>
      <c r="B22" s="98">
        <v>275.32982399999997</v>
      </c>
      <c r="C22" s="98">
        <v>503.15865600000001</v>
      </c>
      <c r="D22" s="98">
        <v>862.4</v>
      </c>
      <c r="E22" s="98">
        <v>1168.6400000000001</v>
      </c>
      <c r="F22" s="98">
        <v>1390.4</v>
      </c>
      <c r="G22" s="98">
        <v>1711.2817817940233</v>
      </c>
      <c r="H22" s="98">
        <v>2029.808</v>
      </c>
      <c r="I22" s="98">
        <v>2251.92</v>
      </c>
      <c r="J22" s="98">
        <v>2158.3261836692727</v>
      </c>
      <c r="K22" s="98">
        <v>1853.3239999999998</v>
      </c>
      <c r="L22" s="98">
        <v>1766.6846161646986</v>
      </c>
      <c r="M22" s="98">
        <v>1735.36</v>
      </c>
      <c r="N22" s="98">
        <v>1708.7839999999999</v>
      </c>
      <c r="O22" s="98">
        <v>1647.36</v>
      </c>
      <c r="P22" s="98">
        <v>1594.1200000000001</v>
      </c>
      <c r="Q22" s="98">
        <v>1552.75447840724</v>
      </c>
      <c r="R22" s="98">
        <v>1593.152</v>
      </c>
      <c r="S22" s="98">
        <v>1734.4799999999998</v>
      </c>
      <c r="T22" s="98">
        <v>1946.3183203126687</v>
      </c>
      <c r="U22" s="98">
        <v>2010.4392</v>
      </c>
      <c r="V22" s="98">
        <v>1658.712</v>
      </c>
      <c r="W22" s="98">
        <v>1907.9280000000003</v>
      </c>
      <c r="X22" s="98">
        <v>1991.44</v>
      </c>
      <c r="Y22" s="98">
        <v>1722.2402865372021</v>
      </c>
    </row>
    <row r="23" spans="1:25">
      <c r="A23" s="108" t="s">
        <v>8</v>
      </c>
      <c r="B23" s="98">
        <v>24090.396120000005</v>
      </c>
      <c r="C23" s="98">
        <v>24840.303600000003</v>
      </c>
      <c r="D23" s="98">
        <v>26060.0576</v>
      </c>
      <c r="E23" s="98">
        <v>25189.2464</v>
      </c>
      <c r="F23" s="98">
        <v>27031.780799999997</v>
      </c>
      <c r="G23" s="98">
        <v>26945.590514160969</v>
      </c>
      <c r="H23" s="98">
        <v>27424.385427898866</v>
      </c>
      <c r="I23" s="98">
        <v>28854.981944682218</v>
      </c>
      <c r="J23" s="98">
        <v>30314.336498326447</v>
      </c>
      <c r="K23" s="98">
        <v>29633.711899227397</v>
      </c>
      <c r="L23" s="98">
        <v>32443.845553401279</v>
      </c>
      <c r="M23" s="98">
        <v>34194.586148223716</v>
      </c>
      <c r="N23" s="98">
        <v>36171.473192721292</v>
      </c>
      <c r="O23" s="98">
        <v>38464.873035007033</v>
      </c>
      <c r="P23" s="98">
        <v>38734.509051377856</v>
      </c>
      <c r="Q23" s="98">
        <v>36673.236558046912</v>
      </c>
      <c r="R23" s="98">
        <v>35474.919178777018</v>
      </c>
      <c r="S23" s="98">
        <v>35299.950975522152</v>
      </c>
      <c r="T23" s="98">
        <v>34924.074199052629</v>
      </c>
      <c r="U23" s="98">
        <v>35632.174146788602</v>
      </c>
      <c r="V23" s="98">
        <v>35200.169343728347</v>
      </c>
      <c r="W23" s="98">
        <v>38429.514957646243</v>
      </c>
      <c r="X23" s="98">
        <v>39908.529521796816</v>
      </c>
      <c r="Y23" s="98">
        <v>40526.473441153925</v>
      </c>
    </row>
    <row r="24" spans="1:25">
      <c r="A24" s="108" t="s">
        <v>7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0.44531847149375553</v>
      </c>
      <c r="H24" s="98">
        <v>43.730156811437823</v>
      </c>
      <c r="I24" s="98">
        <v>256.17873000006847</v>
      </c>
      <c r="J24" s="98">
        <v>720.73670526145042</v>
      </c>
      <c r="K24" s="98">
        <v>1018.9045989270699</v>
      </c>
      <c r="L24" s="98">
        <v>1496.2386164587415</v>
      </c>
      <c r="M24" s="98">
        <v>1620.00859163429</v>
      </c>
      <c r="N24" s="98">
        <v>1743.7269674573533</v>
      </c>
      <c r="O24" s="98">
        <v>1842.3399690453548</v>
      </c>
      <c r="P24" s="98">
        <v>2133.7311846704724</v>
      </c>
      <c r="Q24" s="98">
        <v>2497.6973732234464</v>
      </c>
      <c r="R24" s="98">
        <v>2470.7967311439379</v>
      </c>
      <c r="S24" s="98">
        <v>2753.716070832681</v>
      </c>
      <c r="T24" s="98">
        <v>3473.7169290348916</v>
      </c>
      <c r="U24" s="98">
        <v>3798.5331472026755</v>
      </c>
      <c r="V24" s="98">
        <v>4118.1841689381172</v>
      </c>
      <c r="W24" s="98">
        <v>4390.5499786749888</v>
      </c>
      <c r="X24" s="98">
        <v>4104.2410403086924</v>
      </c>
      <c r="Y24" s="98">
        <v>4891.5465902836149</v>
      </c>
    </row>
    <row r="25" spans="1:25">
      <c r="A25" s="108" t="s">
        <v>83</v>
      </c>
      <c r="B25" s="98">
        <v>648.28399999999999</v>
      </c>
      <c r="C25" s="98">
        <v>711.57799999999997</v>
      </c>
      <c r="D25" s="98">
        <v>742.26599999999996</v>
      </c>
      <c r="E25" s="98">
        <v>699.11099999999999</v>
      </c>
      <c r="F25" s="98">
        <v>781.58499999999992</v>
      </c>
      <c r="G25" s="98">
        <v>805.70886556999994</v>
      </c>
      <c r="H25" s="98">
        <v>732.67599999999993</v>
      </c>
      <c r="I25" s="98">
        <v>930.32589999999993</v>
      </c>
      <c r="J25" s="98">
        <v>1037.6379999999999</v>
      </c>
      <c r="K25" s="98">
        <v>985.75609999999983</v>
      </c>
      <c r="L25" s="98">
        <v>965.56632583826183</v>
      </c>
      <c r="M25" s="98">
        <v>983.45171542199989</v>
      </c>
      <c r="N25" s="98">
        <v>938.16181865999988</v>
      </c>
      <c r="O25" s="98">
        <v>957.02578540799993</v>
      </c>
      <c r="P25" s="98">
        <v>995.56137882536905</v>
      </c>
      <c r="Q25" s="98">
        <v>963.74353973699988</v>
      </c>
      <c r="R25" s="98">
        <v>866.76043057321885</v>
      </c>
      <c r="S25" s="98">
        <v>924.94600802539105</v>
      </c>
      <c r="T25" s="98">
        <v>975.83652875200653</v>
      </c>
      <c r="U25" s="98">
        <v>811.65724889050273</v>
      </c>
      <c r="V25" s="98">
        <v>826.58907998528889</v>
      </c>
      <c r="W25" s="98">
        <v>794.70991513536842</v>
      </c>
      <c r="X25" s="98">
        <v>742.92127165640136</v>
      </c>
      <c r="Y25" s="98">
        <v>727.05277289045512</v>
      </c>
    </row>
    <row r="26" spans="1:25">
      <c r="A26" s="108" t="s">
        <v>84</v>
      </c>
      <c r="B26" s="98">
        <v>13261.3217</v>
      </c>
      <c r="C26" s="98">
        <v>12994.696</v>
      </c>
      <c r="D26" s="98">
        <v>12432.42</v>
      </c>
      <c r="E26" s="98">
        <v>13114.64</v>
      </c>
      <c r="F26" s="98">
        <v>13560.470000000001</v>
      </c>
      <c r="G26" s="98">
        <v>13595.387938439997</v>
      </c>
      <c r="H26" s="98">
        <v>14439.81</v>
      </c>
      <c r="I26" s="98">
        <v>14286.58</v>
      </c>
      <c r="J26" s="98">
        <v>14538.447</v>
      </c>
      <c r="K26" s="98">
        <v>14673.890000000001</v>
      </c>
      <c r="L26" s="98">
        <v>17524.884947742634</v>
      </c>
      <c r="M26" s="98">
        <v>20837.803499926875</v>
      </c>
      <c r="N26" s="98">
        <v>24453.792270600003</v>
      </c>
      <c r="O26" s="98">
        <v>24393.003135423995</v>
      </c>
      <c r="P26" s="98">
        <v>25681.841377695891</v>
      </c>
      <c r="Q26" s="98">
        <v>23256.876616766105</v>
      </c>
      <c r="R26" s="98">
        <v>24181.025923623798</v>
      </c>
      <c r="S26" s="98">
        <v>24816.451944507298</v>
      </c>
      <c r="T26" s="98">
        <v>21557.535123170201</v>
      </c>
      <c r="U26" s="98">
        <v>21452.567168416997</v>
      </c>
      <c r="V26" s="98">
        <v>20136.453522708602</v>
      </c>
      <c r="W26" s="98">
        <v>22100.280826269798</v>
      </c>
      <c r="X26" s="98">
        <v>24192.3748440374</v>
      </c>
      <c r="Y26" s="98">
        <v>25873.302398474298</v>
      </c>
    </row>
    <row r="27" spans="1:25">
      <c r="A27" s="108" t="s">
        <v>85</v>
      </c>
      <c r="B27" s="98">
        <v>58.0032</v>
      </c>
      <c r="C27" s="98">
        <v>56.476799999999997</v>
      </c>
      <c r="D27" s="98">
        <v>41.965000000000003</v>
      </c>
      <c r="E27" s="98">
        <v>47.305999999999997</v>
      </c>
      <c r="F27" s="98">
        <v>46.542999999999999</v>
      </c>
      <c r="G27" s="98">
        <v>42.367202479000007</v>
      </c>
      <c r="H27" s="98">
        <v>53.944100000000006</v>
      </c>
      <c r="I27" s="98">
        <v>55.503483539000001</v>
      </c>
      <c r="J27" s="98">
        <v>46.550729953000001</v>
      </c>
      <c r="K27" s="98">
        <v>46.542999999999999</v>
      </c>
      <c r="L27" s="98">
        <v>53.070091129999994</v>
      </c>
      <c r="M27" s="98">
        <v>53.699289923999999</v>
      </c>
      <c r="N27" s="98">
        <v>58.187142999999999</v>
      </c>
      <c r="O27" s="98">
        <v>58.187142999999999</v>
      </c>
      <c r="P27" s="98">
        <v>58.174171999999999</v>
      </c>
      <c r="Q27" s="98">
        <v>48.624464000000003</v>
      </c>
      <c r="R27" s="98">
        <v>43.668779000000001</v>
      </c>
      <c r="S27" s="98">
        <v>39.196073000000005</v>
      </c>
      <c r="T27" s="98">
        <v>36.978795000000005</v>
      </c>
      <c r="U27" s="98">
        <v>32.920397999999999</v>
      </c>
      <c r="V27" s="98">
        <v>29.755474</v>
      </c>
      <c r="W27" s="98">
        <v>36.463007000000005</v>
      </c>
      <c r="X27" s="98">
        <v>34.627991999999999</v>
      </c>
      <c r="Y27" s="98">
        <v>32.441234000000001</v>
      </c>
    </row>
    <row r="28" spans="1:25">
      <c r="A28" s="108" t="s">
        <v>86</v>
      </c>
      <c r="B28" s="98">
        <v>3123.7231999999999</v>
      </c>
      <c r="C28" s="98">
        <v>3214.9207999999999</v>
      </c>
      <c r="D28" s="98">
        <v>3093.1859999999997</v>
      </c>
      <c r="E28" s="98">
        <v>2193.9179999999997</v>
      </c>
      <c r="F28" s="98">
        <v>2345.1659999999997</v>
      </c>
      <c r="G28" s="98">
        <v>2553.4733839980004</v>
      </c>
      <c r="H28" s="98">
        <v>2381.3339999999998</v>
      </c>
      <c r="I28" s="98">
        <v>2618.3152853242755</v>
      </c>
      <c r="J28" s="98">
        <v>2810.9334186599995</v>
      </c>
      <c r="K28" s="98">
        <v>2827.68</v>
      </c>
      <c r="L28" s="98">
        <v>3187.9288182659998</v>
      </c>
      <c r="M28" s="98">
        <v>3568.843791708</v>
      </c>
      <c r="N28" s="98">
        <v>3761.6618819999994</v>
      </c>
      <c r="O28" s="98">
        <v>3608.4049140000002</v>
      </c>
      <c r="P28" s="98">
        <v>3650.6006399999997</v>
      </c>
      <c r="Q28" s="98">
        <v>3609.3041819999999</v>
      </c>
      <c r="R28" s="98">
        <v>3303.4322279999997</v>
      </c>
      <c r="S28" s="98">
        <v>3295.6577519999996</v>
      </c>
      <c r="T28" s="98">
        <v>3387.4398059999999</v>
      </c>
      <c r="U28" s="98">
        <v>3314.9418719999999</v>
      </c>
      <c r="V28" s="98">
        <v>1894.672188</v>
      </c>
      <c r="W28" s="98">
        <v>2515.7811419999998</v>
      </c>
      <c r="X28" s="98">
        <v>3126.509619426</v>
      </c>
      <c r="Y28" s="98">
        <v>3290.8005539999999</v>
      </c>
    </row>
    <row r="29" spans="1:25">
      <c r="A29" s="108" t="s">
        <v>44</v>
      </c>
      <c r="B29" s="98">
        <v>107.49999999999999</v>
      </c>
      <c r="C29" s="98">
        <v>103.19999999999999</v>
      </c>
      <c r="D29" s="98">
        <v>80.839999999999989</v>
      </c>
      <c r="E29" s="98">
        <v>84.279999999999987</v>
      </c>
      <c r="F29" s="98">
        <v>89.353999999999999</v>
      </c>
      <c r="G29" s="98">
        <v>102.16799999999999</v>
      </c>
      <c r="H29" s="98">
        <v>125.74059999999999</v>
      </c>
      <c r="I29" s="98">
        <v>135.42935999999997</v>
      </c>
      <c r="J29" s="98">
        <v>138.17439400000001</v>
      </c>
      <c r="K29" s="98">
        <v>136.81997999999999</v>
      </c>
      <c r="L29" s="98">
        <v>142.93199999999999</v>
      </c>
      <c r="M29" s="98">
        <v>146.19999999999999</v>
      </c>
      <c r="N29" s="98">
        <v>162.12513599999997</v>
      </c>
      <c r="O29" s="98">
        <v>162.01170199999999</v>
      </c>
      <c r="P29" s="98">
        <v>170.19236599999999</v>
      </c>
      <c r="Q29" s="98">
        <v>176.74659800000001</v>
      </c>
      <c r="R29" s="98">
        <v>172.623414</v>
      </c>
      <c r="S29" s="98">
        <v>176.74659800000001</v>
      </c>
      <c r="T29" s="98">
        <v>169.26863999999998</v>
      </c>
      <c r="U29" s="98">
        <v>140.06484859882784</v>
      </c>
      <c r="V29" s="98">
        <v>173.173126</v>
      </c>
      <c r="W29" s="98">
        <v>172.000688</v>
      </c>
      <c r="X29" s="98">
        <v>170.35886199999999</v>
      </c>
      <c r="Y29" s="98">
        <v>162.19032399999998</v>
      </c>
    </row>
    <row r="30" spans="1:25">
      <c r="A30" s="108" t="s">
        <v>28</v>
      </c>
      <c r="B30" s="98">
        <v>3046.0421249999999</v>
      </c>
      <c r="C30" s="98">
        <v>3207.8213999999998</v>
      </c>
      <c r="D30" s="98">
        <v>3871.7136</v>
      </c>
      <c r="E30" s="98">
        <v>3875.2380000000003</v>
      </c>
      <c r="F30" s="98">
        <v>3978.8340000000003</v>
      </c>
      <c r="G30" s="98">
        <v>4078.5205860000001</v>
      </c>
      <c r="H30" s="98">
        <v>2776.8437880000001</v>
      </c>
      <c r="I30" s="98">
        <v>3325.2286800000006</v>
      </c>
      <c r="J30" s="98">
        <v>3532.8906000000002</v>
      </c>
      <c r="K30" s="98">
        <v>3392.1134812245004</v>
      </c>
      <c r="L30" s="98">
        <v>3789.7787760000001</v>
      </c>
      <c r="M30" s="98">
        <v>4504.4886479999996</v>
      </c>
      <c r="N30" s="98">
        <v>4143.5436300000001</v>
      </c>
      <c r="O30" s="98">
        <v>5172.3432084072019</v>
      </c>
      <c r="P30" s="98">
        <v>5882.396616</v>
      </c>
      <c r="Q30" s="98">
        <v>5841.9899040000009</v>
      </c>
      <c r="R30" s="98">
        <v>5927.5441800000008</v>
      </c>
      <c r="S30" s="98">
        <v>6446.2161865149001</v>
      </c>
      <c r="T30" s="98">
        <v>5454.4273868907012</v>
      </c>
      <c r="U30" s="98">
        <v>5635.6336140000003</v>
      </c>
      <c r="V30" s="98">
        <v>5221.6816200000003</v>
      </c>
      <c r="W30" s="98">
        <v>5902.0670399999999</v>
      </c>
      <c r="X30" s="98">
        <v>6513.6102480000009</v>
      </c>
      <c r="Y30" s="98">
        <v>6864.7382099999995</v>
      </c>
    </row>
    <row r="31" spans="1:25">
      <c r="A31" s="108" t="s">
        <v>29</v>
      </c>
      <c r="B31" s="98">
        <v>2774.1338099999998</v>
      </c>
      <c r="C31" s="98">
        <v>2169.6651899999997</v>
      </c>
      <c r="D31" s="98">
        <v>2215.134</v>
      </c>
      <c r="E31" s="98">
        <v>1918.671</v>
      </c>
      <c r="F31" s="98">
        <v>2465.85</v>
      </c>
      <c r="G31" s="98">
        <v>2884.71351</v>
      </c>
      <c r="H31" s="98">
        <v>3618.26946</v>
      </c>
      <c r="I31" s="98">
        <v>5286.65949</v>
      </c>
      <c r="J31" s="98">
        <v>7480.0170000000007</v>
      </c>
      <c r="K31" s="98">
        <v>8400.1835677200033</v>
      </c>
      <c r="L31" s="98">
        <v>8243.130000000001</v>
      </c>
      <c r="M31" s="98">
        <v>6230.3084099999996</v>
      </c>
      <c r="N31" s="98">
        <v>5762.63382</v>
      </c>
      <c r="O31" s="98">
        <v>6716.7</v>
      </c>
      <c r="P31" s="98">
        <v>7125.9076800000003</v>
      </c>
      <c r="Q31" s="98">
        <v>9582.2502599999989</v>
      </c>
      <c r="R31" s="98">
        <v>7952.93235</v>
      </c>
      <c r="S31" s="98">
        <v>7402.2752184011988</v>
      </c>
      <c r="T31" s="98">
        <v>10263.115841060999</v>
      </c>
      <c r="U31" s="98">
        <v>11855.905229999997</v>
      </c>
      <c r="V31" s="98">
        <v>10115.527115093166</v>
      </c>
      <c r="W31" s="98">
        <v>8962.6027601614915</v>
      </c>
      <c r="X31" s="98">
        <v>8641.8005700000012</v>
      </c>
      <c r="Y31" s="98">
        <v>9240.7022400000005</v>
      </c>
    </row>
  </sheetData>
  <conditionalFormatting sqref="A22:A31">
    <cfRule type="expression" dxfId="0" priority="2" stopIfTrue="1">
      <formula>"*br01*"</formula>
    </cfRule>
  </conditionalFormatting>
  <hyperlinks>
    <hyperlink ref="P1" location="Índice!A1" display="&gt; Summary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45"/>
  <dimension ref="A1:O46"/>
  <sheetViews>
    <sheetView showGridLines="0" zoomScaleNormal="100" workbookViewId="0"/>
  </sheetViews>
  <sheetFormatPr defaultRowHeight="15"/>
  <cols>
    <col min="1" max="1" width="23.42578125" style="42" customWidth="1"/>
    <col min="2" max="7" width="17.5703125" style="42" customWidth="1"/>
    <col min="9" max="9" width="19.85546875" customWidth="1"/>
    <col min="10" max="12" width="12.140625" customWidth="1"/>
  </cols>
  <sheetData>
    <row r="1" spans="1:9">
      <c r="A1" s="132" t="s">
        <v>514</v>
      </c>
      <c r="B1" s="41"/>
      <c r="C1" s="41"/>
      <c r="D1" s="41"/>
      <c r="E1" s="41"/>
      <c r="F1" s="41"/>
      <c r="G1" s="58" t="s">
        <v>96</v>
      </c>
      <c r="H1" s="12"/>
      <c r="I1" s="12"/>
    </row>
    <row r="2" spans="1:9">
      <c r="A2" s="136" t="s">
        <v>102</v>
      </c>
    </row>
    <row r="21" spans="1:13">
      <c r="A21" s="27" t="s">
        <v>106</v>
      </c>
      <c r="I21" s="27" t="s">
        <v>106</v>
      </c>
    </row>
    <row r="22" spans="1:13" ht="15" customHeight="1">
      <c r="A22" s="18" t="s">
        <v>15</v>
      </c>
      <c r="B22" s="40" t="s">
        <v>9</v>
      </c>
      <c r="C22" s="40" t="s">
        <v>10</v>
      </c>
      <c r="D22" s="40" t="s">
        <v>11</v>
      </c>
      <c r="E22" s="40" t="s">
        <v>12</v>
      </c>
      <c r="F22" s="40" t="s">
        <v>13</v>
      </c>
      <c r="G22" s="40" t="s">
        <v>14</v>
      </c>
      <c r="I22" s="1" t="s">
        <v>16</v>
      </c>
      <c r="J22" s="37" t="s">
        <v>1</v>
      </c>
      <c r="K22" s="37" t="s">
        <v>2</v>
      </c>
      <c r="L22" s="37">
        <v>2023</v>
      </c>
    </row>
    <row r="23" spans="1:13" ht="15" customHeight="1">
      <c r="A23" s="18">
        <v>2000</v>
      </c>
      <c r="B23" s="43">
        <v>0.275329824</v>
      </c>
      <c r="C23" s="43">
        <v>16.307363824999999</v>
      </c>
      <c r="D23" s="43">
        <v>2.7741338099999999</v>
      </c>
      <c r="E23" s="43">
        <v>7.5268523829414485E-2</v>
      </c>
      <c r="F23" s="43">
        <v>5.0041821618640894</v>
      </c>
      <c r="G23" s="43">
        <v>18.3302094343065</v>
      </c>
      <c r="I23" s="19" t="s">
        <v>134</v>
      </c>
      <c r="J23" s="11">
        <v>0.4286115243962037</v>
      </c>
      <c r="K23" s="11">
        <v>0.40303693311734357</v>
      </c>
      <c r="L23" s="11">
        <v>0.40587138400393569</v>
      </c>
      <c r="M23" s="44"/>
    </row>
    <row r="24" spans="1:13" ht="15" customHeight="1">
      <c r="A24" s="18">
        <v>2001</v>
      </c>
      <c r="B24" s="43">
        <v>0.50315865599999998</v>
      </c>
      <c r="C24" s="43">
        <v>16.202517400000001</v>
      </c>
      <c r="D24" s="43">
        <v>2.1696651899999999</v>
      </c>
      <c r="E24" s="43">
        <v>9.4197593453227771E-2</v>
      </c>
      <c r="F24" s="43">
        <v>5.1175088462554204</v>
      </c>
      <c r="G24" s="43">
        <v>18.859098360291352</v>
      </c>
      <c r="I24" s="99" t="s">
        <v>133</v>
      </c>
      <c r="J24" s="11">
        <v>0.11701176423759749</v>
      </c>
      <c r="K24" s="11">
        <v>9.996158843627144E-2</v>
      </c>
      <c r="L24" s="11">
        <v>6.8084696981703968E-2</v>
      </c>
      <c r="M24" s="44"/>
    </row>
    <row r="25" spans="1:13" ht="15" customHeight="1">
      <c r="A25" s="18">
        <v>2002</v>
      </c>
      <c r="B25" s="43">
        <v>0.86239999999999994</v>
      </c>
      <c r="C25" s="43">
        <v>16.3041336</v>
      </c>
      <c r="D25" s="43">
        <v>2.2151339999999999</v>
      </c>
      <c r="E25" s="43">
        <v>0.10926648069971552</v>
      </c>
      <c r="F25" s="43">
        <v>5.22061384248597</v>
      </c>
      <c r="G25" s="43">
        <v>19.744631676814311</v>
      </c>
      <c r="I25" s="19" t="s">
        <v>132</v>
      </c>
      <c r="J25" s="11">
        <v>1.7599884416594979E-3</v>
      </c>
      <c r="K25" s="11">
        <v>6.4893086096776556E-3</v>
      </c>
      <c r="L25" s="11">
        <v>2.741173433615569E-2</v>
      </c>
    </row>
    <row r="26" spans="1:13" ht="15" customHeight="1">
      <c r="A26" s="18">
        <v>2003</v>
      </c>
      <c r="B26" s="43">
        <v>1.1686400000000001</v>
      </c>
      <c r="C26" s="43">
        <v>16.989878000000001</v>
      </c>
      <c r="D26" s="43">
        <v>1.918671</v>
      </c>
      <c r="E26" s="43">
        <v>0.11183958866894625</v>
      </c>
      <c r="F26" s="43">
        <v>5.3196404661328796</v>
      </c>
      <c r="G26" s="43">
        <v>18.820471945198168</v>
      </c>
      <c r="I26" s="19" t="s">
        <v>29</v>
      </c>
      <c r="J26" s="11">
        <v>6.4867001407948377E-2</v>
      </c>
      <c r="K26" s="11">
        <v>0.12907974200466826</v>
      </c>
      <c r="L26" s="11">
        <v>0.10543725141507089</v>
      </c>
    </row>
    <row r="27" spans="1:13" ht="15" customHeight="1">
      <c r="A27" s="18">
        <v>2004</v>
      </c>
      <c r="B27" s="43">
        <v>1.3904000000000001</v>
      </c>
      <c r="C27" s="43">
        <v>17.539304000000001</v>
      </c>
      <c r="D27" s="43">
        <v>2.4658500000000001</v>
      </c>
      <c r="E27" s="43">
        <v>0.11461980846613898</v>
      </c>
      <c r="F27" s="43">
        <v>5.4155874313578893</v>
      </c>
      <c r="G27" s="43">
        <v>20.408416760175975</v>
      </c>
      <c r="I27" s="99" t="s">
        <v>10</v>
      </c>
      <c r="J27" s="11">
        <v>0.38131174076141683</v>
      </c>
      <c r="K27" s="11">
        <v>0.33376779140653617</v>
      </c>
      <c r="L27" s="11">
        <v>0.37354401525143233</v>
      </c>
      <c r="M27" s="44"/>
    </row>
    <row r="28" spans="1:13" ht="15" customHeight="1">
      <c r="A28" s="18">
        <v>2005</v>
      </c>
      <c r="B28" s="43">
        <v>1.7112817817940233</v>
      </c>
      <c r="C28" s="43">
        <v>17.673908524439998</v>
      </c>
      <c r="D28" s="43">
        <v>2.8847135100000001</v>
      </c>
      <c r="E28" s="43">
        <v>0.14317142392162885</v>
      </c>
      <c r="F28" s="43">
        <v>5.4592282539962378</v>
      </c>
      <c r="G28" s="43">
        <v>20.20115476096181</v>
      </c>
      <c r="I28" s="99" t="s">
        <v>9</v>
      </c>
      <c r="J28" s="11">
        <v>6.4379807551742359E-3</v>
      </c>
      <c r="K28" s="11">
        <v>2.7664636425502889E-2</v>
      </c>
      <c r="L28" s="11">
        <v>1.9650918011701532E-2</v>
      </c>
    </row>
    <row r="29" spans="1:13" ht="15" customHeight="1">
      <c r="A29" s="18">
        <v>2006</v>
      </c>
      <c r="B29" s="43">
        <v>2.0298080000000001</v>
      </c>
      <c r="C29" s="43">
        <v>17.216653787999999</v>
      </c>
      <c r="D29" s="43">
        <v>3.61826946</v>
      </c>
      <c r="E29" s="43">
        <v>0.16495124895932423</v>
      </c>
      <c r="F29" s="43">
        <v>5.5206910907431883</v>
      </c>
      <c r="G29" s="43">
        <v>20.513344964026395</v>
      </c>
    </row>
    <row r="30" spans="1:13" ht="15" customHeight="1">
      <c r="A30" s="18">
        <v>2007</v>
      </c>
      <c r="B30" s="43">
        <v>2.2519200000000001</v>
      </c>
      <c r="C30" s="43">
        <v>17.611808680000003</v>
      </c>
      <c r="D30" s="43">
        <v>5.2866594899999999</v>
      </c>
      <c r="E30" s="43">
        <v>0.1966329237658897</v>
      </c>
      <c r="F30" s="43">
        <v>5.6805858230840709</v>
      </c>
      <c r="G30" s="43">
        <v>21.846757457536427</v>
      </c>
      <c r="I30" s="27" t="s">
        <v>106</v>
      </c>
    </row>
    <row r="31" spans="1:13" ht="15" customHeight="1">
      <c r="A31" s="18">
        <v>2008</v>
      </c>
      <c r="B31" s="43">
        <v>2.1583261836692729</v>
      </c>
      <c r="C31" s="43">
        <v>18.0713376</v>
      </c>
      <c r="D31" s="43">
        <v>7.480017000000001</v>
      </c>
      <c r="E31" s="43">
        <v>0.24243049115886786</v>
      </c>
      <c r="F31" s="43">
        <v>5.9213608539936136</v>
      </c>
      <c r="G31" s="43">
        <v>23.447469697720837</v>
      </c>
      <c r="I31" s="1" t="str">
        <f>I22</f>
        <v>Fuel</v>
      </c>
      <c r="J31" s="189" t="str">
        <f>CONCATENATE("Taxa de crescimento"," ","(",A23,"-",LARGE(A23:A71,1),")"," % a.a.")</f>
        <v>Taxa de crescimento (2000-2023) % a.a.</v>
      </c>
      <c r="K31" s="190"/>
      <c r="L31" s="191"/>
    </row>
    <row r="32" spans="1:13" ht="15" customHeight="1">
      <c r="A32" s="18">
        <v>2009</v>
      </c>
      <c r="B32" s="43">
        <v>1.8533239999999997</v>
      </c>
      <c r="C32" s="43">
        <v>18.066003481224502</v>
      </c>
      <c r="D32" s="43">
        <v>8.4001835677200027</v>
      </c>
      <c r="E32" s="43">
        <v>0.31428826358297446</v>
      </c>
      <c r="F32" s="43">
        <v>6.1479061052171096</v>
      </c>
      <c r="G32" s="43">
        <v>22.831882853208924</v>
      </c>
      <c r="I32" s="1" t="s">
        <v>5</v>
      </c>
      <c r="J32" s="192">
        <f>((SUM(B46:G46)/SUM(B23:G23))^(1/(A$46-A$23)))-1</f>
        <v>3.1687442037779734E-2</v>
      </c>
      <c r="K32" s="193"/>
      <c r="L32" s="194"/>
    </row>
    <row r="33" spans="1:15" ht="15" customHeight="1">
      <c r="A33" s="18">
        <v>2010</v>
      </c>
      <c r="B33" s="43">
        <v>1.7666846161646985</v>
      </c>
      <c r="C33" s="43">
        <v>21.314663723742633</v>
      </c>
      <c r="D33" s="43">
        <v>8.2431300000000007</v>
      </c>
      <c r="E33" s="43">
        <v>0.41441215832115308</v>
      </c>
      <c r="F33" s="43">
        <v>6.3836226792030759</v>
      </c>
      <c r="G33" s="43">
        <v>25.738243529859361</v>
      </c>
      <c r="I33" s="99" t="str">
        <f t="shared" ref="I33:I38" si="0">I23</f>
        <v>Diesel B (cargas)</v>
      </c>
      <c r="J33" s="195">
        <f>(G$46/G$23)^(1/(A$46-A$23))-1</f>
        <v>2.9245029873210537E-2</v>
      </c>
      <c r="K33" s="196"/>
      <c r="L33" s="197"/>
    </row>
    <row r="34" spans="1:15" ht="15" customHeight="1">
      <c r="A34" s="18">
        <v>2011</v>
      </c>
      <c r="B34" s="43">
        <v>1.7353599999999998</v>
      </c>
      <c r="C34" s="43">
        <v>25.342292147926873</v>
      </c>
      <c r="D34" s="43">
        <v>6.2303084099999992</v>
      </c>
      <c r="E34" s="43">
        <v>0.55695159580410591</v>
      </c>
      <c r="F34" s="43">
        <v>6.7541002160179193</v>
      </c>
      <c r="G34" s="43">
        <v>27.165794820861183</v>
      </c>
      <c r="I34" s="99" t="str">
        <f t="shared" si="0"/>
        <v>Diesel B (coletivo)</v>
      </c>
      <c r="J34" s="195">
        <f>(F$46/F$23)^(1/(A$46-A$23))-1</f>
        <v>7.6806660985375697E-3</v>
      </c>
      <c r="K34" s="196"/>
      <c r="L34" s="197"/>
    </row>
    <row r="35" spans="1:15" ht="15" customHeight="1">
      <c r="A35" s="18">
        <v>2012</v>
      </c>
      <c r="B35" s="43">
        <v>1.7087839999999999</v>
      </c>
      <c r="C35" s="43">
        <v>28.597335900600005</v>
      </c>
      <c r="D35" s="43">
        <v>5.7626338199999996</v>
      </c>
      <c r="E35" s="43">
        <v>0.72058944644640366</v>
      </c>
      <c r="F35" s="43">
        <v>7.0875346107106516</v>
      </c>
      <c r="G35" s="43">
        <v>28.724137781801236</v>
      </c>
      <c r="I35" s="99" t="str">
        <f t="shared" si="0"/>
        <v>Diesel B (individual)</v>
      </c>
      <c r="J35" s="195">
        <f>(E$46/E$23)^(1/(A$46-A$23))-1</f>
        <v>0.16249952282162061</v>
      </c>
      <c r="K35" s="196"/>
      <c r="L35" s="197"/>
    </row>
    <row r="36" spans="1:15" ht="15" customHeight="1">
      <c r="A36" s="18">
        <v>2013</v>
      </c>
      <c r="B36" s="43">
        <v>1.6473599999999999</v>
      </c>
      <c r="C36" s="43">
        <v>29.565346343831195</v>
      </c>
      <c r="D36" s="43">
        <v>6.7166999999999994</v>
      </c>
      <c r="E36" s="43">
        <v>0.89233175577733959</v>
      </c>
      <c r="F36" s="43">
        <v>7.2917670123416904</v>
      </c>
      <c r="G36" s="43">
        <v>30.766290777486958</v>
      </c>
      <c r="I36" s="99" t="str">
        <f t="shared" si="0"/>
        <v>Etanol Hidratado</v>
      </c>
      <c r="J36" s="195">
        <f>(D$46/D$23)^(1/(A$46-A$23))-1</f>
        <v>5.3709180675982848E-2</v>
      </c>
      <c r="K36" s="196"/>
      <c r="L36" s="197"/>
      <c r="M36" s="198"/>
      <c r="N36" s="198"/>
      <c r="O36" s="198"/>
    </row>
    <row r="37" spans="1:15" ht="15" customHeight="1">
      <c r="A37" s="18">
        <v>2014</v>
      </c>
      <c r="B37" s="43">
        <v>1.5941200000000002</v>
      </c>
      <c r="C37" s="43">
        <v>31.56423799369589</v>
      </c>
      <c r="D37" s="43">
        <v>7.1259076800000001</v>
      </c>
      <c r="E37" s="43">
        <v>1.0237542313793244</v>
      </c>
      <c r="F37" s="43">
        <v>7.4642000973917613</v>
      </c>
      <c r="G37" s="43">
        <v>31.025686347298876</v>
      </c>
      <c r="I37" s="99" t="str">
        <f t="shared" si="0"/>
        <v>Gasolina C</v>
      </c>
      <c r="J37" s="195">
        <f>(C$46/C$23)^(1/(A$46-A$23))-1</f>
        <v>3.0764655532491414E-2</v>
      </c>
      <c r="K37" s="196"/>
      <c r="L37" s="197"/>
    </row>
    <row r="38" spans="1:15" ht="15" customHeight="1">
      <c r="A38" s="18">
        <v>2015</v>
      </c>
      <c r="B38" s="43">
        <v>1.55275447840724</v>
      </c>
      <c r="C38" s="43">
        <v>29.098866520766109</v>
      </c>
      <c r="D38" s="43">
        <v>9.5822502599999986</v>
      </c>
      <c r="E38" s="43">
        <v>1.0785038199128483</v>
      </c>
      <c r="F38" s="43">
        <v>7.4269017279481186</v>
      </c>
      <c r="G38" s="43">
        <v>29.355482352861465</v>
      </c>
      <c r="I38" s="99" t="str">
        <f t="shared" si="0"/>
        <v>GNV</v>
      </c>
      <c r="J38" s="195">
        <f>(B$46/B$23)^(1/(A$46-A$23))-1</f>
        <v>8.297679631580257E-2</v>
      </c>
      <c r="K38" s="196"/>
      <c r="L38" s="197"/>
    </row>
    <row r="39" spans="1:15" ht="15" customHeight="1">
      <c r="A39" s="18">
        <v>2016</v>
      </c>
      <c r="B39" s="43">
        <v>1.5931520000000001</v>
      </c>
      <c r="C39" s="43">
        <v>30.108570103623798</v>
      </c>
      <c r="D39" s="43">
        <v>7.9529323500000002</v>
      </c>
      <c r="E39" s="43">
        <v>1.2397774816502327</v>
      </c>
      <c r="F39" s="43">
        <v>7.1934232440979962</v>
      </c>
      <c r="G39" s="43">
        <v>28.237386126282566</v>
      </c>
    </row>
    <row r="40" spans="1:15" ht="15" customHeight="1">
      <c r="A40" s="18">
        <v>2017</v>
      </c>
      <c r="B40" s="43">
        <v>1.7344799999999998</v>
      </c>
      <c r="C40" s="43">
        <v>31.262668131022199</v>
      </c>
      <c r="D40" s="43">
        <v>7.4022752184011988</v>
      </c>
      <c r="E40" s="43">
        <v>1.4175880331926562</v>
      </c>
      <c r="F40" s="43">
        <v>6.8986490871541983</v>
      </c>
      <c r="G40" s="43">
        <v>28.393583007816972</v>
      </c>
      <c r="J40" s="189" t="str">
        <f>CONCATENATE("Taxa de variação"," ","(",LARGE(A23:A71,1)-1,"-",LARGE(A23:A71,1),")"," % a.a.")</f>
        <v>Taxa de variação (2022-2023) % a.a.</v>
      </c>
      <c r="K40" s="190"/>
      <c r="L40" s="191"/>
    </row>
    <row r="41" spans="1:15" ht="15" customHeight="1">
      <c r="A41" s="18">
        <v>2018</v>
      </c>
      <c r="B41" s="43">
        <v>1.9463183203126686</v>
      </c>
      <c r="C41" s="43">
        <v>27.011962510060901</v>
      </c>
      <c r="D41" s="43">
        <v>10.263115841061</v>
      </c>
      <c r="E41" s="43">
        <v>1.6177152839656539</v>
      </c>
      <c r="F41" s="43">
        <v>6.6468291506169166</v>
      </c>
      <c r="G41" s="43">
        <v>28.672357254675067</v>
      </c>
      <c r="J41" s="192">
        <f>((SUM(B46:G46)/SUM(B45:G45))^(1/(A$46-A$45)))-1</f>
        <v>4.410089334200773E-2</v>
      </c>
      <c r="K41" s="193"/>
      <c r="L41" s="194"/>
    </row>
    <row r="42" spans="1:15" ht="15" customHeight="1">
      <c r="A42" s="18">
        <v>2019</v>
      </c>
      <c r="B42" s="43">
        <v>2.0104392</v>
      </c>
      <c r="C42" s="43">
        <v>27.088200782417001</v>
      </c>
      <c r="D42" s="43">
        <v>11.855905229999996</v>
      </c>
      <c r="E42" s="43">
        <v>1.8122940455682193</v>
      </c>
      <c r="F42" s="43">
        <v>6.5089404823331138</v>
      </c>
      <c r="G42" s="43">
        <v>29.670202162531908</v>
      </c>
    </row>
    <row r="43" spans="1:15">
      <c r="A43" s="18">
        <v>2020</v>
      </c>
      <c r="B43" s="43">
        <v>1.658712</v>
      </c>
      <c r="C43" s="43">
        <v>25.358135142708601</v>
      </c>
      <c r="D43" s="43">
        <v>10.115527115093165</v>
      </c>
      <c r="E43" s="43">
        <v>1.4025920947390722</v>
      </c>
      <c r="F43" s="43">
        <v>4.1632551813345442</v>
      </c>
      <c r="G43" s="43">
        <v>32.387588875099894</v>
      </c>
    </row>
    <row r="44" spans="1:15">
      <c r="A44" s="18">
        <v>2021</v>
      </c>
      <c r="B44" s="43">
        <v>1.9079280000000003</v>
      </c>
      <c r="C44" s="43">
        <v>28.002347866269798</v>
      </c>
      <c r="D44" s="43">
        <v>8.9626027601614915</v>
      </c>
      <c r="E44" s="43">
        <v>1.9002287674574248</v>
      </c>
      <c r="F44" s="43">
        <v>4.8909055886937036</v>
      </c>
      <c r="G44" s="43">
        <v>34.652124209979775</v>
      </c>
    </row>
    <row r="45" spans="1:15">
      <c r="A45" s="18">
        <v>2022</v>
      </c>
      <c r="B45" s="43">
        <v>1.9914400000000001</v>
      </c>
      <c r="C45" s="43">
        <v>30.705985092037402</v>
      </c>
      <c r="D45" s="43">
        <v>8.6418005700000009</v>
      </c>
      <c r="E45" s="43">
        <v>2.1792668298416435</v>
      </c>
      <c r="F45" s="43">
        <v>5.6012260354800869</v>
      </c>
      <c r="G45" s="43">
        <v>34.820178668683305</v>
      </c>
    </row>
    <row r="46" spans="1:15">
      <c r="A46" s="18">
        <v>2023</v>
      </c>
      <c r="B46" s="43">
        <v>1.7222402865372022</v>
      </c>
      <c r="C46" s="43">
        <v>32.7380406084743</v>
      </c>
      <c r="D46" s="43">
        <v>9.240702240000001</v>
      </c>
      <c r="E46" s="43">
        <v>2.4024115906173207</v>
      </c>
      <c r="F46" s="43">
        <v>5.9670600614558911</v>
      </c>
      <c r="G46" s="43">
        <v>35.571266862339492</v>
      </c>
    </row>
  </sheetData>
  <mergeCells count="11">
    <mergeCell ref="J31:L31"/>
    <mergeCell ref="J32:L32"/>
    <mergeCell ref="J41:L41"/>
    <mergeCell ref="J34:L34"/>
    <mergeCell ref="M36:O36"/>
    <mergeCell ref="J33:L33"/>
    <mergeCell ref="J38:L38"/>
    <mergeCell ref="J37:L37"/>
    <mergeCell ref="J35:L35"/>
    <mergeCell ref="J36:L36"/>
    <mergeCell ref="J40:L40"/>
  </mergeCells>
  <hyperlinks>
    <hyperlink ref="G1" location="Índice!A1" display="&gt; Summary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2:K22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46"/>
  <dimension ref="A1:J44"/>
  <sheetViews>
    <sheetView showGridLines="0" workbookViewId="0"/>
  </sheetViews>
  <sheetFormatPr defaultRowHeight="15"/>
  <cols>
    <col min="1" max="1" width="16.7109375" customWidth="1"/>
    <col min="2" max="3" width="14.140625" customWidth="1"/>
    <col min="9" max="9" width="18.7109375" bestFit="1" customWidth="1"/>
  </cols>
  <sheetData>
    <row r="1" spans="1:8">
      <c r="A1" s="132" t="s">
        <v>515</v>
      </c>
      <c r="B1" s="7"/>
      <c r="C1" s="7"/>
      <c r="D1" s="7"/>
      <c r="E1" s="7"/>
      <c r="F1" s="7"/>
      <c r="G1" s="12"/>
      <c r="H1" s="58" t="s">
        <v>96</v>
      </c>
    </row>
    <row r="2" spans="1:8">
      <c r="A2" s="136" t="s">
        <v>102</v>
      </c>
    </row>
    <row r="19" spans="1:10">
      <c r="A19" s="27" t="s">
        <v>106</v>
      </c>
      <c r="I19" s="27" t="s">
        <v>106</v>
      </c>
    </row>
    <row r="20" spans="1:10">
      <c r="A20" s="45" t="s">
        <v>17</v>
      </c>
      <c r="B20" s="15" t="s">
        <v>18</v>
      </c>
      <c r="C20" s="15" t="s">
        <v>19</v>
      </c>
      <c r="D20" s="15" t="s">
        <v>20</v>
      </c>
      <c r="E20" s="15" t="s">
        <v>21</v>
      </c>
      <c r="F20" s="15" t="s">
        <v>22</v>
      </c>
      <c r="G20" s="15" t="s">
        <v>5</v>
      </c>
      <c r="I20" s="25" t="s">
        <v>125</v>
      </c>
      <c r="J20" s="1">
        <f>A22</f>
        <v>2001</v>
      </c>
    </row>
    <row r="21" spans="1:10">
      <c r="A21" s="107">
        <v>2000</v>
      </c>
      <c r="B21" s="100">
        <v>42.722210461539987</v>
      </c>
      <c r="C21" s="100">
        <v>11.556682625557224</v>
      </c>
      <c r="D21" s="100">
        <v>7.1764131479694058</v>
      </c>
      <c r="E21" s="100">
        <v>56.282861323280088</v>
      </c>
      <c r="F21" s="100">
        <v>50.338696541649654</v>
      </c>
      <c r="G21" s="100">
        <v>28.183351157280086</v>
      </c>
      <c r="I21" s="25" t="s">
        <v>126</v>
      </c>
      <c r="J21" s="1">
        <f>A44</f>
        <v>2023</v>
      </c>
    </row>
    <row r="22" spans="1:10">
      <c r="A22" s="107">
        <v>2001</v>
      </c>
      <c r="B22" s="100">
        <v>42.794800509360016</v>
      </c>
      <c r="C22" s="100">
        <v>11.532234011418055</v>
      </c>
      <c r="D22" s="100">
        <v>6.4438983700718779</v>
      </c>
      <c r="E22" s="100">
        <v>56.252524144042198</v>
      </c>
      <c r="F22" s="100">
        <v>52.647502824313165</v>
      </c>
      <c r="G22" s="100">
        <v>27.922563446817747</v>
      </c>
      <c r="I22" s="2" t="s">
        <v>127</v>
      </c>
      <c r="J22" s="11">
        <f>((VLOOKUP($J$21,$A$21:$G$44,5,0)/VLOOKUP($J$20,$A$21:$G$44,5,0))^(1/($J$21-$J$20)))-1</f>
        <v>-7.9575243135510121E-3</v>
      </c>
    </row>
    <row r="23" spans="1:10">
      <c r="A23" s="107">
        <v>2002</v>
      </c>
      <c r="B23" s="100">
        <v>42.447448331422748</v>
      </c>
      <c r="C23" s="100">
        <v>11.522964024370348</v>
      </c>
      <c r="D23" s="100">
        <v>4.8302945465956872</v>
      </c>
      <c r="E23" s="100">
        <v>55.958995916472226</v>
      </c>
      <c r="F23" s="100">
        <v>52.274330740790525</v>
      </c>
      <c r="G23" s="100">
        <v>27.768169230650056</v>
      </c>
      <c r="I23" s="2" t="s">
        <v>23</v>
      </c>
      <c r="J23" s="11">
        <f>((VLOOKUP($J$21,$A$21:$G$44,2,0)/VLOOKUP($J$20,$A$21:$G$44,2,0))^(1/($J$21-$J$20)))-1</f>
        <v>-2.1216227936522447E-3</v>
      </c>
    </row>
    <row r="24" spans="1:10">
      <c r="A24" s="107">
        <v>2003</v>
      </c>
      <c r="B24" s="100">
        <v>42.565172176622553</v>
      </c>
      <c r="C24" s="100">
        <v>11.544953787458459</v>
      </c>
      <c r="D24" s="100">
        <v>4.9722487452446797</v>
      </c>
      <c r="E24" s="100">
        <v>55.433558180484411</v>
      </c>
      <c r="F24" s="100">
        <v>45.946070230975721</v>
      </c>
      <c r="G24" s="100">
        <v>27.668660476273196</v>
      </c>
      <c r="I24" s="2" t="s">
        <v>5</v>
      </c>
      <c r="J24" s="11">
        <f>((VLOOKUP($J$21,$A$21:$G$44,7,0)/VLOOKUP($J$20,$A$21:$G$44,7,0))^(1/($J$21-$J$20)))-1</f>
        <v>5.6079679696015017E-3</v>
      </c>
    </row>
    <row r="25" spans="1:10">
      <c r="A25" s="107">
        <v>2004</v>
      </c>
      <c r="B25" s="100">
        <v>42.407031108370184</v>
      </c>
      <c r="C25" s="100">
        <v>11.565920764605686</v>
      </c>
      <c r="D25" s="100">
        <v>5.0612827099135318</v>
      </c>
      <c r="E25" s="100">
        <v>54.915383442713861</v>
      </c>
      <c r="F25" s="100">
        <v>44.533509663959606</v>
      </c>
      <c r="G25" s="100">
        <v>27.951721352765063</v>
      </c>
      <c r="I25" s="2" t="s">
        <v>22</v>
      </c>
      <c r="J25" s="11">
        <f>((VLOOKUP($J$21,$A$21:$G$44,6,0)/VLOOKUP($J$20,$A$21:$G$44,6,0))^(1/($J$21-$J$20)))-1</f>
        <v>-3.1992348325531772E-2</v>
      </c>
    </row>
    <row r="26" spans="1:10">
      <c r="A26" s="107">
        <v>2005</v>
      </c>
      <c r="B26" s="100">
        <v>42.462763570350027</v>
      </c>
      <c r="C26" s="100">
        <v>11.518115025923136</v>
      </c>
      <c r="D26" s="100">
        <v>5.7816558869827581</v>
      </c>
      <c r="E26" s="100">
        <v>54.349411418217812</v>
      </c>
      <c r="F26" s="100">
        <v>41.351817245399857</v>
      </c>
      <c r="G26" s="100">
        <v>28.126928196366428</v>
      </c>
      <c r="I26" s="2" t="s">
        <v>24</v>
      </c>
      <c r="J26" s="11">
        <f>((VLOOKUP($J$21,$A$21:$G$44,3,0)/VLOOKUP($J$20,$A$21:$G$44,3,0))^(1/($J$21-$J$20)))-1</f>
        <v>3.5107099846509726E-3</v>
      </c>
    </row>
    <row r="27" spans="1:10">
      <c r="A27" s="107">
        <v>2006</v>
      </c>
      <c r="B27" s="100">
        <v>42.912560453662351</v>
      </c>
      <c r="C27" s="100">
        <v>11.441811476000884</v>
      </c>
      <c r="D27" s="100">
        <v>6.7154433059961649</v>
      </c>
      <c r="E27" s="100">
        <v>53.870316881637734</v>
      </c>
      <c r="F27" s="100">
        <v>39.725641826241976</v>
      </c>
      <c r="G27" s="100">
        <v>28.255874663436103</v>
      </c>
      <c r="I27" s="2" t="s">
        <v>25</v>
      </c>
      <c r="J27" s="11">
        <f>((VLOOKUP($J$21,$A$21:$G$44,4,0)/VLOOKUP($J$20,$A$21:$G$44,4,0))^(1/($J$21-$J$20)))-1</f>
        <v>-3.5420399815172532E-3</v>
      </c>
    </row>
    <row r="28" spans="1:10">
      <c r="A28" s="107">
        <v>2007</v>
      </c>
      <c r="B28" s="100">
        <v>42.582899292449802</v>
      </c>
      <c r="C28" s="100">
        <v>11.368976265040011</v>
      </c>
      <c r="D28" s="100">
        <v>6.4396259346142211</v>
      </c>
      <c r="E28" s="100">
        <v>53.653839354084944</v>
      </c>
      <c r="F28" s="100">
        <v>39.23851983883177</v>
      </c>
      <c r="G28" s="100">
        <v>28.516193610342189</v>
      </c>
    </row>
    <row r="29" spans="1:10">
      <c r="A29" s="107">
        <v>2008</v>
      </c>
      <c r="B29" s="100">
        <v>42.435072118647923</v>
      </c>
      <c r="C29" s="100">
        <v>11.261371882537267</v>
      </c>
      <c r="D29" s="100">
        <v>5.9048535922194461</v>
      </c>
      <c r="E29" s="100">
        <v>53.28191398589977</v>
      </c>
      <c r="F29" s="100">
        <v>39.534746023813049</v>
      </c>
      <c r="G29" s="100">
        <v>28.750466052096318</v>
      </c>
    </row>
    <row r="30" spans="1:10">
      <c r="A30" s="107">
        <v>2009</v>
      </c>
      <c r="B30" s="100">
        <v>42.286390122479119</v>
      </c>
      <c r="C30" s="100">
        <v>11.201756798625325</v>
      </c>
      <c r="D30" s="100">
        <v>5.462900461511464</v>
      </c>
      <c r="E30" s="100">
        <v>53.038291224798542</v>
      </c>
      <c r="F30" s="100">
        <v>37.74711984235833</v>
      </c>
      <c r="G30" s="100">
        <v>28.476918900333644</v>
      </c>
    </row>
    <row r="31" spans="1:10">
      <c r="A31" s="107">
        <v>2010</v>
      </c>
      <c r="B31" s="100">
        <v>42.264033684330997</v>
      </c>
      <c r="C31" s="100">
        <v>11.165824271968649</v>
      </c>
      <c r="D31" s="100">
        <v>5.2257342477404123</v>
      </c>
      <c r="E31" s="100">
        <v>52.73108506596364</v>
      </c>
      <c r="F31" s="100">
        <v>35.299657084356731</v>
      </c>
      <c r="G31" s="100">
        <v>28.805879460837922</v>
      </c>
    </row>
    <row r="32" spans="1:10">
      <c r="A32" s="107">
        <v>2011</v>
      </c>
      <c r="B32" s="100">
        <v>42.121043208378559</v>
      </c>
      <c r="C32" s="100">
        <v>11.089732737319897</v>
      </c>
      <c r="D32" s="100">
        <v>5.440242578385905</v>
      </c>
      <c r="E32" s="100">
        <v>49.933615929675085</v>
      </c>
      <c r="F32" s="100">
        <v>34.032720793158042</v>
      </c>
      <c r="G32" s="100">
        <v>28.721369289639433</v>
      </c>
    </row>
    <row r="33" spans="1:7">
      <c r="A33" s="107">
        <v>2012</v>
      </c>
      <c r="B33" s="100">
        <v>42.294754384127202</v>
      </c>
      <c r="C33" s="100">
        <v>10.998186449551776</v>
      </c>
      <c r="D33" s="100">
        <v>5.5943728027326873</v>
      </c>
      <c r="E33" s="100">
        <v>50.065407195071778</v>
      </c>
      <c r="F33" s="100">
        <v>33.761271090830583</v>
      </c>
      <c r="G33" s="100">
        <v>28.913310539722364</v>
      </c>
    </row>
    <row r="34" spans="1:7">
      <c r="A34" s="107">
        <v>2013</v>
      </c>
      <c r="B34" s="100">
        <v>41.930981444967365</v>
      </c>
      <c r="C34" s="100">
        <v>10.907441541557301</v>
      </c>
      <c r="D34" s="100">
        <v>5.141295983973408</v>
      </c>
      <c r="E34" s="100">
        <v>51.424025644232245</v>
      </c>
      <c r="F34" s="100">
        <v>32.532696035019256</v>
      </c>
      <c r="G34" s="100">
        <v>28.760240545968177</v>
      </c>
    </row>
    <row r="35" spans="1:7">
      <c r="A35" s="107">
        <v>2014</v>
      </c>
      <c r="B35" s="100">
        <v>41.713843414611112</v>
      </c>
      <c r="C35" s="100">
        <v>10.845380113293421</v>
      </c>
      <c r="D35" s="100">
        <v>5.1550029037849443</v>
      </c>
      <c r="E35" s="100">
        <v>51.696617259184706</v>
      </c>
      <c r="F35" s="100">
        <v>30.523138497306871</v>
      </c>
      <c r="G35" s="100">
        <v>28.766798789708055</v>
      </c>
    </row>
    <row r="36" spans="1:7">
      <c r="A36" s="107">
        <v>2015</v>
      </c>
      <c r="B36" s="100">
        <v>41.613648883421114</v>
      </c>
      <c r="C36" s="100">
        <v>11.944186961333624</v>
      </c>
      <c r="D36" s="100">
        <v>5.2859063277464067</v>
      </c>
      <c r="E36" s="100">
        <v>50.954398492765058</v>
      </c>
      <c r="F36" s="100">
        <v>30.545648517445613</v>
      </c>
      <c r="G36" s="100">
        <v>29.788331413905876</v>
      </c>
    </row>
    <row r="37" spans="1:7">
      <c r="A37" s="107">
        <v>2016</v>
      </c>
      <c r="B37" s="100">
        <v>41.576508856343331</v>
      </c>
      <c r="C37" s="100">
        <v>12.419791918502243</v>
      </c>
      <c r="D37" s="100">
        <v>5.1596615843375213</v>
      </c>
      <c r="E37" s="100">
        <v>50.697285933505434</v>
      </c>
      <c r="F37" s="100">
        <v>28.221661786633312</v>
      </c>
      <c r="G37" s="100">
        <v>30.15913706974812</v>
      </c>
    </row>
    <row r="38" spans="1:7">
      <c r="A38" s="107">
        <v>2017</v>
      </c>
      <c r="B38" s="100">
        <v>41.413961674407275</v>
      </c>
      <c r="C38" s="100">
        <v>12.34268616869598</v>
      </c>
      <c r="D38" s="100">
        <v>5.313801274557866</v>
      </c>
      <c r="E38" s="100">
        <v>50.305246135591197</v>
      </c>
      <c r="F38" s="100">
        <v>26.718767697466465</v>
      </c>
      <c r="G38" s="100">
        <v>30.323342041238583</v>
      </c>
    </row>
    <row r="39" spans="1:7">
      <c r="A39" s="107">
        <v>2018</v>
      </c>
      <c r="B39" s="100">
        <v>41.525551498826616</v>
      </c>
      <c r="C39" s="100">
        <v>12.202677632155435</v>
      </c>
      <c r="D39" s="100">
        <v>4.9048939286277839</v>
      </c>
      <c r="E39" s="100">
        <v>49.881659791582031</v>
      </c>
      <c r="F39" s="100">
        <v>27.541367082863044</v>
      </c>
      <c r="G39" s="100">
        <v>30.336318475304722</v>
      </c>
    </row>
    <row r="40" spans="1:7">
      <c r="A40" s="107">
        <v>2019</v>
      </c>
      <c r="B40" s="100">
        <v>41.410362823382783</v>
      </c>
      <c r="C40" s="100">
        <v>11.980239401897089</v>
      </c>
      <c r="D40" s="100">
        <v>5.4772150033361324</v>
      </c>
      <c r="E40" s="100">
        <v>49.742384073104397</v>
      </c>
      <c r="F40" s="100">
        <v>26.831357429167404</v>
      </c>
      <c r="G40" s="100">
        <v>30.480338591984975</v>
      </c>
    </row>
    <row r="41" spans="1:7">
      <c r="A41" s="107">
        <v>2020</v>
      </c>
      <c r="B41" s="100">
        <v>44.41357907603998</v>
      </c>
      <c r="C41" s="100">
        <v>26.829811411338031</v>
      </c>
      <c r="D41" s="100">
        <v>9.7016746385592256</v>
      </c>
      <c r="E41" s="100">
        <v>48.654574079070294</v>
      </c>
      <c r="F41" s="100">
        <v>27.331985502817876</v>
      </c>
      <c r="G41" s="100">
        <v>40.539814149632001</v>
      </c>
    </row>
    <row r="42" spans="1:7">
      <c r="A42" s="107">
        <v>2021</v>
      </c>
      <c r="B42" s="100">
        <v>43.567790499907794</v>
      </c>
      <c r="C42" s="100">
        <v>23.401880954343014</v>
      </c>
      <c r="D42" s="100">
        <v>7.9077483947984444</v>
      </c>
      <c r="E42" s="100">
        <v>48.410526849509004</v>
      </c>
      <c r="F42" s="100">
        <v>26.140575464395116</v>
      </c>
      <c r="G42" s="100">
        <v>38.558732869295682</v>
      </c>
    </row>
    <row r="43" spans="1:7">
      <c r="A43" s="107">
        <v>2022</v>
      </c>
      <c r="B43" s="100">
        <v>42.11654535255181</v>
      </c>
      <c r="C43" s="100">
        <v>15.718422023366685</v>
      </c>
      <c r="D43" s="100">
        <v>6.76</v>
      </c>
      <c r="E43" s="100">
        <v>46.948565182091087</v>
      </c>
      <c r="F43" s="100">
        <v>26.41812837812828</v>
      </c>
      <c r="G43" s="100">
        <v>34.311481225862281</v>
      </c>
    </row>
    <row r="44" spans="1:7">
      <c r="A44" s="107">
        <v>2023</v>
      </c>
      <c r="B44" s="100">
        <v>40.841197967645407</v>
      </c>
      <c r="C44" s="100">
        <v>12.45654804619069</v>
      </c>
      <c r="D44" s="100">
        <v>5.96</v>
      </c>
      <c r="E44" s="100">
        <v>47.185428058619074</v>
      </c>
      <c r="F44" s="100">
        <v>25.746082798314063</v>
      </c>
      <c r="G44" s="100">
        <v>31.578159563936786</v>
      </c>
    </row>
  </sheetData>
  <hyperlinks>
    <hyperlink ref="H1" location="Índice!A1" display="&gt; Summary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47"/>
  <dimension ref="A1:F22"/>
  <sheetViews>
    <sheetView showGridLines="0" zoomScaleNormal="100" workbookViewId="0"/>
  </sheetViews>
  <sheetFormatPr defaultRowHeight="15"/>
  <cols>
    <col min="1" max="1" width="13.5703125" customWidth="1"/>
    <col min="2" max="2" width="19.5703125" customWidth="1"/>
    <col min="3" max="6" width="18.28515625" customWidth="1"/>
  </cols>
  <sheetData>
    <row r="1" spans="1:6">
      <c r="A1" s="132" t="s">
        <v>516</v>
      </c>
      <c r="B1" s="7"/>
      <c r="C1" s="7"/>
      <c r="D1" s="7"/>
      <c r="E1" s="12"/>
      <c r="F1" s="58" t="s">
        <v>96</v>
      </c>
    </row>
    <row r="2" spans="1:6">
      <c r="A2" s="136" t="s">
        <v>102</v>
      </c>
    </row>
    <row r="17" spans="1:6">
      <c r="A17" s="27" t="s">
        <v>106</v>
      </c>
    </row>
    <row r="18" spans="1:6">
      <c r="A18" s="15" t="s">
        <v>0</v>
      </c>
      <c r="B18" s="15" t="s">
        <v>23</v>
      </c>
      <c r="C18" s="15" t="s">
        <v>24</v>
      </c>
      <c r="D18" s="15" t="s">
        <v>25</v>
      </c>
      <c r="E18" s="15" t="s">
        <v>26</v>
      </c>
      <c r="F18" s="15" t="s">
        <v>22</v>
      </c>
    </row>
    <row r="19" spans="1:6">
      <c r="A19" s="18">
        <v>2000</v>
      </c>
      <c r="B19" s="32">
        <v>0.47671777995824771</v>
      </c>
      <c r="C19" s="32">
        <v>0.46856631228953161</v>
      </c>
      <c r="D19" s="32">
        <v>1.5669809459046967E-2</v>
      </c>
      <c r="E19" s="32">
        <v>1.4403285423485754E-3</v>
      </c>
      <c r="F19" s="32">
        <v>3.7605769750825191E-2</v>
      </c>
    </row>
    <row r="20" spans="1:6">
      <c r="A20" s="18">
        <v>2010</v>
      </c>
      <c r="B20" s="32">
        <v>0.52386151484371823</v>
      </c>
      <c r="C20" s="32">
        <v>0.39892191737646476</v>
      </c>
      <c r="D20" s="32">
        <v>1.9080014009508785E-2</v>
      </c>
      <c r="E20" s="32">
        <v>1.2711741280614693E-3</v>
      </c>
      <c r="F20" s="32">
        <v>5.686537964224668E-2</v>
      </c>
    </row>
    <row r="21" spans="1:6">
      <c r="A21" s="18">
        <v>2020</v>
      </c>
      <c r="B21" s="32">
        <v>0.7910930915131833</v>
      </c>
      <c r="C21" s="32">
        <v>0.14153352421921733</v>
      </c>
      <c r="D21" s="32">
        <v>1.6151227133678031E-2</v>
      </c>
      <c r="E21" s="32">
        <v>1.0971240227824293E-3</v>
      </c>
      <c r="F21" s="32">
        <v>5.0125033111138993E-2</v>
      </c>
    </row>
    <row r="22" spans="1:6">
      <c r="A22" s="18">
        <v>2023</v>
      </c>
      <c r="B22" s="32">
        <v>0.6445570128491519</v>
      </c>
      <c r="C22" s="32">
        <v>0.27364978258464001</v>
      </c>
      <c r="D22" s="32">
        <v>1.5554138216247104E-2</v>
      </c>
      <c r="E22" s="32">
        <v>1.325340670791693E-3</v>
      </c>
      <c r="F22" s="32">
        <v>6.4913725679169296E-2</v>
      </c>
    </row>
  </sheetData>
  <hyperlinks>
    <hyperlink ref="F1" location="Índice!A1" display="&gt; Summary" xr:uid="{00000000-0004-0000-3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AE46"/>
  <sheetViews>
    <sheetView showGridLines="0" workbookViewId="0"/>
  </sheetViews>
  <sheetFormatPr defaultRowHeight="15"/>
  <cols>
    <col min="1" max="1" width="37.5703125" customWidth="1"/>
    <col min="2" max="22" width="11.5703125" bestFit="1" customWidth="1"/>
    <col min="23" max="24" width="11.42578125" customWidth="1"/>
  </cols>
  <sheetData>
    <row r="1" spans="1:9">
      <c r="A1" s="132" t="s">
        <v>98</v>
      </c>
      <c r="B1" s="7"/>
      <c r="C1" s="7"/>
      <c r="D1" s="7"/>
      <c r="E1" s="7"/>
      <c r="F1" s="7"/>
      <c r="G1" s="7"/>
      <c r="H1" s="12"/>
      <c r="I1" s="57" t="s">
        <v>96</v>
      </c>
    </row>
    <row r="2" spans="1:9">
      <c r="A2" s="136" t="s">
        <v>314</v>
      </c>
    </row>
    <row r="17" spans="1:25">
      <c r="A17" s="10" t="s">
        <v>124</v>
      </c>
    </row>
    <row r="18" spans="1:25">
      <c r="A18" s="1" t="s">
        <v>334</v>
      </c>
      <c r="B18" s="1">
        <v>2000</v>
      </c>
      <c r="C18" s="1">
        <v>2010</v>
      </c>
      <c r="D18" s="1">
        <v>2015</v>
      </c>
      <c r="E18" s="1">
        <v>2020</v>
      </c>
      <c r="F18" s="1">
        <v>2023</v>
      </c>
    </row>
    <row r="19" spans="1:25">
      <c r="A19" s="2" t="s">
        <v>71</v>
      </c>
      <c r="B19" s="83">
        <v>0.38528520570896774</v>
      </c>
      <c r="C19" s="83">
        <v>0.38108171797103951</v>
      </c>
      <c r="D19" s="83">
        <v>0.34420634267534955</v>
      </c>
      <c r="E19" s="83">
        <v>0.34069089819007387</v>
      </c>
      <c r="F19" s="83">
        <v>0.33679039077877454</v>
      </c>
    </row>
    <row r="20" spans="1:25">
      <c r="A20" s="2" t="s">
        <v>68</v>
      </c>
      <c r="B20" s="83">
        <v>0.30180135286310927</v>
      </c>
      <c r="C20" s="83">
        <v>0.31117607236329192</v>
      </c>
      <c r="D20" s="83">
        <v>0.34353183975837326</v>
      </c>
      <c r="E20" s="83">
        <v>0.32905400412042557</v>
      </c>
      <c r="F20" s="83">
        <v>0.35025063664898054</v>
      </c>
    </row>
    <row r="21" spans="1:25">
      <c r="A21" s="2" t="s">
        <v>72</v>
      </c>
      <c r="B21" s="83">
        <v>4.6638266367959993E-2</v>
      </c>
      <c r="C21" s="83">
        <v>4.4745555078792902E-2</v>
      </c>
      <c r="D21" s="83">
        <v>4.6721064907083193E-2</v>
      </c>
      <c r="E21" s="83">
        <v>5.3943408203498341E-2</v>
      </c>
      <c r="F21" s="83">
        <v>5.2691698602129217E-2</v>
      </c>
    </row>
    <row r="22" spans="1:25">
      <c r="A22" s="2" t="s">
        <v>73</v>
      </c>
      <c r="B22" s="83">
        <v>5.2324277960714254E-2</v>
      </c>
      <c r="C22" s="83">
        <v>4.6535663163874245E-2</v>
      </c>
      <c r="D22" s="83">
        <v>5.1932483034533718E-2</v>
      </c>
      <c r="E22" s="83">
        <v>4.9899026469568515E-2</v>
      </c>
      <c r="F22" s="83">
        <v>5.376104054596488E-2</v>
      </c>
    </row>
    <row r="23" spans="1:25">
      <c r="A23" s="2" t="s">
        <v>57</v>
      </c>
      <c r="B23" s="83">
        <v>0.13212425301072914</v>
      </c>
      <c r="C23" s="83">
        <v>0.1065864406851266</v>
      </c>
      <c r="D23" s="83">
        <v>0.10378379959722579</v>
      </c>
      <c r="E23" s="83">
        <v>0.11731291594183992</v>
      </c>
      <c r="F23" s="83">
        <v>0.11311414813733213</v>
      </c>
    </row>
    <row r="24" spans="1:25">
      <c r="A24" s="2" t="s">
        <v>74</v>
      </c>
      <c r="B24" s="83">
        <v>8.1826644088519696E-2</v>
      </c>
      <c r="C24" s="83">
        <v>0.10987455073787496</v>
      </c>
      <c r="D24" s="83">
        <v>0.10982447002743445</v>
      </c>
      <c r="E24" s="83">
        <v>0.10909974707459366</v>
      </c>
      <c r="F24" s="83">
        <v>9.339208528681886E-2</v>
      </c>
    </row>
    <row r="26" spans="1:25">
      <c r="A26" s="10" t="s">
        <v>106</v>
      </c>
    </row>
    <row r="27" spans="1:25">
      <c r="A27" s="1" t="s">
        <v>99</v>
      </c>
      <c r="B27" s="15">
        <v>2000</v>
      </c>
      <c r="C27" s="1">
        <v>2001</v>
      </c>
      <c r="D27" s="1">
        <v>2002</v>
      </c>
      <c r="E27" s="1">
        <v>2003</v>
      </c>
      <c r="F27" s="1">
        <v>2004</v>
      </c>
      <c r="G27" s="1">
        <v>2005</v>
      </c>
      <c r="H27" s="1">
        <v>2006</v>
      </c>
      <c r="I27" s="1">
        <v>2007</v>
      </c>
      <c r="J27" s="1">
        <v>2008</v>
      </c>
      <c r="K27" s="1">
        <v>2009</v>
      </c>
      <c r="L27" s="1">
        <v>2010</v>
      </c>
      <c r="M27" s="1">
        <v>2011</v>
      </c>
      <c r="N27" s="1">
        <v>2012</v>
      </c>
      <c r="O27" s="1">
        <v>2013</v>
      </c>
      <c r="P27" s="1">
        <v>2014</v>
      </c>
      <c r="Q27" s="1">
        <v>2015</v>
      </c>
      <c r="R27" s="1">
        <v>2016</v>
      </c>
      <c r="S27" s="1">
        <v>2017</v>
      </c>
      <c r="T27" s="1">
        <v>2018</v>
      </c>
      <c r="U27" s="1">
        <v>2019</v>
      </c>
      <c r="V27" s="1">
        <v>2020</v>
      </c>
      <c r="W27" s="1">
        <v>2021</v>
      </c>
      <c r="X27" s="1">
        <v>2022</v>
      </c>
      <c r="Y27" s="1">
        <v>2023</v>
      </c>
    </row>
    <row r="28" spans="1:25">
      <c r="A28" s="2" t="s">
        <v>71</v>
      </c>
      <c r="B28" s="3">
        <v>60492.230420333988</v>
      </c>
      <c r="C28" s="3">
        <v>60722.660282569763</v>
      </c>
      <c r="D28" s="3">
        <v>64542.200525251254</v>
      </c>
      <c r="E28" s="3">
        <v>67349.245011691019</v>
      </c>
      <c r="F28" s="3">
        <v>71200.675153503966</v>
      </c>
      <c r="G28" s="3">
        <v>72492.9920369061</v>
      </c>
      <c r="H28" s="3">
        <v>75712.83423486854</v>
      </c>
      <c r="I28" s="3">
        <v>80727.138254545338</v>
      </c>
      <c r="J28" s="3">
        <v>81184.133965686458</v>
      </c>
      <c r="K28" s="3">
        <v>75797.717174990903</v>
      </c>
      <c r="L28" s="3">
        <v>85252.84505677587</v>
      </c>
      <c r="M28" s="3">
        <v>88224.744171202648</v>
      </c>
      <c r="N28" s="3">
        <v>88238.054495776611</v>
      </c>
      <c r="O28" s="3">
        <v>87989.735524647098</v>
      </c>
      <c r="P28" s="3">
        <v>86985.619811400858</v>
      </c>
      <c r="Q28" s="3">
        <v>84368.551648696521</v>
      </c>
      <c r="R28" s="3">
        <v>83456.865524457564</v>
      </c>
      <c r="S28" s="3">
        <v>85018.000487326237</v>
      </c>
      <c r="T28" s="3">
        <v>81243.26621849458</v>
      </c>
      <c r="U28" s="3">
        <v>79136.511728829646</v>
      </c>
      <c r="V28" s="3">
        <v>82181.987288965043</v>
      </c>
      <c r="W28" s="3">
        <v>85618.262766391941</v>
      </c>
      <c r="X28" s="3">
        <v>87186.759713631822</v>
      </c>
      <c r="Y28" s="3">
        <v>89744.728613519401</v>
      </c>
    </row>
    <row r="29" spans="1:25">
      <c r="A29" s="2" t="s">
        <v>68</v>
      </c>
      <c r="B29" s="3">
        <v>47384.733979000004</v>
      </c>
      <c r="C29" s="3">
        <v>47801.820445999998</v>
      </c>
      <c r="D29" s="3">
        <v>49399.982199999999</v>
      </c>
      <c r="E29" s="3">
        <v>48291.0504</v>
      </c>
      <c r="F29" s="3">
        <v>51689.982799999998</v>
      </c>
      <c r="G29" s="3">
        <v>52719.657100913486</v>
      </c>
      <c r="H29" s="3">
        <v>53626.541532710296</v>
      </c>
      <c r="I29" s="3">
        <v>58001.122873545559</v>
      </c>
      <c r="J29" s="3">
        <v>62778.050529870176</v>
      </c>
      <c r="K29" s="3">
        <v>62968.926627098961</v>
      </c>
      <c r="L29" s="3">
        <v>69614.059745001621</v>
      </c>
      <c r="M29" s="3">
        <v>73874.750094838892</v>
      </c>
      <c r="N29" s="3">
        <v>78904.08986043866</v>
      </c>
      <c r="O29" s="3">
        <v>83022.24889229158</v>
      </c>
      <c r="P29" s="3">
        <v>86027.034466569588</v>
      </c>
      <c r="Q29" s="3">
        <v>84203.223974180699</v>
      </c>
      <c r="R29" s="3">
        <v>81986.855215117976</v>
      </c>
      <c r="S29" s="3">
        <v>82889.636826803617</v>
      </c>
      <c r="T29" s="3">
        <v>82188.711569274106</v>
      </c>
      <c r="U29" s="3">
        <v>84684.836873897599</v>
      </c>
      <c r="V29" s="3">
        <v>79374.917638453509</v>
      </c>
      <c r="W29" s="3">
        <v>85211.898314887876</v>
      </c>
      <c r="X29" s="3">
        <v>89426.413969225323</v>
      </c>
      <c r="Y29" s="3">
        <v>93331.488051339475</v>
      </c>
    </row>
    <row r="30" spans="1:25">
      <c r="A30" s="2" t="s">
        <v>72</v>
      </c>
      <c r="B30" s="3">
        <v>7322.5047672000001</v>
      </c>
      <c r="C30" s="3">
        <v>7729.1054272000019</v>
      </c>
      <c r="D30" s="3">
        <v>7811.0190000000002</v>
      </c>
      <c r="E30" s="3">
        <v>8151.7379999999994</v>
      </c>
      <c r="F30" s="3">
        <v>8275.7950000000001</v>
      </c>
      <c r="G30" s="3">
        <v>8361.2921794467129</v>
      </c>
      <c r="H30" s="3">
        <v>8553.5342246176024</v>
      </c>
      <c r="I30" s="3">
        <v>9063.7271541053633</v>
      </c>
      <c r="J30" s="3">
        <v>9900.8839873249635</v>
      </c>
      <c r="K30" s="3">
        <v>9540.9803029657014</v>
      </c>
      <c r="L30" s="3">
        <v>10010.151876143427</v>
      </c>
      <c r="M30" s="3">
        <v>9979.9702615875722</v>
      </c>
      <c r="N30" s="3">
        <v>10341.853191411175</v>
      </c>
      <c r="O30" s="3">
        <v>10613.609622474702</v>
      </c>
      <c r="P30" s="3">
        <v>11173.703068489664</v>
      </c>
      <c r="Q30" s="3">
        <v>11451.818543080099</v>
      </c>
      <c r="R30" s="3">
        <v>11244.29873264769</v>
      </c>
      <c r="S30" s="3">
        <v>12291.96400054699</v>
      </c>
      <c r="T30" s="3">
        <v>12348.457398758841</v>
      </c>
      <c r="U30" s="3">
        <v>12631.495649738872</v>
      </c>
      <c r="V30" s="3">
        <v>13012.312658937113</v>
      </c>
      <c r="W30" s="3">
        <v>13143.086603239179</v>
      </c>
      <c r="X30" s="3">
        <v>13081.738562980247</v>
      </c>
      <c r="Y30" s="3">
        <v>14040.787150425635</v>
      </c>
    </row>
    <row r="31" spans="1:25">
      <c r="A31" s="2" t="s">
        <v>73</v>
      </c>
      <c r="B31" s="3">
        <v>8215.2447902918739</v>
      </c>
      <c r="C31" s="3">
        <v>7875.6955538755456</v>
      </c>
      <c r="D31" s="3">
        <v>8134.6235016380424</v>
      </c>
      <c r="E31" s="3">
        <v>8222.4742509938515</v>
      </c>
      <c r="F31" s="3">
        <v>8477.0350904743846</v>
      </c>
      <c r="G31" s="3">
        <v>8922.8230088963719</v>
      </c>
      <c r="H31" s="3">
        <v>9107.5474877447468</v>
      </c>
      <c r="I31" s="3">
        <v>9520.0999810858721</v>
      </c>
      <c r="J31" s="3">
        <v>9845.2679916775251</v>
      </c>
      <c r="K31" s="3">
        <v>10021.842661305936</v>
      </c>
      <c r="L31" s="3">
        <v>10410.621906626284</v>
      </c>
      <c r="M31" s="3">
        <v>10932.504599548152</v>
      </c>
      <c r="N31" s="3">
        <v>11509.02980010387</v>
      </c>
      <c r="O31" s="3">
        <v>12007.177558427578</v>
      </c>
      <c r="P31" s="3">
        <v>12710.955367746586</v>
      </c>
      <c r="Q31" s="3">
        <v>12729.19128418459</v>
      </c>
      <c r="R31" s="3">
        <v>12512.162967218817</v>
      </c>
      <c r="S31" s="3">
        <v>12599.011264090968</v>
      </c>
      <c r="T31" s="3">
        <v>12834.238818221182</v>
      </c>
      <c r="U31" s="3">
        <v>13263.962890372066</v>
      </c>
      <c r="V31" s="3">
        <v>12036.720619304435</v>
      </c>
      <c r="W31" s="3">
        <v>12626.889024758093</v>
      </c>
      <c r="X31" s="3">
        <v>13458.225766273494</v>
      </c>
      <c r="Y31" s="3">
        <v>14325.735311573209</v>
      </c>
    </row>
    <row r="32" spans="1:25">
      <c r="A32" s="2" t="s">
        <v>57</v>
      </c>
      <c r="B32" s="3">
        <v>20744.348962303029</v>
      </c>
      <c r="C32" s="3">
        <v>20220.877805569096</v>
      </c>
      <c r="D32" s="3">
        <v>20783.535879160292</v>
      </c>
      <c r="E32" s="3">
        <v>21010.221425699136</v>
      </c>
      <c r="F32" s="3">
        <v>21485.393797655201</v>
      </c>
      <c r="G32" s="3">
        <v>21976.557302874728</v>
      </c>
      <c r="H32" s="3">
        <v>22261.560648200979</v>
      </c>
      <c r="I32" s="3">
        <v>22468.824632279462</v>
      </c>
      <c r="J32" s="3">
        <v>22961.889094764654</v>
      </c>
      <c r="K32" s="3">
        <v>23379.106573028414</v>
      </c>
      <c r="L32" s="3">
        <v>23844.747423892124</v>
      </c>
      <c r="M32" s="3">
        <v>23582.058109649661</v>
      </c>
      <c r="N32" s="3">
        <v>24113.409278981198</v>
      </c>
      <c r="O32" s="3">
        <v>24125.394449529394</v>
      </c>
      <c r="P32" s="3">
        <v>25256.441458444428</v>
      </c>
      <c r="Q32" s="3">
        <v>25438.487822623101</v>
      </c>
      <c r="R32" s="3">
        <v>25392.943992830104</v>
      </c>
      <c r="S32" s="3">
        <v>26000.880663690012</v>
      </c>
      <c r="T32" s="3">
        <v>27063.00509500832</v>
      </c>
      <c r="U32" s="3">
        <v>27354.219612776931</v>
      </c>
      <c r="V32" s="3">
        <v>28298.403679058443</v>
      </c>
      <c r="W32" s="3">
        <v>28576.779562768184</v>
      </c>
      <c r="X32" s="3">
        <v>28963.215049067618</v>
      </c>
      <c r="Y32" s="3">
        <v>30141.591936339984</v>
      </c>
    </row>
    <row r="33" spans="1:31">
      <c r="A33" s="2" t="s">
        <v>74</v>
      </c>
      <c r="B33" s="3">
        <v>12847.304114927198</v>
      </c>
      <c r="C33" s="3">
        <v>13575.0912239096</v>
      </c>
      <c r="D33" s="3">
        <v>14394.172671999997</v>
      </c>
      <c r="E33" s="3">
        <v>15831.730874999996</v>
      </c>
      <c r="F33" s="3">
        <v>16441.940072000001</v>
      </c>
      <c r="G33" s="3">
        <v>17652.612306474621</v>
      </c>
      <c r="H33" s="3">
        <v>18823.298075999999</v>
      </c>
      <c r="I33" s="3">
        <v>21048.617288241519</v>
      </c>
      <c r="J33" s="3">
        <v>24679.311044808965</v>
      </c>
      <c r="K33" s="3">
        <v>23915.532381368903</v>
      </c>
      <c r="L33" s="3">
        <v>24580.33961747483</v>
      </c>
      <c r="M33" s="3">
        <v>22170.928465144116</v>
      </c>
      <c r="N33" s="3">
        <v>22073.003154234939</v>
      </c>
      <c r="O33" s="3">
        <v>25078.947613596032</v>
      </c>
      <c r="P33" s="3">
        <v>26540.182953063933</v>
      </c>
      <c r="Q33" s="3">
        <v>26919.118920884124</v>
      </c>
      <c r="R33" s="3">
        <v>25419.489342016786</v>
      </c>
      <c r="S33" s="3">
        <v>24982.584350116071</v>
      </c>
      <c r="T33" s="3">
        <v>27660.406115232727</v>
      </c>
      <c r="U33" s="3">
        <v>27718.102213580558</v>
      </c>
      <c r="V33" s="3">
        <v>26317.210336248383</v>
      </c>
      <c r="W33" s="3">
        <v>25422.836715815574</v>
      </c>
      <c r="X33" s="3">
        <v>23450.148106393623</v>
      </c>
      <c r="Y33" s="3">
        <v>24886.242536004203</v>
      </c>
      <c r="AE33" s="118"/>
    </row>
    <row r="34" spans="1:31">
      <c r="A34" s="2" t="s">
        <v>75</v>
      </c>
      <c r="B34" s="3">
        <v>14292.686753000004</v>
      </c>
      <c r="C34" s="3">
        <v>13543.580384999997</v>
      </c>
      <c r="D34" s="3">
        <v>12615.351206250001</v>
      </c>
      <c r="E34" s="3">
        <v>12492.288999999999</v>
      </c>
      <c r="F34" s="3">
        <v>12975.888000000001</v>
      </c>
      <c r="G34" s="3">
        <v>13222.180699758497</v>
      </c>
      <c r="H34" s="3">
        <v>14324.044</v>
      </c>
      <c r="I34" s="3">
        <v>14166.151934666737</v>
      </c>
      <c r="J34" s="3">
        <v>14676.382320267317</v>
      </c>
      <c r="K34" s="3">
        <v>14921.024823909873</v>
      </c>
      <c r="L34" s="3">
        <v>17685.773529305912</v>
      </c>
      <c r="M34" s="3">
        <v>16837.257727685039</v>
      </c>
      <c r="N34" s="3">
        <v>16865.003914896835</v>
      </c>
      <c r="O34" s="3">
        <v>16328.526129489022</v>
      </c>
      <c r="P34" s="3">
        <v>16008.932280686255</v>
      </c>
      <c r="Q34" s="3">
        <v>15110.393798511828</v>
      </c>
      <c r="R34" s="3">
        <v>14771.290352304637</v>
      </c>
      <c r="S34" s="3">
        <v>15048.197091091823</v>
      </c>
      <c r="T34" s="3">
        <v>14129.722823122795</v>
      </c>
      <c r="U34" s="3">
        <v>14252.658694219823</v>
      </c>
      <c r="V34" s="3">
        <v>12563.218352314587</v>
      </c>
      <c r="W34" s="3">
        <v>13932.925529460581</v>
      </c>
      <c r="X34" s="3">
        <v>16147.076261008167</v>
      </c>
      <c r="Y34" s="3">
        <v>15992.581893376742</v>
      </c>
    </row>
    <row r="35" spans="1:31">
      <c r="A35" s="2" t="s">
        <v>76</v>
      </c>
      <c r="B35" s="3">
        <v>157006.36703405608</v>
      </c>
      <c r="C35" s="3">
        <v>157925.25073912402</v>
      </c>
      <c r="D35" s="3">
        <v>165065.53377804955</v>
      </c>
      <c r="E35" s="3">
        <v>168856.459963384</v>
      </c>
      <c r="F35" s="3">
        <v>177570.82191363355</v>
      </c>
      <c r="G35" s="3">
        <v>182125.93393551203</v>
      </c>
      <c r="H35" s="3">
        <v>188085.31620414217</v>
      </c>
      <c r="I35" s="3">
        <v>200829.53018380312</v>
      </c>
      <c r="J35" s="3">
        <v>211349.53661413275</v>
      </c>
      <c r="K35" s="3">
        <v>205624.10572075879</v>
      </c>
      <c r="L35" s="3">
        <v>223712.76562591412</v>
      </c>
      <c r="M35" s="3">
        <v>228764.95570197108</v>
      </c>
      <c r="N35" s="3">
        <v>235179.43978094644</v>
      </c>
      <c r="O35" s="3">
        <v>242837.1136609664</v>
      </c>
      <c r="P35" s="3">
        <v>248693.93712571505</v>
      </c>
      <c r="Q35" s="3">
        <v>245110.39219364914</v>
      </c>
      <c r="R35" s="3">
        <v>240012.61577428895</v>
      </c>
      <c r="S35" s="3">
        <v>243782.07759257389</v>
      </c>
      <c r="T35" s="3">
        <v>243338.08521498978</v>
      </c>
      <c r="U35" s="3">
        <v>244789.12896919568</v>
      </c>
      <c r="V35" s="3">
        <v>241221.55222096696</v>
      </c>
      <c r="W35" s="3">
        <v>250599.75298786082</v>
      </c>
      <c r="X35" s="3">
        <v>255566.50116757216</v>
      </c>
      <c r="Y35" s="3">
        <v>266470.57359920186</v>
      </c>
    </row>
    <row r="37" spans="1:31"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</row>
    <row r="38" spans="1:31"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</row>
    <row r="39" spans="1:31"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</row>
    <row r="40" spans="1:31"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</row>
    <row r="41" spans="1:31"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</row>
    <row r="42" spans="1:31"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</row>
    <row r="43" spans="1:31"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</row>
    <row r="44" spans="1:31"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</row>
    <row r="46" spans="1:31">
      <c r="D46" s="66"/>
      <c r="E46" s="66"/>
      <c r="F46" s="66"/>
      <c r="G46" s="66"/>
      <c r="H46" s="66"/>
      <c r="I46" s="66"/>
    </row>
  </sheetData>
  <hyperlinks>
    <hyperlink ref="I1" location="Índice!A1" display="&gt; Summary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48"/>
  <dimension ref="A1:I50"/>
  <sheetViews>
    <sheetView showGridLines="0" zoomScaleNormal="100" workbookViewId="0"/>
  </sheetViews>
  <sheetFormatPr defaultRowHeight="15"/>
  <cols>
    <col min="1" max="1" width="12.7109375" customWidth="1"/>
    <col min="2" max="2" width="19.7109375" style="31" bestFit="1" customWidth="1"/>
    <col min="3" max="3" width="18.85546875" style="31" bestFit="1" customWidth="1"/>
    <col min="5" max="5" width="18.28515625" customWidth="1"/>
  </cols>
  <sheetData>
    <row r="1" spans="1:9">
      <c r="A1" s="132" t="s">
        <v>517</v>
      </c>
      <c r="B1" s="30"/>
      <c r="C1" s="30"/>
      <c r="D1" s="7"/>
      <c r="E1" s="7"/>
      <c r="F1" s="7"/>
      <c r="G1" s="7"/>
      <c r="I1" s="58" t="s">
        <v>96</v>
      </c>
    </row>
    <row r="2" spans="1:9">
      <c r="A2" s="136" t="s">
        <v>102</v>
      </c>
    </row>
    <row r="22" spans="1:8">
      <c r="A22" s="27" t="s">
        <v>106</v>
      </c>
    </row>
    <row r="23" spans="1:8">
      <c r="A23" s="2" t="s">
        <v>0</v>
      </c>
      <c r="B23" s="15" t="s">
        <v>137</v>
      </c>
      <c r="C23" s="15" t="s">
        <v>138</v>
      </c>
      <c r="E23" s="33"/>
      <c r="F23" s="37" t="s">
        <v>1</v>
      </c>
      <c r="G23" s="37" t="s">
        <v>351</v>
      </c>
      <c r="H23" s="37">
        <v>2023</v>
      </c>
    </row>
    <row r="24" spans="1:8">
      <c r="A24" s="1">
        <v>2000</v>
      </c>
      <c r="B24" s="46">
        <v>17.41</v>
      </c>
      <c r="C24" s="46">
        <v>64.511276888423311</v>
      </c>
      <c r="E24" s="101" t="s">
        <v>87</v>
      </c>
      <c r="F24" s="34">
        <v>0</v>
      </c>
      <c r="G24" s="34">
        <v>0.43179690614278099</v>
      </c>
      <c r="H24" s="34">
        <v>0.77319483536711631</v>
      </c>
    </row>
    <row r="25" spans="1:8">
      <c r="A25" s="1">
        <v>2001</v>
      </c>
      <c r="B25" s="46">
        <v>18.149999999999999</v>
      </c>
      <c r="C25" s="46">
        <v>64.668851000969013</v>
      </c>
      <c r="E25" s="101" t="s">
        <v>31</v>
      </c>
      <c r="F25" s="34">
        <v>0.78057048327425893</v>
      </c>
      <c r="G25" s="34">
        <v>0.47800904928425364</v>
      </c>
      <c r="H25" s="34">
        <v>0.14402797899775546</v>
      </c>
    </row>
    <row r="26" spans="1:8">
      <c r="A26" s="1">
        <v>2002</v>
      </c>
      <c r="B26" s="46">
        <v>18.75</v>
      </c>
      <c r="C26" s="46">
        <v>64.155541634218665</v>
      </c>
      <c r="E26" s="25" t="s">
        <v>88</v>
      </c>
      <c r="F26" s="32">
        <v>0.1792297483950886</v>
      </c>
      <c r="G26" s="32">
        <v>4.6636264073616603E-2</v>
      </c>
      <c r="H26" s="34">
        <v>7.5185908970406877E-3</v>
      </c>
    </row>
    <row r="27" spans="1:8" ht="14.25" customHeight="1">
      <c r="A27" s="1">
        <v>2003</v>
      </c>
      <c r="B27" s="46">
        <v>19.190000000000001</v>
      </c>
      <c r="C27" s="46">
        <v>64.332791088830149</v>
      </c>
      <c r="E27" s="25" t="s">
        <v>8</v>
      </c>
      <c r="F27" s="32">
        <v>4.0199768330652391E-2</v>
      </c>
      <c r="G27" s="32">
        <v>4.3556934848994304E-2</v>
      </c>
      <c r="H27" s="34">
        <v>7.2171428869085702E-2</v>
      </c>
    </row>
    <row r="28" spans="1:8" ht="14.25" customHeight="1">
      <c r="A28" s="1">
        <v>2004</v>
      </c>
      <c r="B28" s="46">
        <v>19.82</v>
      </c>
      <c r="C28" s="46">
        <v>64.121249604092455</v>
      </c>
      <c r="E28" s="101" t="s">
        <v>89</v>
      </c>
      <c r="F28" s="102">
        <v>0</v>
      </c>
      <c r="G28" s="102">
        <v>8.4565035430063901E-7</v>
      </c>
      <c r="H28" s="32">
        <v>3.0871658690017787E-3</v>
      </c>
    </row>
    <row r="29" spans="1:8">
      <c r="A29" s="1">
        <v>2005</v>
      </c>
      <c r="B29" s="46">
        <v>20.5</v>
      </c>
      <c r="C29" s="46">
        <v>64.202125401686729</v>
      </c>
      <c r="E29" s="64"/>
      <c r="F29" s="64"/>
    </row>
    <row r="30" spans="1:8">
      <c r="A30" s="1">
        <v>2006</v>
      </c>
      <c r="B30" s="46">
        <v>21.35</v>
      </c>
      <c r="C30" s="46">
        <v>64.94048390064107</v>
      </c>
      <c r="E30" s="64"/>
      <c r="F30" s="64"/>
    </row>
    <row r="31" spans="1:8">
      <c r="A31" s="1">
        <v>2007</v>
      </c>
      <c r="B31" s="46">
        <v>22.66</v>
      </c>
      <c r="C31" s="46">
        <v>64.400478719121438</v>
      </c>
      <c r="E31" s="64"/>
      <c r="F31" s="64"/>
    </row>
    <row r="32" spans="1:8">
      <c r="A32" s="1">
        <v>2008</v>
      </c>
      <c r="B32" s="46">
        <v>24.25</v>
      </c>
      <c r="C32" s="46">
        <v>64.190256982663911</v>
      </c>
      <c r="E32" s="64"/>
      <c r="F32" s="64"/>
    </row>
    <row r="33" spans="1:6">
      <c r="A33" s="1">
        <v>2009</v>
      </c>
      <c r="B33" s="46">
        <v>26.14</v>
      </c>
      <c r="C33" s="46">
        <v>63.989836017168912</v>
      </c>
      <c r="E33" s="64"/>
      <c r="F33" s="64"/>
    </row>
    <row r="34" spans="1:6">
      <c r="A34" s="1">
        <v>2010</v>
      </c>
      <c r="B34" s="46">
        <v>28.28</v>
      </c>
      <c r="C34" s="46">
        <v>63.990456624568644</v>
      </c>
      <c r="E34" s="64"/>
      <c r="F34" s="64"/>
    </row>
    <row r="35" spans="1:6">
      <c r="A35" s="1">
        <v>2011</v>
      </c>
      <c r="B35" s="46">
        <v>30.47</v>
      </c>
      <c r="C35" s="46">
        <v>63.799726105712232</v>
      </c>
      <c r="E35" s="64"/>
      <c r="F35" s="64"/>
    </row>
    <row r="36" spans="1:6">
      <c r="A36" s="1">
        <v>2012</v>
      </c>
      <c r="B36" s="46">
        <v>31.712214483985512</v>
      </c>
      <c r="C36" s="46">
        <v>64.09059589991017</v>
      </c>
      <c r="E36" s="64"/>
      <c r="F36" s="64"/>
    </row>
    <row r="37" spans="1:6">
      <c r="A37" s="1">
        <v>2013</v>
      </c>
      <c r="B37" s="46">
        <v>33.989639052313315</v>
      </c>
      <c r="C37" s="46">
        <v>63.559193626619958</v>
      </c>
      <c r="E37" s="64"/>
      <c r="F37" s="64"/>
    </row>
    <row r="38" spans="1:6">
      <c r="A38" s="1">
        <v>2014</v>
      </c>
      <c r="B38" s="46">
        <v>36.039657745483495</v>
      </c>
      <c r="C38" s="46">
        <v>63.209943425192634</v>
      </c>
      <c r="E38" s="64"/>
      <c r="F38" s="64"/>
    </row>
    <row r="39" spans="1:6">
      <c r="A39" s="1">
        <v>2015</v>
      </c>
      <c r="B39" s="46">
        <v>37.444621652681562</v>
      </c>
      <c r="C39" s="46">
        <v>63.043500231915957</v>
      </c>
    </row>
    <row r="40" spans="1:6">
      <c r="A40" s="1">
        <v>2016</v>
      </c>
      <c r="B40" s="46">
        <v>38.088559956964403</v>
      </c>
      <c r="C40" s="46">
        <v>63.025432072519642</v>
      </c>
    </row>
    <row r="41" spans="1:6">
      <c r="A41" s="1">
        <v>2017</v>
      </c>
      <c r="B41" s="46">
        <v>38.49801883552778</v>
      </c>
      <c r="C41" s="46">
        <v>62.771495302410329</v>
      </c>
    </row>
    <row r="42" spans="1:6">
      <c r="A42" s="1">
        <v>2018</v>
      </c>
      <c r="B42" s="46">
        <v>39.053577691691899</v>
      </c>
      <c r="C42" s="46">
        <v>62.956248810283313</v>
      </c>
    </row>
    <row r="43" spans="1:6">
      <c r="A43" s="1">
        <v>2019</v>
      </c>
      <c r="B43" s="46">
        <v>39.755481230110462</v>
      </c>
      <c r="C43" s="46">
        <v>62.744093728079726</v>
      </c>
    </row>
    <row r="44" spans="1:6">
      <c r="A44" s="1">
        <v>2020</v>
      </c>
      <c r="B44" s="46">
        <v>40.106428881159026</v>
      </c>
      <c r="C44" s="46">
        <v>62.417633270635498</v>
      </c>
    </row>
    <row r="45" spans="1:6">
      <c r="A45" s="1">
        <v>2021</v>
      </c>
      <c r="B45" s="46">
        <v>40.026869496465466</v>
      </c>
      <c r="C45" s="46">
        <v>62.25957497147607</v>
      </c>
    </row>
    <row r="46" spans="1:6">
      <c r="A46" s="1">
        <v>2022</v>
      </c>
      <c r="B46" s="46">
        <v>39.870719594931231</v>
      </c>
      <c r="C46" s="46">
        <v>61.983990438402493</v>
      </c>
    </row>
    <row r="47" spans="1:6">
      <c r="A47" s="1">
        <v>2023</v>
      </c>
      <c r="B47" s="46">
        <v>39.751344161419432</v>
      </c>
      <c r="C47" s="46">
        <v>61.801135774643889</v>
      </c>
    </row>
    <row r="50" spans="2:3">
      <c r="B50" s="158"/>
      <c r="C50" s="158"/>
    </row>
  </sheetData>
  <hyperlinks>
    <hyperlink ref="I1" location="Índice!A1" display="&gt; Summary" xr:uid="{00000000-0004-0000-3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49"/>
  <dimension ref="A1:I27"/>
  <sheetViews>
    <sheetView showGridLines="0" zoomScaleNormal="100" workbookViewId="0"/>
  </sheetViews>
  <sheetFormatPr defaultRowHeight="15"/>
  <cols>
    <col min="1" max="1" width="17.7109375" customWidth="1"/>
  </cols>
  <sheetData>
    <row r="1" spans="1:9">
      <c r="A1" s="132" t="s">
        <v>518</v>
      </c>
      <c r="B1" s="7"/>
      <c r="C1" s="7"/>
      <c r="D1" s="7"/>
      <c r="E1" s="7"/>
      <c r="F1" s="7"/>
      <c r="G1" s="7"/>
      <c r="H1" s="12"/>
      <c r="I1" s="58" t="s">
        <v>96</v>
      </c>
    </row>
    <row r="2" spans="1:9">
      <c r="A2" s="136" t="s">
        <v>102</v>
      </c>
    </row>
    <row r="21" spans="1:4">
      <c r="A21" s="27" t="s">
        <v>106</v>
      </c>
    </row>
    <row r="22" spans="1:4" ht="15" customHeight="1">
      <c r="A22" s="2"/>
      <c r="B22" s="37" t="s">
        <v>1</v>
      </c>
      <c r="C22" s="37">
        <v>2010</v>
      </c>
      <c r="D22" s="37">
        <v>2023</v>
      </c>
    </row>
    <row r="23" spans="1:4" ht="15" customHeight="1">
      <c r="A23" s="38" t="s">
        <v>519</v>
      </c>
      <c r="B23" s="19">
        <v>0</v>
      </c>
      <c r="C23" s="19">
        <v>0.43175289963192215</v>
      </c>
      <c r="D23" s="14">
        <v>0.77349116644824267</v>
      </c>
    </row>
    <row r="24" spans="1:4" ht="15" customHeight="1">
      <c r="A24" s="38" t="s">
        <v>31</v>
      </c>
      <c r="B24" s="19">
        <v>0.78045458182815852</v>
      </c>
      <c r="C24" s="19">
        <v>0.47796033307040686</v>
      </c>
      <c r="D24" s="14">
        <v>0.14396021351067464</v>
      </c>
    </row>
    <row r="25" spans="1:4" ht="15" customHeight="1">
      <c r="A25" s="1" t="s">
        <v>88</v>
      </c>
      <c r="B25" s="11">
        <v>0.17920313582457983</v>
      </c>
      <c r="C25" s="11">
        <v>4.6631511146413555E-2</v>
      </c>
      <c r="D25" s="83">
        <v>7.5182192233789131E-3</v>
      </c>
    </row>
    <row r="26" spans="1:4" ht="15" customHeight="1">
      <c r="A26" s="1" t="s">
        <v>8</v>
      </c>
      <c r="B26" s="11">
        <v>4.0342282347261796E-2</v>
      </c>
      <c r="C26" s="11">
        <v>4.3654410587087571E-2</v>
      </c>
      <c r="D26" s="83">
        <v>7.2137472049968607E-2</v>
      </c>
    </row>
    <row r="27" spans="1:4" ht="15" customHeight="1">
      <c r="A27" s="38" t="s">
        <v>520</v>
      </c>
      <c r="B27" s="28">
        <v>0</v>
      </c>
      <c r="C27" s="28">
        <v>8.4556416998349815E-7</v>
      </c>
      <c r="D27" s="112">
        <v>2.891622778222659E-3</v>
      </c>
    </row>
  </sheetData>
  <hyperlinks>
    <hyperlink ref="I1" location="Índice!A1" display="&gt; Summary" xr:uid="{00000000-0004-0000-3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50"/>
  <dimension ref="A1:O72"/>
  <sheetViews>
    <sheetView showGridLines="0" zoomScaleNormal="100" workbookViewId="0"/>
  </sheetViews>
  <sheetFormatPr defaultRowHeight="15"/>
  <cols>
    <col min="1" max="1" width="13.7109375" customWidth="1"/>
    <col min="3" max="5" width="16.7109375" customWidth="1"/>
    <col min="7" max="7" width="16.28515625" customWidth="1"/>
  </cols>
  <sheetData>
    <row r="1" spans="1:8">
      <c r="A1" s="132" t="s">
        <v>521</v>
      </c>
      <c r="B1" s="7"/>
      <c r="C1" s="7"/>
      <c r="D1" s="7"/>
      <c r="E1" s="12"/>
      <c r="F1" s="58" t="s">
        <v>96</v>
      </c>
      <c r="G1" s="12"/>
      <c r="H1" s="12"/>
    </row>
    <row r="2" spans="1:8">
      <c r="A2" s="136" t="s">
        <v>102</v>
      </c>
    </row>
    <row r="23" spans="1:15">
      <c r="A23" s="27" t="s">
        <v>106</v>
      </c>
    </row>
    <row r="24" spans="1:15">
      <c r="A24" s="25" t="s">
        <v>15</v>
      </c>
      <c r="B24" s="40" t="s">
        <v>9</v>
      </c>
      <c r="C24" s="40" t="s">
        <v>27</v>
      </c>
      <c r="D24" s="40" t="s">
        <v>28</v>
      </c>
      <c r="E24" s="40" t="s">
        <v>29</v>
      </c>
      <c r="G24" s="25" t="s">
        <v>30</v>
      </c>
      <c r="H24" s="37">
        <f>A25</f>
        <v>2000</v>
      </c>
      <c r="I24" s="37">
        <f>A35</f>
        <v>2010</v>
      </c>
      <c r="J24" s="37">
        <f>A48</f>
        <v>2023</v>
      </c>
    </row>
    <row r="25" spans="1:15">
      <c r="A25" s="18">
        <v>2000</v>
      </c>
      <c r="B25" s="43">
        <v>0.275329824</v>
      </c>
      <c r="C25" s="43">
        <v>13.2613217</v>
      </c>
      <c r="D25" s="43">
        <v>3.046042125</v>
      </c>
      <c r="E25" s="43">
        <v>2.7741338099999999</v>
      </c>
      <c r="F25" s="69"/>
      <c r="G25" s="47" t="s">
        <v>9</v>
      </c>
      <c r="H25" s="48">
        <f>B25/SUM($B$25:$E$25)</f>
        <v>1.4223912703834368E-2</v>
      </c>
      <c r="I25" s="48">
        <f>B35/SUM($B$35:$E$35)</f>
        <v>5.6399490423881864E-2</v>
      </c>
      <c r="J25" s="111">
        <f>B48/SUM(B48:E48)</f>
        <v>3.9409646259363246E-2</v>
      </c>
      <c r="L25" s="66"/>
      <c r="M25" s="66"/>
      <c r="N25" s="66"/>
      <c r="O25" s="66"/>
    </row>
    <row r="26" spans="1:15">
      <c r="A26" s="18">
        <v>2001</v>
      </c>
      <c r="B26" s="43">
        <v>0.50315865599999998</v>
      </c>
      <c r="C26" s="43">
        <v>12.994695999999999</v>
      </c>
      <c r="D26" s="43">
        <v>3.2078213999999998</v>
      </c>
      <c r="E26" s="43">
        <v>2.1696651899999999</v>
      </c>
      <c r="G26" s="47" t="s">
        <v>31</v>
      </c>
      <c r="H26" s="48">
        <f>C25/SUM($B$25:$E$25)</f>
        <v>0.68509789262155774</v>
      </c>
      <c r="I26" s="48">
        <f>C35/SUM($B$35:$E$35)</f>
        <v>0.55946294644006767</v>
      </c>
      <c r="J26" s="111">
        <f>C48/SUM(B48:E48)</f>
        <v>0.59205309680425999</v>
      </c>
    </row>
    <row r="27" spans="1:15">
      <c r="A27" s="18">
        <v>2002</v>
      </c>
      <c r="B27" s="43">
        <v>0.86239999999999994</v>
      </c>
      <c r="C27" s="43">
        <v>12.43242</v>
      </c>
      <c r="D27" s="43">
        <v>3.8717136000000001</v>
      </c>
      <c r="E27" s="43">
        <v>2.2151339999999999</v>
      </c>
      <c r="G27" s="49" t="s">
        <v>28</v>
      </c>
      <c r="H27" s="48">
        <f>D25/SUM($B$25:$E$25)</f>
        <v>0.15736267378793709</v>
      </c>
      <c r="I27" s="48">
        <f>D35/SUM($B$35:$E$35)</f>
        <v>0.12098457745653271</v>
      </c>
      <c r="J27" s="111">
        <f>D48/SUM(B48:E48)</f>
        <v>0.15708429690910644</v>
      </c>
    </row>
    <row r="28" spans="1:15">
      <c r="A28" s="18">
        <v>2003</v>
      </c>
      <c r="B28" s="43">
        <v>1.1686400000000001</v>
      </c>
      <c r="C28" s="43">
        <v>13.11464</v>
      </c>
      <c r="D28" s="43">
        <v>3.8752380000000004</v>
      </c>
      <c r="E28" s="43">
        <v>1.918671</v>
      </c>
      <c r="G28" s="49" t="s">
        <v>29</v>
      </c>
      <c r="H28" s="48">
        <f>E25/SUM($B$25:$E$25)</f>
        <v>0.14331552088667093</v>
      </c>
      <c r="I28" s="48">
        <f>E35/SUM($B$35:$E$35)</f>
        <v>0.26315298567951784</v>
      </c>
      <c r="J28" s="111">
        <f>E48/SUM(B48:E48)</f>
        <v>0.21145296002727032</v>
      </c>
      <c r="L28" s="66"/>
    </row>
    <row r="29" spans="1:15">
      <c r="A29" s="18">
        <v>2004</v>
      </c>
      <c r="B29" s="43">
        <v>1.3904000000000001</v>
      </c>
      <c r="C29" s="43">
        <v>13.56047</v>
      </c>
      <c r="D29" s="43">
        <v>3.9788340000000004</v>
      </c>
      <c r="E29" s="43">
        <v>2.4658500000000001</v>
      </c>
      <c r="L29" s="66"/>
    </row>
    <row r="30" spans="1:15">
      <c r="A30" s="18">
        <v>2005</v>
      </c>
      <c r="B30" s="43">
        <v>1.7112817817940233</v>
      </c>
      <c r="C30" s="43">
        <v>13.595387938439996</v>
      </c>
      <c r="D30" s="43">
        <v>4.0785205859999998</v>
      </c>
      <c r="E30" s="43">
        <v>2.8847135100000001</v>
      </c>
      <c r="L30" s="66"/>
    </row>
    <row r="31" spans="1:15">
      <c r="A31" s="18">
        <v>2006</v>
      </c>
      <c r="B31" s="43">
        <v>2.0298080000000001</v>
      </c>
      <c r="C31" s="43">
        <v>14.43981</v>
      </c>
      <c r="D31" s="43">
        <v>2.7768437880000003</v>
      </c>
      <c r="E31" s="43">
        <v>3.61826946</v>
      </c>
      <c r="L31" s="66"/>
    </row>
    <row r="32" spans="1:15">
      <c r="A32" s="18">
        <v>2007</v>
      </c>
      <c r="B32" s="43">
        <v>2.2519200000000001</v>
      </c>
      <c r="C32" s="43">
        <v>14.286580000000001</v>
      </c>
      <c r="D32" s="43">
        <v>3.3252286800000008</v>
      </c>
      <c r="E32" s="43">
        <v>5.2866594899999999</v>
      </c>
    </row>
    <row r="33" spans="1:10">
      <c r="A33" s="18">
        <v>2008</v>
      </c>
      <c r="B33" s="43">
        <v>2.1583261836692729</v>
      </c>
      <c r="C33" s="43">
        <v>14.538447</v>
      </c>
      <c r="D33" s="43">
        <v>3.5328906</v>
      </c>
      <c r="E33" s="43">
        <v>7.480017000000001</v>
      </c>
    </row>
    <row r="34" spans="1:10">
      <c r="A34" s="18">
        <v>2009</v>
      </c>
      <c r="B34" s="43">
        <v>1.8533239999999997</v>
      </c>
      <c r="C34" s="43">
        <v>14.673890000000002</v>
      </c>
      <c r="D34" s="43">
        <v>3.3921134812245004</v>
      </c>
      <c r="E34" s="43">
        <v>8.4001835677200027</v>
      </c>
    </row>
    <row r="35" spans="1:10">
      <c r="A35" s="18">
        <v>2010</v>
      </c>
      <c r="B35" s="43">
        <v>1.7666846161646985</v>
      </c>
      <c r="C35" s="43">
        <v>17.524884947742635</v>
      </c>
      <c r="D35" s="43">
        <v>3.7897787759999999</v>
      </c>
      <c r="E35" s="43">
        <v>8.2431300000000007</v>
      </c>
      <c r="F35" s="69"/>
      <c r="G35" s="66"/>
      <c r="H35" s="66"/>
      <c r="I35" s="66"/>
      <c r="J35" s="66"/>
    </row>
    <row r="36" spans="1:10">
      <c r="A36" s="18">
        <v>2011</v>
      </c>
      <c r="B36" s="43">
        <v>1.7353599999999998</v>
      </c>
      <c r="C36" s="43">
        <v>20.837803499926874</v>
      </c>
      <c r="D36" s="43">
        <v>4.5044886479999997</v>
      </c>
      <c r="E36" s="43">
        <v>6.2303084099999992</v>
      </c>
    </row>
    <row r="37" spans="1:10">
      <c r="A37" s="18">
        <v>2012</v>
      </c>
      <c r="B37" s="43">
        <v>1.7087839999999999</v>
      </c>
      <c r="C37" s="43">
        <v>24.453792270600001</v>
      </c>
      <c r="D37" s="43">
        <v>4.1435436299999999</v>
      </c>
      <c r="E37" s="43">
        <v>5.7626338199999996</v>
      </c>
    </row>
    <row r="38" spans="1:10">
      <c r="A38" s="18">
        <v>2013</v>
      </c>
      <c r="B38" s="43">
        <v>1.6473599999999999</v>
      </c>
      <c r="C38" s="43">
        <v>24.393003135423996</v>
      </c>
      <c r="D38" s="43">
        <v>5.1723432084072023</v>
      </c>
      <c r="E38" s="43">
        <v>6.7166999999999994</v>
      </c>
    </row>
    <row r="39" spans="1:10">
      <c r="A39" s="18">
        <v>2014</v>
      </c>
      <c r="B39" s="43">
        <v>1.5941200000000002</v>
      </c>
      <c r="C39" s="43">
        <v>25.681841377695893</v>
      </c>
      <c r="D39" s="43">
        <v>5.8823966160000003</v>
      </c>
      <c r="E39" s="43">
        <v>7.1259076800000001</v>
      </c>
    </row>
    <row r="40" spans="1:10">
      <c r="A40" s="18">
        <v>2015</v>
      </c>
      <c r="B40" s="43">
        <v>1.55275447840724</v>
      </c>
      <c r="C40" s="43">
        <v>23.256876616766107</v>
      </c>
      <c r="D40" s="43">
        <v>5.841989904000001</v>
      </c>
      <c r="E40" s="43">
        <v>9.5822502599999986</v>
      </c>
    </row>
    <row r="41" spans="1:10">
      <c r="A41" s="18">
        <v>2016</v>
      </c>
      <c r="B41" s="43">
        <v>1.5931520000000001</v>
      </c>
      <c r="C41" s="43">
        <v>24.1810259236238</v>
      </c>
      <c r="D41" s="43">
        <v>5.9275441800000008</v>
      </c>
      <c r="E41" s="43">
        <v>7.9529323500000002</v>
      </c>
    </row>
    <row r="42" spans="1:10">
      <c r="A42" s="18">
        <v>2017</v>
      </c>
      <c r="B42" s="43">
        <v>1.7344799999999998</v>
      </c>
      <c r="C42" s="43">
        <v>24.8164519445073</v>
      </c>
      <c r="D42" s="43">
        <v>6.4462161865149001</v>
      </c>
      <c r="E42" s="43">
        <v>7.4022752184011988</v>
      </c>
    </row>
    <row r="43" spans="1:10">
      <c r="A43" s="18">
        <v>2018</v>
      </c>
      <c r="B43" s="43">
        <v>1.9463183203126686</v>
      </c>
      <c r="C43" s="43">
        <v>21.557535123170201</v>
      </c>
      <c r="D43" s="43">
        <v>5.4544273868907016</v>
      </c>
      <c r="E43" s="43">
        <v>10.263115841061</v>
      </c>
    </row>
    <row r="44" spans="1:10">
      <c r="A44" s="18">
        <v>2019</v>
      </c>
      <c r="B44" s="43">
        <v>2.0104392</v>
      </c>
      <c r="C44" s="43">
        <v>21.452567168416998</v>
      </c>
      <c r="D44" s="43">
        <v>5.6356336140000005</v>
      </c>
      <c r="E44" s="43">
        <v>11.855905229999996</v>
      </c>
      <c r="F44" s="69"/>
      <c r="H44" s="66"/>
      <c r="I44" s="66"/>
    </row>
    <row r="45" spans="1:10">
      <c r="A45" s="18">
        <v>2020</v>
      </c>
      <c r="B45" s="43">
        <v>1.658712</v>
      </c>
      <c r="C45" s="43">
        <v>20.136453522708603</v>
      </c>
      <c r="D45" s="43">
        <v>5.22168162</v>
      </c>
      <c r="E45" s="43">
        <v>10.115527115093165</v>
      </c>
      <c r="F45" s="69"/>
      <c r="H45" s="66"/>
      <c r="I45" s="66"/>
      <c r="J45" s="66"/>
    </row>
    <row r="46" spans="1:10">
      <c r="A46" s="18">
        <v>2021</v>
      </c>
      <c r="B46" s="43">
        <v>1.9079280000000003</v>
      </c>
      <c r="C46" s="43">
        <v>22.100280826269799</v>
      </c>
      <c r="D46" s="43">
        <v>5.9020670399999995</v>
      </c>
      <c r="E46" s="43">
        <v>8.9626027601614915</v>
      </c>
    </row>
    <row r="47" spans="1:10">
      <c r="A47" s="18">
        <v>2022</v>
      </c>
      <c r="B47" s="43">
        <v>1.9914400000000001</v>
      </c>
      <c r="C47" s="43">
        <v>24.192374844037399</v>
      </c>
      <c r="D47" s="43">
        <v>6.5136102480000009</v>
      </c>
      <c r="E47" s="43">
        <v>8.6418005700000009</v>
      </c>
      <c r="F47" s="69"/>
    </row>
    <row r="48" spans="1:10">
      <c r="A48" s="18">
        <v>2023</v>
      </c>
      <c r="B48" s="43">
        <v>1.7222402865372022</v>
      </c>
      <c r="C48" s="43">
        <v>25.873302398474298</v>
      </c>
      <c r="D48" s="43">
        <v>6.8647382099999996</v>
      </c>
      <c r="E48" s="43">
        <v>9.240702240000001</v>
      </c>
      <c r="F48" s="69"/>
    </row>
    <row r="49" spans="1:6">
      <c r="A49" s="18" t="s">
        <v>139</v>
      </c>
      <c r="B49" s="161">
        <f>(B48/B25)^(1/($A$48-$A$25))-1</f>
        <v>8.297679631580257E-2</v>
      </c>
      <c r="C49" s="161">
        <f>(C48/C25)^(1/($A$48-$A$25))-1</f>
        <v>2.9485465978189351E-2</v>
      </c>
      <c r="D49" s="161">
        <f>(D48/D25)^(1/($A$48-$A$25))-1</f>
        <v>3.5959935151787858E-2</v>
      </c>
      <c r="E49" s="161">
        <f>(E48/E25)^(1/($A$48-$A$25))-1</f>
        <v>5.3709180675982848E-2</v>
      </c>
    </row>
    <row r="51" spans="1:6">
      <c r="B51" s="36"/>
      <c r="C51" s="36"/>
      <c r="D51" s="36"/>
      <c r="E51" s="36"/>
      <c r="F51" s="36"/>
    </row>
    <row r="52" spans="1:6">
      <c r="B52" s="64"/>
      <c r="C52" s="64"/>
      <c r="D52" s="64"/>
      <c r="E52" s="64"/>
    </row>
    <row r="53" spans="1:6">
      <c r="B53" s="64"/>
      <c r="C53" s="64"/>
      <c r="D53" s="64"/>
      <c r="E53" s="64"/>
    </row>
    <row r="54" spans="1:6">
      <c r="B54" s="64"/>
      <c r="C54" s="64"/>
      <c r="D54" s="64"/>
      <c r="E54" s="64"/>
    </row>
    <row r="55" spans="1:6">
      <c r="B55" s="64"/>
      <c r="C55" s="64"/>
      <c r="D55" s="64"/>
      <c r="E55" s="64"/>
    </row>
    <row r="56" spans="1:6">
      <c r="B56" s="64"/>
      <c r="C56" s="64"/>
      <c r="D56" s="64"/>
      <c r="E56" s="64"/>
    </row>
    <row r="57" spans="1:6">
      <c r="B57" s="64"/>
      <c r="C57" s="64"/>
      <c r="D57" s="64"/>
      <c r="E57" s="64"/>
    </row>
    <row r="58" spans="1:6">
      <c r="B58" s="64"/>
      <c r="C58" s="64"/>
      <c r="D58" s="64"/>
      <c r="E58" s="64"/>
    </row>
    <row r="59" spans="1:6">
      <c r="B59" s="64"/>
      <c r="C59" s="64"/>
      <c r="D59" s="64"/>
      <c r="E59" s="64"/>
    </row>
    <row r="60" spans="1:6">
      <c r="B60" s="64"/>
      <c r="C60" s="64"/>
      <c r="D60" s="64"/>
      <c r="E60" s="64"/>
    </row>
    <row r="61" spans="1:6">
      <c r="B61" s="64"/>
      <c r="C61" s="64"/>
      <c r="D61" s="64"/>
      <c r="E61" s="64"/>
    </row>
    <row r="62" spans="1:6">
      <c r="B62" s="64"/>
      <c r="C62" s="64"/>
      <c r="D62" s="64"/>
      <c r="E62" s="64"/>
    </row>
    <row r="63" spans="1:6">
      <c r="B63" s="64"/>
      <c r="C63" s="64"/>
      <c r="D63" s="64"/>
      <c r="E63" s="64"/>
    </row>
    <row r="64" spans="1:6">
      <c r="B64" s="64"/>
      <c r="C64" s="64"/>
      <c r="D64" s="64"/>
      <c r="E64" s="64"/>
    </row>
    <row r="65" spans="2:5">
      <c r="B65" s="64"/>
      <c r="C65" s="64"/>
      <c r="D65" s="64"/>
      <c r="E65" s="64"/>
    </row>
    <row r="66" spans="2:5">
      <c r="B66" s="64"/>
      <c r="C66" s="64"/>
      <c r="D66" s="64"/>
      <c r="E66" s="64"/>
    </row>
    <row r="67" spans="2:5">
      <c r="B67" s="64"/>
      <c r="C67" s="64"/>
      <c r="D67" s="64"/>
      <c r="E67" s="64"/>
    </row>
    <row r="68" spans="2:5">
      <c r="B68" s="64"/>
      <c r="C68" s="64"/>
      <c r="D68" s="64"/>
      <c r="E68" s="64"/>
    </row>
    <row r="69" spans="2:5">
      <c r="B69" s="64"/>
      <c r="C69" s="64"/>
      <c r="D69" s="64"/>
      <c r="E69" s="64"/>
    </row>
    <row r="70" spans="2:5">
      <c r="B70" s="64"/>
      <c r="C70" s="64"/>
      <c r="D70" s="64"/>
      <c r="E70" s="64"/>
    </row>
    <row r="71" spans="2:5">
      <c r="B71" s="64"/>
      <c r="C71" s="64"/>
      <c r="D71" s="64"/>
      <c r="E71" s="64"/>
    </row>
    <row r="72" spans="2:5">
      <c r="B72" s="64"/>
      <c r="C72" s="64"/>
      <c r="D72" s="64"/>
      <c r="E72" s="64"/>
    </row>
  </sheetData>
  <phoneticPr fontId="8" type="noConversion"/>
  <hyperlinks>
    <hyperlink ref="F1" location="Índice!A1" display="&gt; Summary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35"/>
  <dimension ref="A1:H46"/>
  <sheetViews>
    <sheetView showGridLines="0" zoomScaleNormal="100" workbookViewId="0"/>
  </sheetViews>
  <sheetFormatPr defaultRowHeight="15"/>
  <cols>
    <col min="1" max="1" width="16.28515625" style="42" bestFit="1" customWidth="1"/>
    <col min="2" max="6" width="11.5703125" customWidth="1"/>
    <col min="8" max="8" width="11.7109375" bestFit="1" customWidth="1"/>
  </cols>
  <sheetData>
    <row r="1" spans="1:8">
      <c r="A1" s="132" t="s">
        <v>522</v>
      </c>
      <c r="B1" s="7"/>
      <c r="C1" s="7"/>
      <c r="D1" s="7"/>
      <c r="E1" s="7"/>
      <c r="F1" s="7"/>
      <c r="H1" s="58" t="s">
        <v>96</v>
      </c>
    </row>
    <row r="2" spans="1:8">
      <c r="A2" s="136" t="s">
        <v>102</v>
      </c>
    </row>
    <row r="19" spans="1:6">
      <c r="A19" s="27" t="s">
        <v>106</v>
      </c>
    </row>
    <row r="20" spans="1:6">
      <c r="A20" s="45" t="s">
        <v>141</v>
      </c>
      <c r="B20" s="18" t="s">
        <v>90</v>
      </c>
      <c r="C20" s="18" t="s">
        <v>25</v>
      </c>
      <c r="D20" s="18" t="s">
        <v>26</v>
      </c>
      <c r="E20" s="18" t="s">
        <v>22</v>
      </c>
      <c r="F20" s="18" t="s">
        <v>5</v>
      </c>
    </row>
    <row r="21" spans="1:6">
      <c r="A21" s="18">
        <v>2000</v>
      </c>
      <c r="B21" s="43">
        <v>34.827086308304381</v>
      </c>
      <c r="C21" s="43">
        <v>2.5907033048033861</v>
      </c>
      <c r="D21" s="43">
        <v>10.943351370877922</v>
      </c>
      <c r="E21" s="43">
        <v>433.48526272619637</v>
      </c>
      <c r="F21" s="43">
        <v>25.82341508956781</v>
      </c>
    </row>
    <row r="22" spans="1:6">
      <c r="A22" s="18">
        <v>2001</v>
      </c>
      <c r="B22" s="43">
        <v>34.383752497561233</v>
      </c>
      <c r="C22" s="43">
        <v>2.7842400467606176</v>
      </c>
      <c r="D22" s="43">
        <v>10.51224865332764</v>
      </c>
      <c r="E22" s="43">
        <v>461.17966079400588</v>
      </c>
      <c r="F22" s="43">
        <v>25.348340515419938</v>
      </c>
    </row>
    <row r="23" spans="1:6">
      <c r="A23" s="18">
        <v>2002</v>
      </c>
      <c r="B23" s="43">
        <v>33.799312832216977</v>
      </c>
      <c r="C23" s="43">
        <v>4.0883177359612262</v>
      </c>
      <c r="D23" s="43">
        <v>10.368019969028067</v>
      </c>
      <c r="E23" s="43">
        <v>447.86852978885975</v>
      </c>
      <c r="F23" s="43">
        <v>25.451230722202627</v>
      </c>
    </row>
    <row r="24" spans="1:6">
      <c r="A24" s="18">
        <v>2003</v>
      </c>
      <c r="B24" s="43">
        <v>33.319810392090446</v>
      </c>
      <c r="C24" s="43">
        <v>3.7114378372910024</v>
      </c>
      <c r="D24" s="43">
        <v>9.3346862775904729</v>
      </c>
      <c r="E24" s="43">
        <v>395.2419740949988</v>
      </c>
      <c r="F24" s="43">
        <v>24.252953511412226</v>
      </c>
    </row>
    <row r="25" spans="1:6">
      <c r="A25" s="18">
        <v>2004</v>
      </c>
      <c r="B25" s="43">
        <v>32.28864728944211</v>
      </c>
      <c r="C25" s="43">
        <v>3.7681463759031755</v>
      </c>
      <c r="D25" s="43">
        <v>9.7533968208632658</v>
      </c>
      <c r="E25" s="43">
        <v>372.96554451128151</v>
      </c>
      <c r="F25" s="43">
        <v>23.696520314112124</v>
      </c>
    </row>
    <row r="26" spans="1:6">
      <c r="A26" s="18">
        <v>2005</v>
      </c>
      <c r="B26" s="43">
        <v>31.531841309867144</v>
      </c>
      <c r="C26" s="43">
        <v>3.7010934705594329</v>
      </c>
      <c r="D26" s="43">
        <v>9.8686323596889149</v>
      </c>
      <c r="E26" s="43">
        <v>362.10148412132935</v>
      </c>
      <c r="F26" s="43">
        <v>22.906166183011589</v>
      </c>
    </row>
    <row r="27" spans="1:6">
      <c r="A27" s="18">
        <v>2006</v>
      </c>
      <c r="B27" s="43">
        <v>30.900153431034635</v>
      </c>
      <c r="C27" s="43">
        <v>3.8880232062060323</v>
      </c>
      <c r="D27" s="43">
        <v>8.7141246294656565</v>
      </c>
      <c r="E27" s="43">
        <v>369.13750866486407</v>
      </c>
      <c r="F27" s="43">
        <v>22.159543660084715</v>
      </c>
    </row>
    <row r="28" spans="1:6">
      <c r="A28" s="18">
        <v>2007</v>
      </c>
      <c r="B28" s="43">
        <v>30.09965707907638</v>
      </c>
      <c r="C28" s="43">
        <v>3.8504535649882681</v>
      </c>
      <c r="D28" s="43">
        <v>10.296789347888259</v>
      </c>
      <c r="E28" s="43">
        <v>372.11874193408562</v>
      </c>
      <c r="F28" s="43">
        <v>21.944398762036371</v>
      </c>
    </row>
    <row r="29" spans="1:6">
      <c r="A29" s="18">
        <v>2008</v>
      </c>
      <c r="B29" s="43">
        <v>29.137931277650384</v>
      </c>
      <c r="C29" s="43">
        <v>3.8326653328703051</v>
      </c>
      <c r="D29" s="43">
        <v>10.874215096537839</v>
      </c>
      <c r="E29" s="43">
        <v>385.85155294297164</v>
      </c>
      <c r="F29" s="43">
        <v>21.708382333799005</v>
      </c>
    </row>
    <row r="30" spans="1:6">
      <c r="A30" s="18">
        <v>2009</v>
      </c>
      <c r="B30" s="43">
        <v>28.534388127207119</v>
      </c>
      <c r="C30" s="43">
        <v>4.081417058737979</v>
      </c>
      <c r="D30" s="43">
        <v>9.6225918129282544</v>
      </c>
      <c r="E30" s="43">
        <v>375.32477174312726</v>
      </c>
      <c r="F30" s="43">
        <v>21.473618157356036</v>
      </c>
    </row>
    <row r="31" spans="1:6">
      <c r="A31" s="18">
        <v>2010</v>
      </c>
      <c r="B31" s="43">
        <v>27.572921978814783</v>
      </c>
      <c r="C31" s="43">
        <v>3.6271767082320014</v>
      </c>
      <c r="D31" s="43">
        <v>11.875332121726004</v>
      </c>
      <c r="E31" s="43">
        <v>349.50890931302581</v>
      </c>
      <c r="F31" s="43">
        <v>21.458061759475893</v>
      </c>
    </row>
    <row r="32" spans="1:6">
      <c r="A32" s="18">
        <v>2011</v>
      </c>
      <c r="B32" s="43">
        <v>26.785805685549313</v>
      </c>
      <c r="C32" s="43">
        <v>3.4806759528487978</v>
      </c>
      <c r="D32" s="43">
        <v>8.7309656182829229</v>
      </c>
      <c r="E32" s="43">
        <v>334.01792030226574</v>
      </c>
      <c r="F32" s="43">
        <v>20.523412541627479</v>
      </c>
    </row>
    <row r="33" spans="1:6">
      <c r="A33" s="18">
        <v>2012</v>
      </c>
      <c r="B33" s="43">
        <v>26.231207064858559</v>
      </c>
      <c r="C33" s="43">
        <v>3.497851081861048</v>
      </c>
      <c r="D33" s="43">
        <v>7.6140643782494619</v>
      </c>
      <c r="E33" s="43">
        <v>337.85652404091644</v>
      </c>
      <c r="F33" s="43">
        <v>20.124490183631625</v>
      </c>
    </row>
    <row r="34" spans="1:6">
      <c r="A34" s="18">
        <v>2013</v>
      </c>
      <c r="B34" s="43">
        <v>25.684546350187041</v>
      </c>
      <c r="C34" s="43">
        <v>3.4834061170705133</v>
      </c>
      <c r="D34" s="43">
        <v>8.2263001460509209</v>
      </c>
      <c r="E34" s="43">
        <v>322.99459557814856</v>
      </c>
      <c r="F34" s="43">
        <v>20.119775545619198</v>
      </c>
    </row>
    <row r="35" spans="1:6">
      <c r="A35" s="18">
        <v>2014</v>
      </c>
      <c r="B35" s="43">
        <v>25.191427499566679</v>
      </c>
      <c r="C35" s="43">
        <v>3.3374665120744815</v>
      </c>
      <c r="D35" s="43">
        <v>7.4442311232231484</v>
      </c>
      <c r="E35" s="43">
        <v>306.21505021651399</v>
      </c>
      <c r="F35" s="43">
        <v>19.596866877948784</v>
      </c>
    </row>
    <row r="36" spans="1:6">
      <c r="A36" s="18">
        <v>2015</v>
      </c>
      <c r="B36" s="43">
        <v>24.926007322387754</v>
      </c>
      <c r="C36" s="43">
        <v>2.9729663881684005</v>
      </c>
      <c r="D36" s="43">
        <v>7.1023252495709652</v>
      </c>
      <c r="E36" s="43">
        <v>310.86707146537543</v>
      </c>
      <c r="F36" s="43">
        <v>18.764477840116133</v>
      </c>
    </row>
    <row r="37" spans="1:6">
      <c r="A37" s="18">
        <v>2016</v>
      </c>
      <c r="B37" s="43">
        <v>24.877568100714846</v>
      </c>
      <c r="C37" s="43">
        <v>2.8487877606457541</v>
      </c>
      <c r="D37" s="43">
        <v>5.6048820030194388</v>
      </c>
      <c r="E37" s="43">
        <v>287.25078677665527</v>
      </c>
      <c r="F37" s="43">
        <v>18.215576072893114</v>
      </c>
    </row>
    <row r="38" spans="1:6">
      <c r="A38" s="18">
        <v>2017</v>
      </c>
      <c r="B38" s="43">
        <v>24.678535140766659</v>
      </c>
      <c r="C38" s="43">
        <v>2.8004077904846163</v>
      </c>
      <c r="D38" s="43">
        <v>5.4596677834062968</v>
      </c>
      <c r="E38" s="43">
        <v>274.9117078959373</v>
      </c>
      <c r="F38" s="43">
        <v>17.722280812153535</v>
      </c>
    </row>
    <row r="39" spans="1:6">
      <c r="A39" s="18">
        <v>2018</v>
      </c>
      <c r="B39" s="43">
        <v>24.318390279904374</v>
      </c>
      <c r="C39" s="43">
        <v>2.8667062110467625</v>
      </c>
      <c r="D39" s="43">
        <v>5.3932399185746585</v>
      </c>
      <c r="E39" s="43">
        <v>282.79294806279057</v>
      </c>
      <c r="F39" s="43">
        <v>17.296088160878167</v>
      </c>
    </row>
    <row r="40" spans="1:6">
      <c r="A40" s="18">
        <v>2019</v>
      </c>
      <c r="B40" s="43">
        <v>23.710356887049628</v>
      </c>
      <c r="C40" s="43">
        <v>2.9961450084913097</v>
      </c>
      <c r="D40" s="43">
        <v>4.6563404142905549</v>
      </c>
      <c r="E40" s="43">
        <v>283.60755324033204</v>
      </c>
      <c r="F40" s="43">
        <v>17.265030143370293</v>
      </c>
    </row>
    <row r="41" spans="1:6">
      <c r="A41" s="18">
        <v>2020</v>
      </c>
      <c r="B41" s="43">
        <v>22.731246753711471</v>
      </c>
      <c r="C41" s="43">
        <v>2.9561544024669728</v>
      </c>
      <c r="D41" s="43">
        <v>4.4565411686382577</v>
      </c>
      <c r="E41" s="43">
        <v>279.36235571208755</v>
      </c>
      <c r="F41" s="43">
        <v>16.902912701644336</v>
      </c>
    </row>
    <row r="42" spans="1:6">
      <c r="A42" s="18">
        <v>2021</v>
      </c>
      <c r="B42" s="43">
        <v>22.304012290427632</v>
      </c>
      <c r="C42" s="43">
        <v>2.8033529723987645</v>
      </c>
      <c r="D42" s="43">
        <v>4.2874357094598254</v>
      </c>
      <c r="E42" s="43">
        <v>272.08526140113855</v>
      </c>
      <c r="F42" s="43">
        <v>16.808688745085423</v>
      </c>
    </row>
    <row r="43" spans="1:6">
      <c r="A43" s="18">
        <v>2022</v>
      </c>
      <c r="B43" s="43">
        <v>21.811442291056721</v>
      </c>
      <c r="C43" s="43">
        <v>2.8392067541652581</v>
      </c>
      <c r="D43" s="43">
        <v>4.0918205388886131</v>
      </c>
      <c r="E43" s="43">
        <v>282.08349418029633</v>
      </c>
      <c r="F43" s="43">
        <v>16.568227196230062</v>
      </c>
    </row>
    <row r="44" spans="1:6">
      <c r="A44" s="18">
        <v>2023</v>
      </c>
      <c r="B44" s="43">
        <v>21.425126238919844</v>
      </c>
      <c r="C44" s="43">
        <v>2.8586233873639699</v>
      </c>
      <c r="D44" s="43">
        <v>4.0293412314815722</v>
      </c>
      <c r="E44" s="43">
        <v>271.79281372291547</v>
      </c>
      <c r="F44" s="43">
        <v>16.353846759577557</v>
      </c>
    </row>
    <row r="45" spans="1:6">
      <c r="A45" s="18" t="s">
        <v>139</v>
      </c>
      <c r="B45" s="121">
        <v>-2.0901560059032542E-2</v>
      </c>
      <c r="C45" s="121">
        <v>4.2878968678092821E-3</v>
      </c>
      <c r="D45" s="121">
        <v>-4.2510381005534503E-2</v>
      </c>
      <c r="E45" s="121">
        <v>-2.0091837441864602E-2</v>
      </c>
      <c r="F45" s="121">
        <v>-1.9665730117748748E-2</v>
      </c>
    </row>
    <row r="46" spans="1:6">
      <c r="B46" s="66"/>
      <c r="C46" s="66"/>
      <c r="D46" s="66"/>
      <c r="E46" s="66"/>
      <c r="F46" s="66"/>
    </row>
  </sheetData>
  <hyperlinks>
    <hyperlink ref="H1" location="Índice!A1" display="&gt; Summary" xr:uid="{00000000-0004-0000-3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ilha36"/>
  <dimension ref="A1:H25"/>
  <sheetViews>
    <sheetView showGridLines="0" workbookViewId="0"/>
  </sheetViews>
  <sheetFormatPr defaultRowHeight="15"/>
  <cols>
    <col min="1" max="1" width="15" customWidth="1"/>
    <col min="2" max="5" width="12.85546875" customWidth="1"/>
    <col min="8" max="8" width="11.7109375" bestFit="1" customWidth="1"/>
  </cols>
  <sheetData>
    <row r="1" spans="1:8">
      <c r="A1" s="132" t="s">
        <v>523</v>
      </c>
      <c r="B1" s="7"/>
      <c r="C1" s="7"/>
      <c r="D1" s="7"/>
      <c r="E1" s="7"/>
      <c r="F1" s="7"/>
      <c r="H1" s="58" t="s">
        <v>96</v>
      </c>
    </row>
    <row r="2" spans="1:8">
      <c r="A2" s="136" t="s">
        <v>102</v>
      </c>
    </row>
    <row r="20" spans="1:5">
      <c r="A20" s="27" t="s">
        <v>106</v>
      </c>
    </row>
    <row r="21" spans="1:5">
      <c r="A21" s="4" t="s">
        <v>0</v>
      </c>
      <c r="B21" s="123" t="s">
        <v>90</v>
      </c>
      <c r="C21" s="123" t="s">
        <v>25</v>
      </c>
      <c r="D21" s="123" t="s">
        <v>26</v>
      </c>
      <c r="E21" s="123" t="s">
        <v>22</v>
      </c>
    </row>
    <row r="22" spans="1:5">
      <c r="A22" s="123">
        <v>2000</v>
      </c>
      <c r="B22" s="122">
        <v>0.66943274131311503</v>
      </c>
      <c r="C22" s="122">
        <v>0.19792161970874658</v>
      </c>
      <c r="D22" s="122">
        <v>0.13143843448304754</v>
      </c>
      <c r="E22" s="122">
        <v>1.2072044950909395E-3</v>
      </c>
    </row>
    <row r="23" spans="1:5">
      <c r="A23" s="123">
        <v>2010</v>
      </c>
      <c r="B23" s="122">
        <v>0.70244353679447002</v>
      </c>
      <c r="C23" s="122">
        <v>0.20555358729201342</v>
      </c>
      <c r="D23" s="122">
        <v>9.1328389875626637E-2</v>
      </c>
      <c r="E23" s="122">
        <v>6.7448603788996186E-4</v>
      </c>
    </row>
    <row r="24" spans="1:5">
      <c r="A24" s="123">
        <v>2020</v>
      </c>
      <c r="B24" s="122">
        <v>0.68846173157273693</v>
      </c>
      <c r="C24" s="122">
        <v>0.17047047758070419</v>
      </c>
      <c r="D24" s="122">
        <v>0.14066255584709519</v>
      </c>
      <c r="E24" s="122">
        <v>4.0523499946372394E-4</v>
      </c>
    </row>
    <row r="25" spans="1:5">
      <c r="A25" s="123">
        <v>2023</v>
      </c>
      <c r="B25" s="122">
        <v>0.71137050777796473</v>
      </c>
      <c r="C25" s="122">
        <v>0.16535939518013412</v>
      </c>
      <c r="D25" s="122">
        <v>0.12276985796020433</v>
      </c>
      <c r="E25" s="122">
        <v>5.0023908169666981E-4</v>
      </c>
    </row>
  </sheetData>
  <hyperlinks>
    <hyperlink ref="H1" location="Índice!A1" display="&gt; Summary" xr:uid="{00000000-0004-0000-3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ilha53"/>
  <dimension ref="A1:I46"/>
  <sheetViews>
    <sheetView showGridLines="0" workbookViewId="0"/>
  </sheetViews>
  <sheetFormatPr defaultRowHeight="15"/>
  <cols>
    <col min="1" max="1" width="18.5703125" customWidth="1"/>
    <col min="2" max="4" width="10.5703125" customWidth="1"/>
    <col min="5" max="5" width="12.7109375" bestFit="1" customWidth="1"/>
    <col min="6" max="6" width="10.5703125" customWidth="1"/>
  </cols>
  <sheetData>
    <row r="1" spans="1:9">
      <c r="A1" s="132" t="s">
        <v>524</v>
      </c>
      <c r="B1" s="7"/>
      <c r="C1" s="7"/>
      <c r="D1" s="7"/>
      <c r="E1" s="7"/>
      <c r="F1" s="7"/>
      <c r="G1" s="7"/>
      <c r="I1" s="58" t="s">
        <v>96</v>
      </c>
    </row>
    <row r="2" spans="1:9">
      <c r="A2" s="136" t="s">
        <v>102</v>
      </c>
    </row>
    <row r="21" spans="1:6">
      <c r="A21" s="27" t="s">
        <v>106</v>
      </c>
    </row>
    <row r="22" spans="1:6">
      <c r="A22" s="104" t="s">
        <v>32</v>
      </c>
      <c r="B22" s="105" t="s">
        <v>33</v>
      </c>
      <c r="C22" s="105" t="s">
        <v>34</v>
      </c>
      <c r="D22" s="105" t="s">
        <v>35</v>
      </c>
      <c r="E22" s="105" t="s">
        <v>36</v>
      </c>
      <c r="F22" s="105" t="s">
        <v>37</v>
      </c>
    </row>
    <row r="23" spans="1:6">
      <c r="A23" s="104">
        <v>2000</v>
      </c>
      <c r="B23" s="106">
        <v>12872</v>
      </c>
      <c r="C23" s="106">
        <v>306793</v>
      </c>
      <c r="D23" s="106">
        <v>264022</v>
      </c>
      <c r="E23" s="106">
        <v>251209</v>
      </c>
      <c r="F23" s="106">
        <v>130227</v>
      </c>
    </row>
    <row r="24" spans="1:6">
      <c r="A24" s="104">
        <v>2001</v>
      </c>
      <c r="B24" s="106">
        <v>17338</v>
      </c>
      <c r="C24" s="106">
        <v>317704</v>
      </c>
      <c r="D24" s="106">
        <v>262807</v>
      </c>
      <c r="E24" s="106">
        <v>258499</v>
      </c>
      <c r="F24" s="106">
        <v>139982</v>
      </c>
    </row>
    <row r="25" spans="1:6">
      <c r="A25" s="104">
        <v>2002</v>
      </c>
      <c r="B25" s="106">
        <v>23638</v>
      </c>
      <c r="C25" s="106">
        <v>323531</v>
      </c>
      <c r="D25" s="106">
        <v>259700</v>
      </c>
      <c r="E25" s="106">
        <v>262188</v>
      </c>
      <c r="F25" s="106">
        <v>149343</v>
      </c>
    </row>
    <row r="26" spans="1:6">
      <c r="A26" s="104">
        <v>2003</v>
      </c>
      <c r="B26" s="106">
        <v>28321</v>
      </c>
      <c r="C26" s="106">
        <v>327325</v>
      </c>
      <c r="D26" s="106">
        <v>255229</v>
      </c>
      <c r="E26" s="106">
        <v>267283</v>
      </c>
      <c r="F26" s="106">
        <v>161552</v>
      </c>
    </row>
    <row r="27" spans="1:6">
      <c r="A27" s="104">
        <v>2004</v>
      </c>
      <c r="B27" s="106">
        <v>33342</v>
      </c>
      <c r="C27" s="106">
        <v>333165</v>
      </c>
      <c r="D27" s="106">
        <v>251037</v>
      </c>
      <c r="E27" s="106">
        <v>277569</v>
      </c>
      <c r="F27" s="106">
        <v>180419</v>
      </c>
    </row>
    <row r="28" spans="1:6">
      <c r="A28" s="104">
        <v>2005</v>
      </c>
      <c r="B28" s="106">
        <v>39156</v>
      </c>
      <c r="C28" s="106">
        <v>338392</v>
      </c>
      <c r="D28" s="106">
        <v>246771</v>
      </c>
      <c r="E28" s="106">
        <v>287786</v>
      </c>
      <c r="F28" s="106">
        <v>195942</v>
      </c>
    </row>
    <row r="29" spans="1:6">
      <c r="A29" s="104">
        <v>2006</v>
      </c>
      <c r="B29" s="106">
        <v>45350</v>
      </c>
      <c r="C29" s="106">
        <v>342780</v>
      </c>
      <c r="D29" s="106">
        <v>243723</v>
      </c>
      <c r="E29" s="106">
        <v>295234</v>
      </c>
      <c r="F29" s="106">
        <v>208633</v>
      </c>
    </row>
    <row r="30" spans="1:6">
      <c r="A30" s="104">
        <v>2007</v>
      </c>
      <c r="B30" s="106">
        <v>52363</v>
      </c>
      <c r="C30" s="106">
        <v>349866</v>
      </c>
      <c r="D30" s="106">
        <v>242500</v>
      </c>
      <c r="E30" s="106">
        <v>310141</v>
      </c>
      <c r="F30" s="106">
        <v>229689</v>
      </c>
    </row>
    <row r="31" spans="1:6">
      <c r="A31" s="104">
        <v>2008</v>
      </c>
      <c r="B31" s="106">
        <v>59550</v>
      </c>
      <c r="C31" s="106">
        <v>359685</v>
      </c>
      <c r="D31" s="106">
        <v>241804</v>
      </c>
      <c r="E31" s="106">
        <v>333921</v>
      </c>
      <c r="F31" s="106">
        <v>260355</v>
      </c>
    </row>
    <row r="32" spans="1:6">
      <c r="A32" s="104">
        <v>2009</v>
      </c>
      <c r="B32" s="106">
        <v>64243</v>
      </c>
      <c r="C32" s="106">
        <v>369581</v>
      </c>
      <c r="D32" s="106">
        <v>240749</v>
      </c>
      <c r="E32" s="106">
        <v>354360</v>
      </c>
      <c r="F32" s="106">
        <v>282460</v>
      </c>
    </row>
    <row r="33" spans="1:6">
      <c r="A33" s="104">
        <v>2010</v>
      </c>
      <c r="B33" s="106">
        <v>69481</v>
      </c>
      <c r="C33" s="106">
        <v>387734</v>
      </c>
      <c r="D33" s="106">
        <v>242368</v>
      </c>
      <c r="E33" s="106">
        <v>389344</v>
      </c>
      <c r="F33" s="106">
        <v>324512</v>
      </c>
    </row>
    <row r="34" spans="1:6">
      <c r="A34" s="104">
        <v>2011</v>
      </c>
      <c r="B34" s="106">
        <v>75094</v>
      </c>
      <c r="C34" s="106">
        <v>410276</v>
      </c>
      <c r="D34" s="106">
        <v>244096</v>
      </c>
      <c r="E34" s="106">
        <v>431348</v>
      </c>
      <c r="F34" s="106">
        <v>366831</v>
      </c>
    </row>
    <row r="35" spans="1:6">
      <c r="A35" s="104">
        <v>2012</v>
      </c>
      <c r="B35" s="106">
        <v>79153</v>
      </c>
      <c r="C35" s="106">
        <v>425991</v>
      </c>
      <c r="D35" s="106">
        <v>243575</v>
      </c>
      <c r="E35" s="106">
        <v>460035</v>
      </c>
      <c r="F35" s="106">
        <v>395787</v>
      </c>
    </row>
    <row r="36" spans="1:6">
      <c r="A36" s="104">
        <v>2013</v>
      </c>
      <c r="B36" s="106">
        <v>82006</v>
      </c>
      <c r="C36" s="106">
        <v>441902</v>
      </c>
      <c r="D36" s="106">
        <v>242482</v>
      </c>
      <c r="E36" s="106">
        <v>489839</v>
      </c>
      <c r="F36" s="106">
        <v>437991</v>
      </c>
    </row>
    <row r="37" spans="1:6">
      <c r="A37" s="104">
        <v>2014</v>
      </c>
      <c r="B37" s="106">
        <v>83154</v>
      </c>
      <c r="C37" s="106">
        <v>451875</v>
      </c>
      <c r="D37" s="106">
        <v>242047</v>
      </c>
      <c r="E37" s="106">
        <v>515605</v>
      </c>
      <c r="F37" s="106">
        <v>470637</v>
      </c>
    </row>
    <row r="38" spans="1:6">
      <c r="A38" s="104">
        <v>2015</v>
      </c>
      <c r="B38" s="106">
        <v>83932</v>
      </c>
      <c r="C38" s="106">
        <v>452079</v>
      </c>
      <c r="D38" s="106">
        <v>236932</v>
      </c>
      <c r="E38" s="106">
        <v>518007</v>
      </c>
      <c r="F38" s="106">
        <v>473402</v>
      </c>
    </row>
    <row r="39" spans="1:6">
      <c r="A39" s="104">
        <v>2016</v>
      </c>
      <c r="B39" s="106">
        <v>84415</v>
      </c>
      <c r="C39" s="106">
        <v>445881</v>
      </c>
      <c r="D39" s="106">
        <v>229165</v>
      </c>
      <c r="E39" s="106">
        <v>511786</v>
      </c>
      <c r="F39" s="106">
        <v>472021</v>
      </c>
    </row>
    <row r="40" spans="1:6">
      <c r="A40" s="104">
        <v>2017</v>
      </c>
      <c r="B40" s="106">
        <v>84811</v>
      </c>
      <c r="C40" s="106">
        <v>438196</v>
      </c>
      <c r="D40" s="106">
        <v>221860</v>
      </c>
      <c r="E40" s="106">
        <v>504605</v>
      </c>
      <c r="F40" s="106">
        <v>473766</v>
      </c>
    </row>
    <row r="41" spans="1:6">
      <c r="A41" s="104">
        <v>2018</v>
      </c>
      <c r="B41" s="106">
        <v>85719</v>
      </c>
      <c r="C41" s="106">
        <v>430443</v>
      </c>
      <c r="D41" s="106">
        <v>217826</v>
      </c>
      <c r="E41" s="106">
        <v>501430</v>
      </c>
      <c r="F41" s="106">
        <v>491286</v>
      </c>
    </row>
    <row r="42" spans="1:6">
      <c r="A42" s="104">
        <v>2019</v>
      </c>
      <c r="B42" s="106">
        <v>87476</v>
      </c>
      <c r="C42" s="106">
        <v>422325</v>
      </c>
      <c r="D42" s="106">
        <v>216428</v>
      </c>
      <c r="E42" s="106">
        <v>503433</v>
      </c>
      <c r="F42" s="106">
        <v>524831</v>
      </c>
    </row>
    <row r="43" spans="1:6">
      <c r="A43" s="104">
        <v>2020</v>
      </c>
      <c r="B43" s="106">
        <v>88880</v>
      </c>
      <c r="C43" s="106">
        <v>412126</v>
      </c>
      <c r="D43" s="106">
        <v>213367</v>
      </c>
      <c r="E43" s="106">
        <v>505268</v>
      </c>
      <c r="F43" s="106">
        <v>549216</v>
      </c>
    </row>
    <row r="44" spans="1:6">
      <c r="A44" s="104">
        <v>2021</v>
      </c>
      <c r="B44" s="106">
        <v>91904</v>
      </c>
      <c r="C44" s="106">
        <v>405605</v>
      </c>
      <c r="D44" s="106">
        <v>213327</v>
      </c>
      <c r="E44" s="106">
        <v>515766</v>
      </c>
      <c r="F44" s="106">
        <v>594365</v>
      </c>
    </row>
    <row r="45" spans="1:6">
      <c r="A45" s="104">
        <v>2022</v>
      </c>
      <c r="B45" s="106">
        <v>95734</v>
      </c>
      <c r="C45" s="106">
        <v>397246</v>
      </c>
      <c r="D45" s="106">
        <v>212382</v>
      </c>
      <c r="E45" s="106">
        <v>526391</v>
      </c>
      <c r="F45" s="106">
        <v>636736</v>
      </c>
    </row>
    <row r="46" spans="1:6">
      <c r="A46" s="104">
        <v>2023</v>
      </c>
      <c r="B46" s="106">
        <v>100424</v>
      </c>
      <c r="C46" s="106">
        <v>387117</v>
      </c>
      <c r="D46" s="106">
        <v>209223</v>
      </c>
      <c r="E46" s="106">
        <v>532411</v>
      </c>
      <c r="F46" s="106">
        <v>665802</v>
      </c>
    </row>
  </sheetData>
  <hyperlinks>
    <hyperlink ref="I1" location="Índice!A1" display="&gt; Summary" xr:uid="{00000000-0004-0000-3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ilha54"/>
  <dimension ref="A1:O44"/>
  <sheetViews>
    <sheetView showGridLines="0" workbookViewId="0"/>
  </sheetViews>
  <sheetFormatPr defaultRowHeight="15"/>
  <cols>
    <col min="1" max="1" width="13.5703125" customWidth="1"/>
    <col min="5" max="5" width="11.28515625" bestFit="1" customWidth="1"/>
  </cols>
  <sheetData>
    <row r="1" spans="1:10">
      <c r="A1" s="132" t="s">
        <v>525</v>
      </c>
      <c r="B1" s="7"/>
      <c r="C1" s="7"/>
      <c r="D1" s="7"/>
      <c r="E1" s="7"/>
      <c r="F1" s="7"/>
      <c r="G1" s="7"/>
      <c r="H1" s="7"/>
      <c r="J1" s="58" t="s">
        <v>96</v>
      </c>
    </row>
    <row r="2" spans="1:10">
      <c r="A2" s="136" t="s">
        <v>102</v>
      </c>
    </row>
    <row r="18" spans="1:15">
      <c r="A18" s="27" t="s">
        <v>106</v>
      </c>
    </row>
    <row r="19" spans="1:15">
      <c r="A19" s="45" t="s">
        <v>38</v>
      </c>
      <c r="B19" s="18" t="s">
        <v>39</v>
      </c>
      <c r="C19" s="18" t="s">
        <v>40</v>
      </c>
      <c r="D19" s="18" t="s">
        <v>41</v>
      </c>
      <c r="E19" s="18" t="s">
        <v>42</v>
      </c>
      <c r="F19" s="18" t="s">
        <v>43</v>
      </c>
      <c r="G19" s="18" t="s">
        <v>5</v>
      </c>
    </row>
    <row r="20" spans="1:15">
      <c r="A20" s="18">
        <v>2000</v>
      </c>
      <c r="B20" s="162">
        <v>7.8383670266932555</v>
      </c>
      <c r="C20" s="162">
        <v>4.6839389184811004</v>
      </c>
      <c r="D20" s="162">
        <v>3.1756103949253536</v>
      </c>
      <c r="E20" s="162">
        <v>2.7944448933747683</v>
      </c>
      <c r="F20" s="162">
        <v>2.0225270629375256</v>
      </c>
      <c r="G20" s="162">
        <v>3.4624638307439533</v>
      </c>
      <c r="J20" s="103"/>
      <c r="K20" s="103"/>
      <c r="L20" s="103"/>
      <c r="M20" s="103"/>
      <c r="N20" s="103"/>
      <c r="O20" s="103"/>
    </row>
    <row r="21" spans="1:15">
      <c r="A21" s="18">
        <v>2001</v>
      </c>
      <c r="B21" s="162">
        <v>8.0144721434696482</v>
      </c>
      <c r="C21" s="162">
        <v>4.7196392555012938</v>
      </c>
      <c r="D21" s="162">
        <v>3.1953973417434964</v>
      </c>
      <c r="E21" s="162">
        <v>2.8328662793382304</v>
      </c>
      <c r="F21" s="162">
        <v>2.0327220987130379</v>
      </c>
      <c r="G21" s="162">
        <v>3.5078875296433356</v>
      </c>
      <c r="J21" s="103"/>
      <c r="K21" s="103"/>
      <c r="L21" s="103"/>
      <c r="M21" s="103"/>
      <c r="N21" s="103"/>
      <c r="O21" s="103"/>
    </row>
    <row r="22" spans="1:15">
      <c r="A22" s="18">
        <v>2002</v>
      </c>
      <c r="B22" s="162">
        <v>8.1859036317224216</v>
      </c>
      <c r="C22" s="162">
        <v>4.7605872831166733</v>
      </c>
      <c r="D22" s="162">
        <v>3.2217435322189276</v>
      </c>
      <c r="E22" s="162">
        <v>2.8732377889468759</v>
      </c>
      <c r="F22" s="162">
        <v>2.0489659822228101</v>
      </c>
      <c r="G22" s="162">
        <v>3.5641299545850695</v>
      </c>
      <c r="J22" s="103"/>
      <c r="K22" s="103"/>
      <c r="L22" s="103"/>
      <c r="M22" s="103"/>
      <c r="N22" s="103"/>
      <c r="O22" s="103"/>
    </row>
    <row r="23" spans="1:15">
      <c r="A23" s="18">
        <v>2003</v>
      </c>
      <c r="B23" s="162">
        <v>8.2803398032611835</v>
      </c>
      <c r="C23" s="162">
        <v>4.7967143015653653</v>
      </c>
      <c r="D23" s="162">
        <v>3.2457739340466003</v>
      </c>
      <c r="E23" s="162">
        <v>2.9143774702796148</v>
      </c>
      <c r="F23" s="162">
        <v>2.0667073957651394</v>
      </c>
      <c r="G23" s="162">
        <v>3.602785309682718</v>
      </c>
      <c r="J23" s="103"/>
      <c r="K23" s="103"/>
      <c r="L23" s="103"/>
      <c r="M23" s="103"/>
      <c r="N23" s="103"/>
      <c r="O23" s="103"/>
    </row>
    <row r="24" spans="1:15">
      <c r="A24" s="18">
        <v>2004</v>
      </c>
      <c r="B24" s="162">
        <v>8.3694391837510409</v>
      </c>
      <c r="C24" s="162">
        <v>4.8396840215784511</v>
      </c>
      <c r="D24" s="162">
        <v>3.2739961510611995</v>
      </c>
      <c r="E24" s="162">
        <v>2.9655377767606748</v>
      </c>
      <c r="F24" s="162">
        <v>2.0902736976663343</v>
      </c>
      <c r="G24" s="162">
        <v>3.638783211940424</v>
      </c>
      <c r="J24" s="103"/>
      <c r="K24" s="103"/>
      <c r="L24" s="103"/>
      <c r="M24" s="103"/>
      <c r="N24" s="103"/>
      <c r="O24" s="103"/>
    </row>
    <row r="25" spans="1:15">
      <c r="A25" s="18">
        <v>2005</v>
      </c>
      <c r="B25" s="162">
        <v>8.4571027815624387</v>
      </c>
      <c r="C25" s="162">
        <v>4.8823664449735222</v>
      </c>
      <c r="D25" s="162">
        <v>3.3040250199405703</v>
      </c>
      <c r="E25" s="162">
        <v>3.013693715194965</v>
      </c>
      <c r="F25" s="162">
        <v>2.1092880338573048</v>
      </c>
      <c r="G25" s="162">
        <v>3.6814635085057401</v>
      </c>
      <c r="J25" s="103"/>
      <c r="K25" s="103"/>
      <c r="L25" s="103"/>
      <c r="M25" s="103"/>
      <c r="N25" s="103"/>
      <c r="O25" s="103"/>
    </row>
    <row r="26" spans="1:15">
      <c r="A26" s="18">
        <v>2006</v>
      </c>
      <c r="B26" s="162">
        <v>8.5383041281186323</v>
      </c>
      <c r="C26" s="162">
        <v>4.9238583118358399</v>
      </c>
      <c r="D26" s="162">
        <v>3.339195334587739</v>
      </c>
      <c r="E26" s="162">
        <v>3.0545958574124836</v>
      </c>
      <c r="F26" s="162">
        <v>2.1252785326905204</v>
      </c>
      <c r="G26" s="162">
        <v>3.7280973640960231</v>
      </c>
      <c r="J26" s="103"/>
      <c r="K26" s="103"/>
      <c r="L26" s="103"/>
      <c r="M26" s="103"/>
      <c r="N26" s="103"/>
      <c r="O26" s="103"/>
    </row>
    <row r="27" spans="1:15">
      <c r="A27" s="18">
        <v>2007</v>
      </c>
      <c r="B27" s="162">
        <v>8.6158589727041033</v>
      </c>
      <c r="C27" s="162">
        <v>4.9705591146736818</v>
      </c>
      <c r="D27" s="162">
        <v>3.3806020699718338</v>
      </c>
      <c r="E27" s="162">
        <v>3.1035109589175462</v>
      </c>
      <c r="F27" s="162">
        <v>2.1457416143474846</v>
      </c>
      <c r="G27" s="162">
        <v>3.7696367158898827</v>
      </c>
      <c r="J27" s="103"/>
      <c r="K27" s="103"/>
      <c r="L27" s="103"/>
      <c r="M27" s="103"/>
      <c r="N27" s="103"/>
      <c r="O27" s="103"/>
    </row>
    <row r="28" spans="1:15">
      <c r="A28" s="18">
        <v>2008</v>
      </c>
      <c r="B28" s="162">
        <v>8.6838252370187945</v>
      </c>
      <c r="C28" s="162">
        <v>5.0178944987650249</v>
      </c>
      <c r="D28" s="162">
        <v>3.4254568102137339</v>
      </c>
      <c r="E28" s="162">
        <v>3.1586501058619891</v>
      </c>
      <c r="F28" s="162">
        <v>2.1689836356919763</v>
      </c>
      <c r="G28" s="162">
        <v>3.7996181601110597</v>
      </c>
      <c r="J28" s="103"/>
      <c r="K28" s="103"/>
      <c r="L28" s="103"/>
      <c r="M28" s="103"/>
      <c r="N28" s="103"/>
      <c r="O28" s="103"/>
    </row>
    <row r="29" spans="1:15">
      <c r="A29" s="18">
        <v>2009</v>
      </c>
      <c r="B29" s="162">
        <v>8.7296033387898326</v>
      </c>
      <c r="C29" s="162">
        <v>5.0661880845460336</v>
      </c>
      <c r="D29" s="162">
        <v>3.4725553048677731</v>
      </c>
      <c r="E29" s="162">
        <v>3.2046664365247191</v>
      </c>
      <c r="F29" s="162">
        <v>2.1859978810917156</v>
      </c>
      <c r="G29" s="162">
        <v>3.8297135510103835</v>
      </c>
      <c r="J29" s="103"/>
      <c r="K29" s="103"/>
      <c r="L29" s="103"/>
      <c r="M29" s="103"/>
      <c r="N29" s="103"/>
      <c r="O29" s="103"/>
    </row>
    <row r="30" spans="1:15">
      <c r="A30" s="18">
        <v>2010</v>
      </c>
      <c r="B30" s="162">
        <v>8.77652188016339</v>
      </c>
      <c r="C30" s="162">
        <v>5.1265034667050351</v>
      </c>
      <c r="D30" s="162">
        <v>3.5300669081854394</v>
      </c>
      <c r="E30" s="162">
        <v>3.2594794484163616</v>
      </c>
      <c r="F30" s="162">
        <v>2.2108764975198989</v>
      </c>
      <c r="G30" s="162">
        <v>3.8484937720308614</v>
      </c>
      <c r="J30" s="103"/>
      <c r="K30" s="103"/>
      <c r="L30" s="103"/>
      <c r="M30" s="103"/>
      <c r="N30" s="103"/>
      <c r="O30" s="103"/>
    </row>
    <row r="31" spans="1:15">
      <c r="A31" s="18">
        <v>2011</v>
      </c>
      <c r="B31" s="162">
        <v>8.8296126290063714</v>
      </c>
      <c r="C31" s="162">
        <v>5.194183046939445</v>
      </c>
      <c r="D31" s="162">
        <v>3.5913747004831547</v>
      </c>
      <c r="E31" s="162">
        <v>3.3135485675024436</v>
      </c>
      <c r="F31" s="162">
        <v>2.2340747532930574</v>
      </c>
      <c r="G31" s="162">
        <v>3.874957988759272</v>
      </c>
      <c r="J31" s="103"/>
      <c r="K31" s="103"/>
      <c r="L31" s="103"/>
      <c r="M31" s="103"/>
      <c r="N31" s="103"/>
      <c r="O31" s="103"/>
    </row>
    <row r="32" spans="1:15">
      <c r="A32" s="18">
        <v>2012</v>
      </c>
      <c r="B32" s="162">
        <v>8.8725717528704795</v>
      </c>
      <c r="C32" s="162">
        <v>5.2500446153241329</v>
      </c>
      <c r="D32" s="162">
        <v>3.6469517869261292</v>
      </c>
      <c r="E32" s="162">
        <v>3.3519418944095003</v>
      </c>
      <c r="F32" s="162">
        <v>2.2507944487231115</v>
      </c>
      <c r="G32" s="162">
        <v>3.9013739636777616</v>
      </c>
      <c r="J32" s="103"/>
      <c r="K32" s="103"/>
      <c r="L32" s="103"/>
      <c r="M32" s="103"/>
      <c r="N32" s="103"/>
      <c r="O32" s="103"/>
    </row>
    <row r="33" spans="1:15">
      <c r="A33" s="18">
        <v>2013</v>
      </c>
      <c r="B33" s="162">
        <v>8.910021260631062</v>
      </c>
      <c r="C33" s="162">
        <v>5.3056581306647104</v>
      </c>
      <c r="D33" s="162">
        <v>3.7019562168024502</v>
      </c>
      <c r="E33" s="162">
        <v>3.3881233007946006</v>
      </c>
      <c r="F33" s="162">
        <v>2.2714333248826364</v>
      </c>
      <c r="G33" s="162">
        <v>3.9117801543221051</v>
      </c>
      <c r="J33" s="103"/>
      <c r="K33" s="103"/>
      <c r="L33" s="103"/>
      <c r="M33" s="103"/>
      <c r="N33" s="103"/>
      <c r="O33" s="103"/>
    </row>
    <row r="34" spans="1:15">
      <c r="A34" s="18">
        <v>2014</v>
      </c>
      <c r="B34" s="162">
        <v>8.9342804567472989</v>
      </c>
      <c r="C34" s="162">
        <v>5.3505568735784852</v>
      </c>
      <c r="D34" s="162">
        <v>3.7594720435636275</v>
      </c>
      <c r="E34" s="162">
        <v>3.417801511737482</v>
      </c>
      <c r="F34" s="162">
        <v>2.2870114370329389</v>
      </c>
      <c r="G34" s="162">
        <v>3.918329379174581</v>
      </c>
      <c r="J34" s="103"/>
      <c r="K34" s="103"/>
      <c r="L34" s="103"/>
      <c r="M34" s="103"/>
      <c r="N34" s="103"/>
      <c r="O34" s="103"/>
    </row>
    <row r="35" spans="1:15">
      <c r="A35" s="18">
        <v>2015</v>
      </c>
      <c r="B35" s="162">
        <v>8.9549751091270977</v>
      </c>
      <c r="C35" s="162">
        <v>5.3814227218748574</v>
      </c>
      <c r="D35" s="162">
        <v>3.7987281512114781</v>
      </c>
      <c r="E35" s="162">
        <v>3.433052724340691</v>
      </c>
      <c r="F35" s="162">
        <v>2.2927869012830069</v>
      </c>
      <c r="G35" s="162">
        <v>3.9381215761272599</v>
      </c>
      <c r="J35" s="103"/>
      <c r="K35" s="103"/>
      <c r="L35" s="103"/>
      <c r="M35" s="103"/>
      <c r="N35" s="103"/>
      <c r="O35" s="103"/>
    </row>
    <row r="36" spans="1:15">
      <c r="A36" s="18">
        <v>2016</v>
      </c>
      <c r="B36" s="162">
        <v>8.9830940055456754</v>
      </c>
      <c r="C36" s="162">
        <v>5.4086662611350205</v>
      </c>
      <c r="D36" s="162">
        <v>3.8314817252788855</v>
      </c>
      <c r="E36" s="162">
        <v>3.4463788311427574</v>
      </c>
      <c r="F36" s="162">
        <v>2.2994853625637668</v>
      </c>
      <c r="G36" s="162">
        <v>3.9564683846836841</v>
      </c>
      <c r="J36" s="103"/>
      <c r="K36" s="103"/>
      <c r="L36" s="103"/>
      <c r="M36" s="103"/>
      <c r="N36" s="103"/>
      <c r="O36" s="103"/>
    </row>
    <row r="37" spans="1:15">
      <c r="A37" s="18">
        <v>2017</v>
      </c>
      <c r="B37" s="162">
        <v>9.0098034123950512</v>
      </c>
      <c r="C37" s="162">
        <v>5.4326318049072393</v>
      </c>
      <c r="D37" s="162">
        <v>3.8658714429009797</v>
      </c>
      <c r="E37" s="162">
        <v>3.4578285778878883</v>
      </c>
      <c r="F37" s="162">
        <v>2.3070171498786247</v>
      </c>
      <c r="G37" s="162">
        <v>3.969384425417902</v>
      </c>
      <c r="J37" s="103"/>
      <c r="K37" s="103"/>
      <c r="L37" s="103"/>
      <c r="M37" s="103"/>
      <c r="N37" s="103"/>
      <c r="O37" s="103"/>
    </row>
    <row r="38" spans="1:15">
      <c r="A38" s="18">
        <v>2018</v>
      </c>
      <c r="B38" s="162">
        <v>9.0368238810904753</v>
      </c>
      <c r="C38" s="162">
        <v>5.453213150890436</v>
      </c>
      <c r="D38" s="162">
        <v>3.9175405015146265</v>
      </c>
      <c r="E38" s="162">
        <v>3.4692234166805567</v>
      </c>
      <c r="F38" s="162">
        <v>2.3193307524911946</v>
      </c>
      <c r="G38" s="162">
        <v>3.9695828223884191</v>
      </c>
      <c r="J38" s="103"/>
      <c r="K38" s="103"/>
      <c r="L38" s="103"/>
      <c r="M38" s="103"/>
      <c r="N38" s="103"/>
      <c r="O38" s="103"/>
    </row>
    <row r="39" spans="1:15">
      <c r="A39" s="18">
        <v>2019</v>
      </c>
      <c r="B39" s="162">
        <v>9.0813312362922023</v>
      </c>
      <c r="C39" s="162">
        <v>5.4794891179125358</v>
      </c>
      <c r="D39" s="162">
        <v>3.9875940979226656</v>
      </c>
      <c r="E39" s="162">
        <v>3.4872387784658647</v>
      </c>
      <c r="F39" s="162">
        <v>2.3392899012148041</v>
      </c>
      <c r="G39" s="162">
        <v>3.9640361782448763</v>
      </c>
      <c r="J39" s="103"/>
      <c r="K39" s="103"/>
      <c r="L39" s="103"/>
      <c r="M39" s="103"/>
      <c r="N39" s="103"/>
      <c r="O39" s="103"/>
    </row>
    <row r="40" spans="1:15">
      <c r="A40" s="18">
        <v>2020</v>
      </c>
      <c r="B40" s="162">
        <v>9.1242176437659772</v>
      </c>
      <c r="C40" s="162">
        <v>5.5021383719244792</v>
      </c>
      <c r="D40" s="162">
        <v>4.0478514268430787</v>
      </c>
      <c r="E40" s="162">
        <v>3.5049640608933923</v>
      </c>
      <c r="F40" s="162">
        <v>2.3551019568396496</v>
      </c>
      <c r="G40" s="162">
        <v>3.9610994646169946</v>
      </c>
      <c r="J40" s="103"/>
      <c r="K40" s="103"/>
      <c r="L40" s="103"/>
      <c r="M40" s="103"/>
      <c r="N40" s="103"/>
      <c r="O40" s="103"/>
    </row>
    <row r="41" spans="1:15">
      <c r="A41" s="18">
        <v>2021</v>
      </c>
      <c r="B41" s="162">
        <v>9.1893772584729341</v>
      </c>
      <c r="C41" s="162">
        <v>5.5467585227887533</v>
      </c>
      <c r="D41" s="162">
        <v>4.1265190025030734</v>
      </c>
      <c r="E41" s="162">
        <v>3.5309307052265462</v>
      </c>
      <c r="F41" s="162">
        <v>2.3787878682419672</v>
      </c>
      <c r="G41" s="162">
        <v>3.9592335802158489</v>
      </c>
      <c r="J41" s="103"/>
      <c r="K41" s="103"/>
      <c r="L41" s="103"/>
      <c r="M41" s="103"/>
      <c r="N41" s="103"/>
      <c r="O41" s="103"/>
    </row>
    <row r="42" spans="1:15">
      <c r="A42" s="18">
        <v>2022</v>
      </c>
      <c r="B42" s="162">
        <v>9.2748333107671215</v>
      </c>
      <c r="C42" s="162">
        <v>5.5976272117667758</v>
      </c>
      <c r="D42" s="162">
        <v>4.2061516883868917</v>
      </c>
      <c r="E42" s="162">
        <v>3.5587593073610471</v>
      </c>
      <c r="F42" s="162">
        <v>2.4013995767328842</v>
      </c>
      <c r="G42" s="162">
        <v>3.9642830387939925</v>
      </c>
      <c r="J42" s="103"/>
      <c r="K42" s="103"/>
      <c r="L42" s="103"/>
      <c r="M42" s="103"/>
      <c r="N42" s="103"/>
      <c r="O42" s="103"/>
    </row>
    <row r="43" spans="1:15">
      <c r="A43" s="18">
        <v>2023</v>
      </c>
      <c r="B43" s="162">
        <v>9.3420636049143386</v>
      </c>
      <c r="C43" s="162">
        <v>5.630982886222367</v>
      </c>
      <c r="D43" s="162">
        <v>4.267286565580295</v>
      </c>
      <c r="E43" s="162">
        <v>3.5779404292928723</v>
      </c>
      <c r="F43" s="162">
        <v>2.415884601048869</v>
      </c>
      <c r="G43" s="162">
        <v>3.9706374988107265</v>
      </c>
    </row>
    <row r="44" spans="1:15">
      <c r="A44" s="18" t="s">
        <v>139</v>
      </c>
      <c r="B44" s="121">
        <v>7.6594737625925724E-3</v>
      </c>
      <c r="C44" s="121">
        <v>8.0384230600818452E-3</v>
      </c>
      <c r="D44" s="121">
        <v>1.2929758158939819E-2</v>
      </c>
      <c r="E44" s="121">
        <v>1.080376350942247E-2</v>
      </c>
      <c r="F44" s="121">
        <v>7.7567885039018236E-3</v>
      </c>
      <c r="G44" s="121">
        <v>5.9719455357978291E-3</v>
      </c>
    </row>
  </sheetData>
  <hyperlinks>
    <hyperlink ref="J1" location="Índice!A1" display="&gt; Summary" xr:uid="{00000000-0004-0000-3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ilha55"/>
  <dimension ref="A1:J43"/>
  <sheetViews>
    <sheetView showGridLines="0" workbookViewId="0"/>
  </sheetViews>
  <sheetFormatPr defaultRowHeight="15"/>
  <cols>
    <col min="1" max="1" width="18.85546875" customWidth="1"/>
    <col min="5" max="5" width="13.5703125" customWidth="1"/>
    <col min="6" max="7" width="10.140625" bestFit="1" customWidth="1"/>
    <col min="8" max="8" width="9.42578125" bestFit="1" customWidth="1"/>
  </cols>
  <sheetData>
    <row r="1" spans="1:8">
      <c r="A1" s="132" t="s">
        <v>526</v>
      </c>
      <c r="B1" s="7"/>
      <c r="C1" s="7"/>
      <c r="D1" s="7"/>
      <c r="E1" s="7"/>
      <c r="F1" s="7"/>
      <c r="H1" s="58" t="s">
        <v>96</v>
      </c>
    </row>
    <row r="2" spans="1:8">
      <c r="A2" s="136" t="s">
        <v>102</v>
      </c>
    </row>
    <row r="3" spans="1:8">
      <c r="A3" s="13"/>
    </row>
    <row r="18" spans="1:10">
      <c r="A18" s="27" t="s">
        <v>106</v>
      </c>
    </row>
    <row r="19" spans="1:10" s="50" customFormat="1">
      <c r="A19" s="157" t="s">
        <v>462</v>
      </c>
      <c r="B19" s="157" t="s">
        <v>8</v>
      </c>
      <c r="C19" s="157" t="s">
        <v>7</v>
      </c>
      <c r="E19" s="156" t="s">
        <v>527</v>
      </c>
      <c r="F19" s="159">
        <v>2000</v>
      </c>
      <c r="G19" s="159">
        <v>2010</v>
      </c>
      <c r="H19" s="159">
        <v>2023</v>
      </c>
    </row>
    <row r="20" spans="1:10" s="50" customFormat="1">
      <c r="A20" s="104">
        <v>2000</v>
      </c>
      <c r="B20" s="110">
        <v>27.510999999999999</v>
      </c>
      <c r="C20" s="110">
        <v>0</v>
      </c>
      <c r="E20" s="156" t="s">
        <v>90</v>
      </c>
      <c r="F20" s="48">
        <v>0.75491894129747505</v>
      </c>
      <c r="G20" s="48">
        <v>0.74753537768095812</v>
      </c>
      <c r="H20" s="111">
        <v>0.77983552556301072</v>
      </c>
      <c r="J20"/>
    </row>
    <row r="21" spans="1:10" s="50" customFormat="1">
      <c r="A21" s="104">
        <v>2001</v>
      </c>
      <c r="B21" s="110">
        <v>28.372</v>
      </c>
      <c r="C21" s="110">
        <v>0</v>
      </c>
      <c r="E21" s="156" t="s">
        <v>72</v>
      </c>
      <c r="F21" s="48">
        <v>0.14356933229865834</v>
      </c>
      <c r="G21" s="48">
        <v>0.13220274806134666</v>
      </c>
      <c r="H21" s="111">
        <v>0.13673109788232968</v>
      </c>
      <c r="J21" s="91"/>
    </row>
    <row r="22" spans="1:10" s="50" customFormat="1">
      <c r="A22" s="104">
        <v>2002</v>
      </c>
      <c r="B22" s="110">
        <v>29.568999999999999</v>
      </c>
      <c r="C22" s="110">
        <v>0</v>
      </c>
      <c r="E22" s="156" t="s">
        <v>509</v>
      </c>
      <c r="F22" s="48">
        <v>1.6903422915897082E-2</v>
      </c>
      <c r="G22" s="48">
        <v>1.6606246265325919E-2</v>
      </c>
      <c r="H22" s="111">
        <v>2.3537517165115217E-2</v>
      </c>
      <c r="J22"/>
    </row>
    <row r="23" spans="1:10" s="50" customFormat="1">
      <c r="A23" s="104">
        <v>2003</v>
      </c>
      <c r="B23" s="110">
        <v>28.599</v>
      </c>
      <c r="C23" s="110">
        <v>0</v>
      </c>
      <c r="E23" s="156" t="s">
        <v>6</v>
      </c>
      <c r="F23" s="48">
        <v>8.460830348796948E-2</v>
      </c>
      <c r="G23" s="48">
        <v>0.10365562799236941</v>
      </c>
      <c r="H23" s="111">
        <v>5.9895859389544323E-2</v>
      </c>
      <c r="J23"/>
    </row>
    <row r="24" spans="1:10" s="50" customFormat="1">
      <c r="A24" s="104">
        <v>2004</v>
      </c>
      <c r="B24" s="110">
        <v>30.588000000000001</v>
      </c>
      <c r="C24" s="110">
        <v>0</v>
      </c>
    </row>
    <row r="25" spans="1:10" s="50" customFormat="1">
      <c r="A25" s="104">
        <v>2005</v>
      </c>
      <c r="B25" s="110">
        <v>30.428210971367616</v>
      </c>
      <c r="C25" s="110">
        <v>5.4486762618591658E-4</v>
      </c>
    </row>
    <row r="26" spans="1:10" s="50" customFormat="1">
      <c r="A26" s="104">
        <v>2006</v>
      </c>
      <c r="B26" s="110">
        <v>30.845138995159051</v>
      </c>
      <c r="C26" s="110">
        <v>5.34210048409526E-2</v>
      </c>
    </row>
    <row r="27" spans="1:10" s="50" customFormat="1">
      <c r="A27" s="104">
        <v>2007</v>
      </c>
      <c r="B27" s="110">
        <v>32.401575078328371</v>
      </c>
      <c r="C27" s="110">
        <v>0.31242492167163233</v>
      </c>
      <c r="E27"/>
      <c r="F27"/>
    </row>
    <row r="28" spans="1:10" s="50" customFormat="1">
      <c r="A28" s="104">
        <v>2008</v>
      </c>
      <c r="B28" s="110">
        <v>34.097804337023476</v>
      </c>
      <c r="C28" s="110">
        <v>0.87919566297652607</v>
      </c>
      <c r="E28"/>
      <c r="F28"/>
    </row>
    <row r="29" spans="1:10" s="50" customFormat="1">
      <c r="A29" s="104">
        <v>2009</v>
      </c>
      <c r="B29" s="110">
        <v>33.38055467873226</v>
      </c>
      <c r="C29" s="110">
        <v>1.2466753212677404</v>
      </c>
      <c r="E29"/>
      <c r="F29"/>
    </row>
    <row r="30" spans="1:10" s="50" customFormat="1">
      <c r="A30" s="104">
        <v>2010</v>
      </c>
      <c r="B30" s="110">
        <v>36.657987341463524</v>
      </c>
      <c r="C30" s="110">
        <v>1.8311933103819706</v>
      </c>
      <c r="E30"/>
      <c r="F30"/>
    </row>
    <row r="31" spans="1:10" s="50" customFormat="1">
      <c r="A31" s="104">
        <v>2011</v>
      </c>
      <c r="B31" s="110">
        <v>38.801443801525139</v>
      </c>
      <c r="C31" s="110">
        <v>1.9863917790276389</v>
      </c>
      <c r="E31"/>
      <c r="F31"/>
    </row>
    <row r="32" spans="1:10" s="50" customFormat="1">
      <c r="A32" s="104">
        <v>2012</v>
      </c>
      <c r="B32" s="110">
        <v>41.080795961914781</v>
      </c>
      <c r="C32" s="110">
        <v>2.1410945243113049</v>
      </c>
      <c r="E32"/>
      <c r="F32"/>
    </row>
    <row r="33" spans="1:6" s="50" customFormat="1">
      <c r="A33" s="104">
        <v>2013</v>
      </c>
      <c r="B33" s="110">
        <v>43.815624785051689</v>
      </c>
      <c r="C33" s="110">
        <v>2.2660855150027204</v>
      </c>
      <c r="E33"/>
      <c r="F33"/>
    </row>
    <row r="34" spans="1:6" s="50" customFormat="1">
      <c r="A34" s="104">
        <v>2014</v>
      </c>
      <c r="B34" s="110">
        <v>44.142900693418078</v>
      </c>
      <c r="C34" s="110">
        <v>2.6268445556204867</v>
      </c>
      <c r="E34"/>
      <c r="F34"/>
    </row>
    <row r="35" spans="1:6" s="50" customFormat="1">
      <c r="A35" s="104">
        <v>2015</v>
      </c>
      <c r="B35" s="110">
        <v>41.776724656041921</v>
      </c>
      <c r="C35" s="110">
        <v>3.0735169095945536</v>
      </c>
      <c r="E35"/>
      <c r="F35"/>
    </row>
    <row r="36" spans="1:6" s="50" customFormat="1">
      <c r="A36" s="104">
        <v>2016</v>
      </c>
      <c r="B36" s="110">
        <v>40.403333537565914</v>
      </c>
      <c r="C36" s="110">
        <v>3.0411111264834561</v>
      </c>
      <c r="E36"/>
      <c r="F36"/>
    </row>
    <row r="37" spans="1:6" s="50" customFormat="1">
      <c r="A37" s="104">
        <v>2017</v>
      </c>
      <c r="B37" s="110">
        <v>40.13095642358342</v>
      </c>
      <c r="C37" s="110">
        <v>3.3822841931377345</v>
      </c>
      <c r="E37"/>
      <c r="F37"/>
    </row>
    <row r="38" spans="1:6" s="50" customFormat="1">
      <c r="A38" s="104">
        <v>2018</v>
      </c>
      <c r="B38" s="110">
        <v>39.584741916383976</v>
      </c>
      <c r="C38" s="110">
        <v>4.2538390709141813</v>
      </c>
      <c r="E38"/>
      <c r="F38"/>
    </row>
    <row r="39" spans="1:6" s="50" customFormat="1">
      <c r="A39" s="104">
        <v>2019</v>
      </c>
      <c r="B39" s="110">
        <v>40.445532716412721</v>
      </c>
      <c r="C39" s="110">
        <v>4.6636678622667267</v>
      </c>
      <c r="E39"/>
      <c r="F39"/>
    </row>
    <row r="40" spans="1:6" s="50" customFormat="1">
      <c r="A40" s="104">
        <v>2020</v>
      </c>
      <c r="B40" s="110">
        <v>40.030961123715883</v>
      </c>
      <c r="C40" s="110">
        <v>5.0595721190182248</v>
      </c>
      <c r="E40"/>
      <c r="F40"/>
    </row>
    <row r="41" spans="1:6">
      <c r="A41" s="104">
        <v>2021</v>
      </c>
      <c r="B41" s="110">
        <v>43.821128689308445</v>
      </c>
      <c r="C41" s="110">
        <v>5.4077543404006851</v>
      </c>
    </row>
    <row r="42" spans="1:6">
      <c r="A42" s="104">
        <v>2021</v>
      </c>
      <c r="B42" s="110">
        <v>45.513537963680598</v>
      </c>
      <c r="C42" s="110">
        <v>5.0570597737422887</v>
      </c>
    </row>
    <row r="43" spans="1:6">
      <c r="A43" s="104">
        <v>2023</v>
      </c>
      <c r="B43" s="110">
        <v>46.191150695082925</v>
      </c>
      <c r="C43" s="110">
        <v>6.023538794169669</v>
      </c>
    </row>
  </sheetData>
  <hyperlinks>
    <hyperlink ref="H1" location="Índice!A1" display="&gt; Summary" xr:uid="{00000000-0004-0000-3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ilha56"/>
  <dimension ref="A1:P41"/>
  <sheetViews>
    <sheetView showGridLines="0" workbookViewId="0"/>
  </sheetViews>
  <sheetFormatPr defaultRowHeight="15"/>
  <cols>
    <col min="1" max="1" width="14.42578125" customWidth="1"/>
    <col min="2" max="2" width="23.85546875" customWidth="1"/>
    <col min="3" max="3" width="30" bestFit="1" customWidth="1"/>
    <col min="4" max="5" width="12.85546875" customWidth="1"/>
  </cols>
  <sheetData>
    <row r="1" spans="1:10">
      <c r="A1" s="132" t="s">
        <v>528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102</v>
      </c>
    </row>
    <row r="20" spans="1:16">
      <c r="A20" s="27" t="s">
        <v>106</v>
      </c>
    </row>
    <row r="21" spans="1:16">
      <c r="A21" s="18"/>
      <c r="B21" s="123" t="s">
        <v>120</v>
      </c>
      <c r="C21" s="53" t="s">
        <v>121</v>
      </c>
      <c r="D21" s="53" t="s">
        <v>122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53">
        <v>2005</v>
      </c>
      <c r="B22" s="55">
        <v>0.54486762618591655</v>
      </c>
      <c r="C22" s="54"/>
      <c r="D22" s="115"/>
      <c r="E22" s="52"/>
      <c r="F22" s="52"/>
      <c r="G22" s="52"/>
      <c r="H22" s="113"/>
      <c r="I22" s="114"/>
      <c r="J22" s="52"/>
      <c r="K22" s="52"/>
      <c r="L22" s="52"/>
      <c r="M22" s="52"/>
      <c r="N22" s="52"/>
      <c r="O22" s="52"/>
      <c r="P22" s="52"/>
    </row>
    <row r="23" spans="1:16">
      <c r="A23" s="53">
        <v>2006</v>
      </c>
      <c r="B23" s="55">
        <v>53.421004840952598</v>
      </c>
      <c r="C23" s="119"/>
      <c r="D23" s="4"/>
      <c r="E23" s="125"/>
      <c r="H23" s="113"/>
      <c r="I23" s="42"/>
    </row>
    <row r="24" spans="1:16">
      <c r="A24" s="53">
        <v>2007</v>
      </c>
      <c r="B24" s="55">
        <v>312.42492167163232</v>
      </c>
      <c r="C24" s="119"/>
      <c r="D24" s="4"/>
      <c r="E24" s="125"/>
      <c r="H24" s="113"/>
      <c r="I24" s="42"/>
    </row>
    <row r="25" spans="1:16">
      <c r="A25" s="53">
        <v>2008</v>
      </c>
      <c r="B25" s="55">
        <v>879.19566297652602</v>
      </c>
      <c r="C25" s="119" t="s">
        <v>529</v>
      </c>
      <c r="D25" s="120">
        <v>2.5136394287003632E-2</v>
      </c>
      <c r="E25" s="124"/>
      <c r="H25" s="113"/>
      <c r="I25" s="42"/>
    </row>
    <row r="26" spans="1:16">
      <c r="A26" s="53">
        <v>2009</v>
      </c>
      <c r="B26" s="55">
        <v>1246.6753212677404</v>
      </c>
      <c r="C26" s="119" t="s">
        <v>530</v>
      </c>
      <c r="D26" s="120">
        <v>3.6002744697388164E-2</v>
      </c>
      <c r="E26" s="124"/>
      <c r="H26" s="113"/>
      <c r="I26" s="42"/>
    </row>
    <row r="27" spans="1:16">
      <c r="A27" s="53">
        <v>2010</v>
      </c>
      <c r="B27" s="55">
        <v>1831.1933103819706</v>
      </c>
      <c r="C27" s="119" t="s">
        <v>531</v>
      </c>
      <c r="D27" s="120">
        <v>4.7576832745442402E-2</v>
      </c>
      <c r="E27" s="124"/>
      <c r="H27" s="113"/>
      <c r="I27" s="42"/>
    </row>
    <row r="28" spans="1:16">
      <c r="A28" s="53">
        <v>2011</v>
      </c>
      <c r="B28" s="55">
        <v>1986.3917790276389</v>
      </c>
      <c r="C28" s="119"/>
      <c r="D28" s="120">
        <v>4.8700592977155434E-2</v>
      </c>
      <c r="E28" s="124"/>
      <c r="H28" s="113"/>
      <c r="I28" s="42"/>
    </row>
    <row r="29" spans="1:16">
      <c r="A29" s="53">
        <v>2012</v>
      </c>
      <c r="B29" s="55">
        <v>2141.0945243113047</v>
      </c>
      <c r="C29" s="119"/>
      <c r="D29" s="120">
        <v>4.9537271512767982E-2</v>
      </c>
      <c r="E29" s="124"/>
      <c r="H29" s="113"/>
      <c r="I29" s="42"/>
    </row>
    <row r="30" spans="1:16">
      <c r="A30" s="53">
        <v>2013</v>
      </c>
      <c r="B30" s="55">
        <v>2266.0855150027205</v>
      </c>
      <c r="C30" s="119"/>
      <c r="D30" s="120">
        <v>4.9175377828805218E-2</v>
      </c>
      <c r="E30" s="124"/>
      <c r="H30" s="113"/>
      <c r="I30" s="42"/>
    </row>
    <row r="31" spans="1:16">
      <c r="A31" s="53">
        <v>2014</v>
      </c>
      <c r="B31" s="55">
        <v>2626.8445556204865</v>
      </c>
      <c r="C31" s="119" t="s">
        <v>532</v>
      </c>
      <c r="D31" s="120">
        <v>5.6165466406394117E-2</v>
      </c>
      <c r="E31" s="124"/>
      <c r="H31" s="113"/>
      <c r="I31" s="42"/>
    </row>
    <row r="32" spans="1:16">
      <c r="A32" s="53">
        <v>2015</v>
      </c>
      <c r="B32" s="55">
        <v>3073.5169095945535</v>
      </c>
      <c r="C32" s="119" t="s">
        <v>533</v>
      </c>
      <c r="D32" s="120">
        <v>6.8528436019605121E-2</v>
      </c>
      <c r="E32" s="124"/>
      <c r="H32" s="113"/>
      <c r="I32" s="42"/>
    </row>
    <row r="33" spans="1:9">
      <c r="A33" s="53">
        <v>2016</v>
      </c>
      <c r="B33" s="55">
        <v>3041.1111264834562</v>
      </c>
      <c r="C33" s="119" t="s">
        <v>533</v>
      </c>
      <c r="D33" s="120">
        <v>7.0000000000000007E-2</v>
      </c>
      <c r="E33" s="124"/>
      <c r="H33" s="113"/>
      <c r="I33" s="42"/>
    </row>
    <row r="34" spans="1:9">
      <c r="A34" s="53">
        <v>2017</v>
      </c>
      <c r="B34" s="55">
        <v>3382.2841931377347</v>
      </c>
      <c r="C34" s="119" t="s">
        <v>534</v>
      </c>
      <c r="D34" s="120">
        <v>7.7729999999999994E-2</v>
      </c>
      <c r="E34" s="124"/>
      <c r="H34" s="113"/>
      <c r="I34" s="42"/>
    </row>
    <row r="35" spans="1:9">
      <c r="A35" s="53">
        <v>2018</v>
      </c>
      <c r="B35" s="55">
        <v>4253.8390709141813</v>
      </c>
      <c r="C35" s="119" t="s">
        <v>535</v>
      </c>
      <c r="D35" s="120">
        <v>9.7034141505325952E-2</v>
      </c>
      <c r="E35" s="124"/>
      <c r="H35" s="113"/>
      <c r="I35" s="42"/>
    </row>
    <row r="36" spans="1:9" ht="14.25" customHeight="1">
      <c r="A36" s="53">
        <v>2019</v>
      </c>
      <c r="B36" s="55">
        <v>4663.6678622667278</v>
      </c>
      <c r="C36" s="119" t="s">
        <v>536</v>
      </c>
      <c r="D36" s="120">
        <v>0.10338617848330874</v>
      </c>
      <c r="E36" s="124"/>
      <c r="H36" s="113"/>
      <c r="I36" s="42"/>
    </row>
    <row r="37" spans="1:9">
      <c r="A37" s="53">
        <v>2020</v>
      </c>
      <c r="B37" s="55">
        <v>5059.5721190182248</v>
      </c>
      <c r="C37" s="119" t="s">
        <v>537</v>
      </c>
      <c r="D37" s="120">
        <v>0.11220918794154036</v>
      </c>
      <c r="E37" s="124"/>
      <c r="F37" s="68"/>
      <c r="H37" s="113"/>
      <c r="I37" s="42"/>
    </row>
    <row r="38" spans="1:9">
      <c r="A38" s="116">
        <v>2021</v>
      </c>
      <c r="B38" s="55">
        <v>5407.7543404006856</v>
      </c>
      <c r="C38" s="119" t="s">
        <v>538</v>
      </c>
      <c r="D38" s="120">
        <v>0.10984921874293106</v>
      </c>
      <c r="E38" s="129"/>
      <c r="H38" s="113"/>
      <c r="I38" s="42"/>
    </row>
    <row r="39" spans="1:9">
      <c r="A39" s="116">
        <v>2022</v>
      </c>
      <c r="B39" s="55">
        <v>5057.0597737422886</v>
      </c>
      <c r="C39" s="119" t="s">
        <v>539</v>
      </c>
      <c r="D39" s="120">
        <v>9.9999999999999992E-2</v>
      </c>
      <c r="E39" s="129"/>
      <c r="H39" s="113"/>
      <c r="I39" s="42"/>
    </row>
    <row r="40" spans="1:9">
      <c r="A40" s="116">
        <v>2023</v>
      </c>
      <c r="B40" s="55">
        <v>6023.538794169669</v>
      </c>
      <c r="C40" s="119" t="s">
        <v>540</v>
      </c>
      <c r="D40" s="120">
        <v>0.11536100000000002</v>
      </c>
    </row>
    <row r="41" spans="1:9">
      <c r="B41" s="66"/>
    </row>
  </sheetData>
  <hyperlinks>
    <hyperlink ref="G1" location="Índice!A1" display="&gt; Summary" xr:uid="{00000000-0004-0000-3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1334-8DBE-4C1F-84AA-38905A70EBD2}">
  <sheetPr codeName="Planilha59"/>
  <dimension ref="A1:L24"/>
  <sheetViews>
    <sheetView showGridLines="0" workbookViewId="0"/>
  </sheetViews>
  <sheetFormatPr defaultRowHeight="15"/>
  <cols>
    <col min="1" max="1" width="32" customWidth="1"/>
    <col min="2" max="20" width="10.7109375" customWidth="1"/>
  </cols>
  <sheetData>
    <row r="1" spans="1:10">
      <c r="A1" s="132" t="s">
        <v>303</v>
      </c>
      <c r="B1" s="7"/>
      <c r="C1" s="7"/>
      <c r="D1" s="7"/>
      <c r="E1" s="7"/>
      <c r="F1" s="7"/>
      <c r="G1" s="58" t="s">
        <v>96</v>
      </c>
      <c r="H1" s="12"/>
      <c r="I1" s="12"/>
      <c r="J1" s="12"/>
    </row>
    <row r="2" spans="1:10">
      <c r="A2" s="136" t="s">
        <v>301</v>
      </c>
    </row>
    <row r="20" spans="1:12">
      <c r="A20" s="27" t="s">
        <v>106</v>
      </c>
    </row>
    <row r="21" spans="1:12">
      <c r="A21" s="25" t="s">
        <v>234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2" t="s">
        <v>231</v>
      </c>
      <c r="B22" s="176">
        <v>1053719.3528430001</v>
      </c>
      <c r="C22" s="176">
        <v>1073474.6765399999</v>
      </c>
      <c r="D22" s="176">
        <v>891688.32400000002</v>
      </c>
      <c r="E22" s="176">
        <v>1081751.7372099999</v>
      </c>
      <c r="F22" s="176">
        <v>1181678.2808920001</v>
      </c>
      <c r="G22" s="176">
        <v>1292674.776966688</v>
      </c>
      <c r="H22" s="176">
        <v>1236371.9228634092</v>
      </c>
      <c r="I22" s="176">
        <v>1244198.309226034</v>
      </c>
      <c r="J22" s="176">
        <v>1295502.882945121</v>
      </c>
      <c r="K22" s="176">
        <v>1316235.1543305789</v>
      </c>
      <c r="L22" s="176">
        <v>1304654.38044383</v>
      </c>
    </row>
    <row r="23" spans="1:12">
      <c r="A23" s="2" t="s">
        <v>232</v>
      </c>
      <c r="B23" s="176">
        <v>534227.35899999994</v>
      </c>
      <c r="C23" s="176">
        <v>494881.85299999994</v>
      </c>
      <c r="D23" s="176">
        <v>419629.03099999996</v>
      </c>
      <c r="E23" s="176">
        <v>680052.17100000009</v>
      </c>
      <c r="F23" s="176">
        <v>664198.17799999996</v>
      </c>
      <c r="G23" s="176">
        <v>687977.17599999998</v>
      </c>
      <c r="H23" s="176">
        <v>727691.36300000001</v>
      </c>
      <c r="I23" s="176">
        <v>810220.39399999997</v>
      </c>
      <c r="J23" s="176">
        <v>765374.41800000006</v>
      </c>
      <c r="K23" s="176">
        <v>795175.44899999991</v>
      </c>
      <c r="L23" s="176">
        <v>808294.72</v>
      </c>
    </row>
    <row r="24" spans="1:12">
      <c r="A24" s="2" t="s">
        <v>233</v>
      </c>
      <c r="B24" s="180">
        <f t="shared" ref="B24:L24" si="0">B23/B22*100</f>
        <v>50.699207294487039</v>
      </c>
      <c r="C24" s="180">
        <f t="shared" si="0"/>
        <v>46.100934080260963</v>
      </c>
      <c r="D24" s="180">
        <f t="shared" si="0"/>
        <v>47.060056715512175</v>
      </c>
      <c r="E24" s="180">
        <f t="shared" si="0"/>
        <v>62.865826567004802</v>
      </c>
      <c r="F24" s="180">
        <f t="shared" si="0"/>
        <v>56.208038070956526</v>
      </c>
      <c r="G24" s="180">
        <f t="shared" si="0"/>
        <v>53.221211418262946</v>
      </c>
      <c r="H24" s="180">
        <f t="shared" si="0"/>
        <v>58.85699517623172</v>
      </c>
      <c r="I24" s="180">
        <f t="shared" si="0"/>
        <v>65.119875826226263</v>
      </c>
      <c r="J24" s="180">
        <f t="shared" si="0"/>
        <v>59.079329585129315</v>
      </c>
      <c r="K24" s="180">
        <f t="shared" si="0"/>
        <v>60.412871239897591</v>
      </c>
      <c r="L24" s="180">
        <f t="shared" si="0"/>
        <v>61.95470096264318</v>
      </c>
    </row>
  </sheetData>
  <hyperlinks>
    <hyperlink ref="G1" location="Índice!A1" display="&gt; Summary" xr:uid="{9A1498D1-E81D-42A9-AE56-05EAD2F5FF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Y28"/>
  <sheetViews>
    <sheetView showGridLines="0" workbookViewId="0"/>
  </sheetViews>
  <sheetFormatPr defaultRowHeight="15"/>
  <cols>
    <col min="1" max="1" width="24.7109375" bestFit="1" customWidth="1"/>
  </cols>
  <sheetData>
    <row r="1" spans="1:14">
      <c r="A1" s="132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329</v>
      </c>
    </row>
    <row r="17" spans="1:25">
      <c r="A17" s="10" t="s">
        <v>106</v>
      </c>
    </row>
    <row r="18" spans="1:25">
      <c r="A18" s="2" t="s">
        <v>0</v>
      </c>
      <c r="B18" s="15" t="s">
        <v>1</v>
      </c>
      <c r="C18" s="15" t="s">
        <v>335</v>
      </c>
      <c r="D18" s="15" t="s">
        <v>336</v>
      </c>
      <c r="E18" s="15" t="s">
        <v>337</v>
      </c>
      <c r="F18" s="15" t="s">
        <v>338</v>
      </c>
      <c r="G18" s="15" t="s">
        <v>339</v>
      </c>
      <c r="H18" s="15" t="s">
        <v>340</v>
      </c>
      <c r="I18" s="15" t="s">
        <v>341</v>
      </c>
      <c r="J18" s="15" t="s">
        <v>342</v>
      </c>
      <c r="K18" s="15" t="s">
        <v>343</v>
      </c>
      <c r="L18" s="15">
        <v>2010</v>
      </c>
      <c r="M18" s="15" t="s">
        <v>344</v>
      </c>
      <c r="N18" s="15" t="s">
        <v>345</v>
      </c>
      <c r="O18" s="15" t="s">
        <v>346</v>
      </c>
      <c r="P18" s="15">
        <v>2014</v>
      </c>
      <c r="Q18" s="15" t="s">
        <v>347</v>
      </c>
      <c r="R18" s="15" t="s">
        <v>348</v>
      </c>
      <c r="S18" s="15" t="s">
        <v>349</v>
      </c>
      <c r="T18" s="15" t="s">
        <v>350</v>
      </c>
      <c r="U18" s="15" t="s">
        <v>351</v>
      </c>
      <c r="V18" s="15" t="s">
        <v>352</v>
      </c>
      <c r="W18" s="15">
        <v>2021</v>
      </c>
      <c r="X18" s="15">
        <v>2022</v>
      </c>
      <c r="Y18" s="15">
        <v>2023</v>
      </c>
    </row>
    <row r="19" spans="1:25">
      <c r="A19" s="2" t="s">
        <v>353</v>
      </c>
      <c r="B19" s="16">
        <v>9.7322156619244107E-2</v>
      </c>
      <c r="C19" s="16">
        <v>9.7694652389318529E-2</v>
      </c>
      <c r="D19" s="16">
        <v>9.7044437677455173E-2</v>
      </c>
      <c r="E19" s="16">
        <v>9.7381632765751444E-2</v>
      </c>
      <c r="F19" s="16">
        <v>9.7662464085566877E-2</v>
      </c>
      <c r="G19" s="16">
        <v>9.6849220255926668E-2</v>
      </c>
      <c r="H19" s="16">
        <v>9.6431337607560258E-2</v>
      </c>
      <c r="I19" s="16">
        <v>9.5903917939722166E-2</v>
      </c>
      <c r="J19" s="16">
        <v>9.6572228295110252E-2</v>
      </c>
      <c r="K19" s="16">
        <v>9.3335390831631282E-2</v>
      </c>
      <c r="L19" s="16">
        <v>9.5960277797130691E-2</v>
      </c>
      <c r="M19" s="16">
        <v>9.3385631694563778E-2</v>
      </c>
      <c r="N19" s="16">
        <v>9.5402073349335093E-2</v>
      </c>
      <c r="O19" s="16">
        <v>9.6984340857433821E-2</v>
      </c>
      <c r="P19" s="16">
        <v>9.9525549211889108E-2</v>
      </c>
      <c r="Q19" s="16">
        <v>0.101256965061233</v>
      </c>
      <c r="R19" s="16">
        <v>0.10080954048936167</v>
      </c>
      <c r="S19" s="16">
        <v>0.10134310582302175</v>
      </c>
      <c r="T19" s="16">
        <v>9.8391617153685718E-2</v>
      </c>
      <c r="U19" s="16">
        <v>9.8634313762802961E-2</v>
      </c>
      <c r="V19" s="16">
        <v>9.9924765685662581E-2</v>
      </c>
      <c r="W19" s="16">
        <v>0.10003692955044927</v>
      </c>
      <c r="X19" s="16">
        <v>9.6952372601161282E-2</v>
      </c>
      <c r="Y19" s="16">
        <v>9.7555243604901462E-2</v>
      </c>
    </row>
    <row r="20" spans="1:25">
      <c r="A20" s="2" t="s">
        <v>354</v>
      </c>
      <c r="B20" s="16">
        <v>8.769862004469757E-2</v>
      </c>
      <c r="C20" s="16">
        <v>8.6590924152662813E-2</v>
      </c>
      <c r="D20" s="16">
        <v>8.7070569304663475E-2</v>
      </c>
      <c r="E20" s="16">
        <v>8.7861758997084635E-2</v>
      </c>
      <c r="F20" s="16">
        <v>8.7311590667693964E-2</v>
      </c>
      <c r="G20" s="16">
        <v>8.6742279626216223E-2</v>
      </c>
      <c r="H20" s="16">
        <v>8.6439876896528989E-2</v>
      </c>
      <c r="I20" s="16">
        <v>8.6566479108929284E-2</v>
      </c>
      <c r="J20" s="16">
        <v>8.6611409382606738E-2</v>
      </c>
      <c r="K20" s="16">
        <v>8.4583762446956826E-2</v>
      </c>
      <c r="L20" s="16">
        <v>8.6101788173629748E-2</v>
      </c>
      <c r="M20" s="16">
        <v>8.4252700098175606E-2</v>
      </c>
      <c r="N20" s="16">
        <v>8.4832885554636542E-2</v>
      </c>
      <c r="O20" s="16">
        <v>8.4684992145436913E-2</v>
      </c>
      <c r="P20" s="16">
        <v>8.6060630396139676E-2</v>
      </c>
      <c r="Q20" s="16">
        <v>8.7713522055749005E-2</v>
      </c>
      <c r="R20" s="16">
        <v>8.8789566525929592E-2</v>
      </c>
      <c r="S20" s="16">
        <v>8.9022039282446161E-2</v>
      </c>
      <c r="T20" s="16">
        <v>8.7001613877982442E-2</v>
      </c>
      <c r="U20" s="16">
        <v>8.6477779856240528E-2</v>
      </c>
      <c r="V20" s="16">
        <v>8.7593003532370858E-2</v>
      </c>
      <c r="W20" s="16">
        <v>8.715190902833965E-2</v>
      </c>
      <c r="X20" s="16">
        <v>8.6896304196114313E-2</v>
      </c>
      <c r="Y20" s="16">
        <v>8.7781016600907869E-2</v>
      </c>
    </row>
    <row r="23" spans="1:25">
      <c r="L23" s="153"/>
      <c r="M23" s="153"/>
      <c r="O23" s="66"/>
      <c r="V23" s="66"/>
      <c r="W23" s="66"/>
    </row>
    <row r="24" spans="1:25">
      <c r="L24" s="42"/>
      <c r="M24" s="42"/>
      <c r="N24" s="91"/>
      <c r="O24" s="66"/>
      <c r="V24" s="66"/>
      <c r="W24" s="66"/>
    </row>
    <row r="25" spans="1:25">
      <c r="N25" s="91"/>
      <c r="O25" s="66"/>
    </row>
    <row r="27" spans="1:25">
      <c r="N27" s="154"/>
      <c r="O27" s="154"/>
    </row>
    <row r="28" spans="1:25">
      <c r="N28" s="154"/>
      <c r="O28" s="154"/>
    </row>
  </sheetData>
  <hyperlinks>
    <hyperlink ref="N1" location="Índice!A1" display="&gt; Summary" xr:uid="{00000000-0004-0000-0500-000000000000}"/>
  </hyperlinks>
  <pageMargins left="0.511811024" right="0.511811024" top="0.78740157499999996" bottom="0.78740157499999996" header="0.31496062000000002" footer="0.31496062000000002"/>
  <ignoredErrors>
    <ignoredError sqref="B18:Y18" numberStoredAsText="1"/>
  </ignoredErrors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EFD5-7959-4BB8-9A00-3731889C3859}">
  <sheetPr codeName="Planilha60"/>
  <dimension ref="A1:P29"/>
  <sheetViews>
    <sheetView showGridLines="0" zoomScaleNormal="100" workbookViewId="0"/>
  </sheetViews>
  <sheetFormatPr defaultRowHeight="15"/>
  <cols>
    <col min="1" max="1" width="14.42578125" customWidth="1"/>
    <col min="2" max="3" width="17.140625" customWidth="1"/>
    <col min="4" max="5" width="12.85546875" customWidth="1"/>
  </cols>
  <sheetData>
    <row r="1" spans="1:10">
      <c r="A1" s="132" t="s">
        <v>302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301</v>
      </c>
    </row>
    <row r="20" spans="1:16">
      <c r="A20" s="27" t="s">
        <v>106</v>
      </c>
    </row>
    <row r="21" spans="1:16">
      <c r="A21" s="18"/>
      <c r="B21" s="18" t="s">
        <v>136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167" t="s">
        <v>153</v>
      </c>
      <c r="B22" s="164">
        <v>23.34</v>
      </c>
      <c r="C22" s="51"/>
      <c r="D22" s="51"/>
      <c r="E22" s="51"/>
      <c r="F22" s="52"/>
      <c r="G22" s="52"/>
      <c r="H22" s="113"/>
      <c r="I22" s="114"/>
      <c r="J22" s="52"/>
      <c r="K22" s="52"/>
      <c r="L22" s="52"/>
      <c r="M22" s="52"/>
      <c r="N22" s="52"/>
      <c r="O22" s="52"/>
      <c r="P22" s="52"/>
    </row>
    <row r="23" spans="1:16">
      <c r="A23" s="167" t="s">
        <v>154</v>
      </c>
      <c r="B23" s="164">
        <v>20.66</v>
      </c>
      <c r="C23" s="51"/>
      <c r="D23" s="51"/>
      <c r="E23" s="51"/>
      <c r="H23" s="113"/>
      <c r="I23" s="42"/>
    </row>
    <row r="24" spans="1:16">
      <c r="A24" s="167" t="s">
        <v>155</v>
      </c>
      <c r="B24" s="164">
        <v>18.11</v>
      </c>
      <c r="C24" s="51"/>
      <c r="D24" s="51"/>
      <c r="E24" s="51"/>
      <c r="H24" s="113"/>
      <c r="I24" s="42"/>
    </row>
    <row r="25" spans="1:16">
      <c r="A25" s="167" t="s">
        <v>156</v>
      </c>
      <c r="B25" s="164">
        <v>15.64</v>
      </c>
      <c r="C25" s="51"/>
      <c r="D25" s="51"/>
      <c r="E25" s="51"/>
      <c r="H25" s="113"/>
      <c r="I25" s="42"/>
    </row>
    <row r="26" spans="1:16">
      <c r="A26" s="167" t="s">
        <v>157</v>
      </c>
      <c r="B26" s="164">
        <v>15.14</v>
      </c>
      <c r="C26" s="51"/>
      <c r="D26" s="51"/>
      <c r="E26" s="51"/>
      <c r="H26" s="113"/>
      <c r="I26" s="42"/>
    </row>
    <row r="27" spans="1:16">
      <c r="A27" s="167" t="s">
        <v>158</v>
      </c>
      <c r="B27" s="164">
        <v>7.11</v>
      </c>
      <c r="C27" s="51"/>
      <c r="D27" s="51"/>
      <c r="E27" s="51"/>
      <c r="H27" s="113"/>
      <c r="I27" s="42"/>
    </row>
    <row r="28" spans="1:16">
      <c r="A28" s="51"/>
      <c r="B28" s="51"/>
      <c r="C28" s="51"/>
      <c r="D28" s="51"/>
      <c r="E28" s="51"/>
      <c r="H28" s="113"/>
      <c r="I28" s="42"/>
    </row>
    <row r="29" spans="1:16">
      <c r="A29" s="51"/>
      <c r="B29" s="51"/>
      <c r="C29" s="51"/>
      <c r="D29" s="51"/>
      <c r="E29" s="51"/>
      <c r="H29" s="113"/>
      <c r="I29" s="42"/>
    </row>
  </sheetData>
  <hyperlinks>
    <hyperlink ref="G1" location="Índice!A1" display="&gt; Summary" xr:uid="{1B4A0536-3022-4F1E-85CB-249C7A6BC04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A9EA-AA51-4A86-B393-1DBF1967D437}">
  <sheetPr codeName="Planilha61"/>
  <dimension ref="A1:P29"/>
  <sheetViews>
    <sheetView showGridLines="0" workbookViewId="0"/>
  </sheetViews>
  <sheetFormatPr defaultRowHeight="15"/>
  <cols>
    <col min="1" max="1" width="14.42578125" customWidth="1"/>
    <col min="2" max="3" width="17.140625" customWidth="1"/>
    <col min="4" max="5" width="12.85546875" customWidth="1"/>
  </cols>
  <sheetData>
    <row r="1" spans="1:11">
      <c r="A1" s="132" t="s">
        <v>305</v>
      </c>
      <c r="B1" s="7"/>
      <c r="C1" s="7"/>
      <c r="D1" s="7"/>
      <c r="E1" s="7"/>
      <c r="F1" s="7"/>
      <c r="G1" s="7"/>
      <c r="H1" s="7"/>
      <c r="I1" s="7"/>
      <c r="J1" s="7"/>
      <c r="K1" s="58" t="s">
        <v>96</v>
      </c>
    </row>
    <row r="2" spans="1:11">
      <c r="A2" s="136" t="s">
        <v>304</v>
      </c>
    </row>
    <row r="20" spans="1:16">
      <c r="A20" s="27" t="s">
        <v>106</v>
      </c>
    </row>
    <row r="21" spans="1:16">
      <c r="A21" s="18"/>
      <c r="B21" s="18" t="s">
        <v>150</v>
      </c>
      <c r="C21" s="18" t="s">
        <v>151</v>
      </c>
      <c r="D21" s="18" t="s">
        <v>149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163" t="s">
        <v>142</v>
      </c>
      <c r="B22" s="166">
        <v>18564.915231999999</v>
      </c>
      <c r="C22" s="166">
        <v>28279.250728999999</v>
      </c>
      <c r="D22" s="165">
        <f>B22/(B22+C22)</f>
        <v>0.39631221628443924</v>
      </c>
      <c r="E22" s="52"/>
      <c r="F22" s="52"/>
      <c r="G22" s="52"/>
      <c r="H22" s="113"/>
      <c r="I22" s="114"/>
      <c r="J22" s="52"/>
      <c r="K22" s="52"/>
      <c r="L22" s="52"/>
      <c r="M22" s="52"/>
      <c r="N22" s="52"/>
      <c r="O22" s="52"/>
      <c r="P22" s="52"/>
    </row>
    <row r="23" spans="1:16">
      <c r="A23" s="163" t="s">
        <v>143</v>
      </c>
      <c r="B23" s="166">
        <v>18476.132847000001</v>
      </c>
      <c r="C23" s="166">
        <v>27846.092485000001</v>
      </c>
      <c r="D23" s="165">
        <f t="shared" ref="D23:D29" si="0">B23/(B23+C23)</f>
        <v>0.39886108049814362</v>
      </c>
      <c r="E23" s="125"/>
      <c r="H23" s="113"/>
      <c r="I23" s="42"/>
    </row>
    <row r="24" spans="1:16">
      <c r="A24" s="163" t="s">
        <v>144</v>
      </c>
      <c r="B24" s="166">
        <v>19302.530159000002</v>
      </c>
      <c r="C24" s="166">
        <v>28534.738936999998</v>
      </c>
      <c r="D24" s="165">
        <f t="shared" si="0"/>
        <v>0.4035040152535383</v>
      </c>
      <c r="E24" s="125"/>
      <c r="H24" s="113"/>
      <c r="I24" s="42"/>
    </row>
    <row r="25" spans="1:16">
      <c r="A25" s="163" t="s">
        <v>152</v>
      </c>
      <c r="B25" s="166">
        <v>19555.558389999998</v>
      </c>
      <c r="C25" s="166">
        <v>27795.306811999999</v>
      </c>
      <c r="D25" s="165">
        <f t="shared" si="0"/>
        <v>0.41299263079091558</v>
      </c>
      <c r="E25" s="124"/>
      <c r="H25" s="113"/>
      <c r="I25" s="42"/>
    </row>
    <row r="26" spans="1:16">
      <c r="A26" s="163" t="s">
        <v>145</v>
      </c>
      <c r="B26" s="166">
        <v>19595.909750999999</v>
      </c>
      <c r="C26" s="166">
        <v>27454.456435</v>
      </c>
      <c r="D26" s="165">
        <f t="shared" si="0"/>
        <v>0.41648793281508678</v>
      </c>
      <c r="E26" s="124"/>
      <c r="H26" s="113"/>
      <c r="I26" s="42"/>
    </row>
    <row r="27" spans="1:16">
      <c r="A27" s="163" t="s">
        <v>146</v>
      </c>
      <c r="B27" s="166">
        <v>19480.059703999999</v>
      </c>
      <c r="C27" s="166">
        <v>26075.678972999998</v>
      </c>
      <c r="D27" s="165">
        <f t="shared" si="0"/>
        <v>0.42760934779518817</v>
      </c>
      <c r="E27" s="124"/>
      <c r="H27" s="113"/>
      <c r="I27" s="42"/>
    </row>
    <row r="28" spans="1:16">
      <c r="A28" s="163" t="s">
        <v>147</v>
      </c>
      <c r="B28" s="166">
        <v>19745.458134</v>
      </c>
      <c r="C28" s="166">
        <v>25062.256894999999</v>
      </c>
      <c r="D28" s="165">
        <f t="shared" si="0"/>
        <v>0.44067094519817723</v>
      </c>
      <c r="E28" s="124"/>
      <c r="H28" s="113"/>
      <c r="I28" s="42"/>
    </row>
    <row r="29" spans="1:16">
      <c r="A29" s="163" t="s">
        <v>148</v>
      </c>
      <c r="B29" s="166">
        <v>20399.36808</v>
      </c>
      <c r="C29" s="166">
        <v>25455.965988</v>
      </c>
      <c r="D29" s="165">
        <f t="shared" si="0"/>
        <v>0.4448635800962496</v>
      </c>
      <c r="E29" s="124"/>
      <c r="H29" s="113"/>
      <c r="I29" s="42"/>
    </row>
  </sheetData>
  <hyperlinks>
    <hyperlink ref="K1" location="Índice!A1" display="&gt; Summary" xr:uid="{3E9DFF66-CEBE-497C-B163-2B4CB540A3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ABE0-4A7B-4600-BA61-32C6544A170C}">
  <sheetPr codeName="Planilha62"/>
  <dimension ref="A1:P37"/>
  <sheetViews>
    <sheetView showGridLines="0" workbookViewId="0"/>
  </sheetViews>
  <sheetFormatPr defaultRowHeight="15"/>
  <cols>
    <col min="1" max="1" width="26.85546875" customWidth="1"/>
    <col min="2" max="2" width="17.140625" customWidth="1"/>
    <col min="3" max="3" width="25.42578125" bestFit="1" customWidth="1"/>
    <col min="4" max="5" width="12.85546875" customWidth="1"/>
    <col min="8" max="8" width="39.7109375" bestFit="1" customWidth="1"/>
    <col min="12" max="12" width="9.140625" customWidth="1"/>
  </cols>
  <sheetData>
    <row r="1" spans="1:10">
      <c r="A1" s="132" t="s">
        <v>306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307</v>
      </c>
    </row>
    <row r="20" spans="1:16">
      <c r="A20" s="27" t="s">
        <v>106</v>
      </c>
    </row>
    <row r="21" spans="1:16">
      <c r="A21" s="168" t="s">
        <v>160</v>
      </c>
      <c r="B21" s="18" t="s">
        <v>161</v>
      </c>
      <c r="C21" s="18" t="s">
        <v>162</v>
      </c>
      <c r="D21" s="18" t="s">
        <v>161</v>
      </c>
      <c r="H21" s="9" t="s">
        <v>308</v>
      </c>
      <c r="O21" s="52"/>
      <c r="P21" s="52"/>
    </row>
    <row r="22" spans="1:16">
      <c r="A22" s="169" t="s">
        <v>163</v>
      </c>
      <c r="B22" s="170">
        <v>0.60599999999999998</v>
      </c>
      <c r="C22" s="169" t="s">
        <v>164</v>
      </c>
      <c r="D22" s="172">
        <v>0.61199999999999999</v>
      </c>
      <c r="H22" s="2" t="str">
        <f>_xlfn.CONCAT(LEFT(A22,LEN(A22)-4),"/",C22)</f>
        <v>Banabuiú /Jaguaretama (CE)</v>
      </c>
    </row>
    <row r="23" spans="1:16">
      <c r="A23" s="169" t="s">
        <v>165</v>
      </c>
      <c r="B23" s="170">
        <v>0.7</v>
      </c>
      <c r="C23" s="169" t="s">
        <v>166</v>
      </c>
      <c r="D23" s="172">
        <v>0.69699999999999995</v>
      </c>
      <c r="H23" s="2" t="str">
        <f t="shared" ref="H23:H37" si="0">_xlfn.CONCAT(LEFT(A23,LEN(A23)-4),"/",C23)</f>
        <v>Bocaiúva /João Pinheiro (MG)</v>
      </c>
    </row>
    <row r="24" spans="1:16">
      <c r="A24" s="169" t="s">
        <v>167</v>
      </c>
      <c r="B24" s="170">
        <v>0.56799999999999995</v>
      </c>
      <c r="C24" s="169" t="s">
        <v>168</v>
      </c>
      <c r="D24" s="172">
        <v>0.51500000000000001</v>
      </c>
      <c r="H24" s="2" t="str">
        <f t="shared" si="0"/>
        <v>Breu Branco /Pacajá (PA)</v>
      </c>
    </row>
    <row r="25" spans="1:16">
      <c r="A25" s="169" t="s">
        <v>169</v>
      </c>
      <c r="B25" s="170">
        <v>0.63900000000000001</v>
      </c>
      <c r="C25" s="169" t="s">
        <v>170</v>
      </c>
      <c r="D25" s="172">
        <v>0.56899999999999995</v>
      </c>
      <c r="H25" s="2" t="str">
        <f t="shared" si="0"/>
        <v>Capitão Enéas /São João da Ponte (MG)</v>
      </c>
    </row>
    <row r="26" spans="1:16">
      <c r="A26" s="169" t="s">
        <v>171</v>
      </c>
      <c r="B26" s="170">
        <v>0.76100000000000001</v>
      </c>
      <c r="C26" s="169" t="s">
        <v>172</v>
      </c>
      <c r="D26" s="172">
        <v>0.68799999999999994</v>
      </c>
      <c r="H26" s="2" t="str">
        <f t="shared" si="0"/>
        <v>Conselheiro Lafaiete /Vespasiano (MG)</v>
      </c>
    </row>
    <row r="27" spans="1:16">
      <c r="A27" s="169" t="s">
        <v>173</v>
      </c>
      <c r="B27" s="170">
        <v>0.7</v>
      </c>
      <c r="C27" s="169" t="s">
        <v>174</v>
      </c>
      <c r="D27" s="172">
        <v>0.70099999999999996</v>
      </c>
      <c r="H27" s="2" t="str">
        <f t="shared" si="0"/>
        <v>Corumbá /Ponta Porã (MS)</v>
      </c>
    </row>
    <row r="28" spans="1:16">
      <c r="A28" s="169" t="s">
        <v>175</v>
      </c>
      <c r="B28" s="170">
        <v>0.73199999999999998</v>
      </c>
      <c r="C28" s="169" t="s">
        <v>176</v>
      </c>
      <c r="D28" s="172">
        <v>0.76700000000000002</v>
      </c>
      <c r="H28" s="2" t="str">
        <f t="shared" si="0"/>
        <v>Itapeva /Avaré (SP)</v>
      </c>
    </row>
    <row r="29" spans="1:16">
      <c r="A29" s="169" t="s">
        <v>177</v>
      </c>
      <c r="B29" s="170">
        <v>0.66800000000000004</v>
      </c>
      <c r="C29" s="169" t="s">
        <v>178</v>
      </c>
      <c r="D29" s="172">
        <v>0.71499999999999997</v>
      </c>
      <c r="H29" s="2" t="str">
        <f t="shared" si="0"/>
        <v>Marabá /Parauapebas (PA)</v>
      </c>
    </row>
    <row r="30" spans="1:16">
      <c r="A30" s="169" t="s">
        <v>179</v>
      </c>
      <c r="B30" s="170">
        <v>0.70899999999999996</v>
      </c>
      <c r="C30" s="169" t="s">
        <v>180</v>
      </c>
      <c r="D30" s="172">
        <v>0.69</v>
      </c>
      <c r="H30" s="2" t="str">
        <f t="shared" si="0"/>
        <v>Nova Era /São Domingos do Prata (MG)</v>
      </c>
    </row>
    <row r="31" spans="1:16">
      <c r="A31" s="169" t="s">
        <v>181</v>
      </c>
      <c r="B31" s="170">
        <v>0.68700000000000006</v>
      </c>
      <c r="C31" s="169" t="s">
        <v>182</v>
      </c>
      <c r="D31" s="172">
        <v>0.63900000000000001</v>
      </c>
      <c r="H31" s="2" t="str">
        <f t="shared" si="0"/>
        <v>Passa Tempo /Desterro de Entre Rios (MG)</v>
      </c>
    </row>
    <row r="32" spans="1:16">
      <c r="A32" s="169" t="s">
        <v>183</v>
      </c>
      <c r="B32" s="170">
        <v>0.73099999999999998</v>
      </c>
      <c r="C32" s="169" t="s">
        <v>184</v>
      </c>
      <c r="D32" s="172">
        <v>0.63800000000000001</v>
      </c>
      <c r="H32" s="2" t="str">
        <f t="shared" si="0"/>
        <v>Pirapora /São Francisco (MG)</v>
      </c>
    </row>
    <row r="33" spans="1:8">
      <c r="A33" s="169" t="s">
        <v>185</v>
      </c>
      <c r="B33" s="170">
        <v>0.66600000000000004</v>
      </c>
      <c r="C33" s="169" t="s">
        <v>186</v>
      </c>
      <c r="D33" s="172">
        <v>0.56499999999999995</v>
      </c>
      <c r="H33" s="2" t="str">
        <f t="shared" si="0"/>
        <v>Pojuca /Inhambupe (BA)</v>
      </c>
    </row>
    <row r="34" spans="1:8">
      <c r="A34" s="169" t="s">
        <v>187</v>
      </c>
      <c r="B34" s="170">
        <v>0.74099999999999999</v>
      </c>
      <c r="C34" s="169" t="s">
        <v>188</v>
      </c>
      <c r="D34" s="172">
        <v>0.70899999999999996</v>
      </c>
      <c r="H34" s="2" t="str">
        <f t="shared" si="0"/>
        <v>Santos Dumont /Visconde do Rio Branco (MG)</v>
      </c>
    </row>
    <row r="35" spans="1:8">
      <c r="A35" s="169" t="s">
        <v>189</v>
      </c>
      <c r="B35" s="170">
        <v>0.73599999999999999</v>
      </c>
      <c r="C35" s="169" t="s">
        <v>190</v>
      </c>
      <c r="D35" s="172">
        <v>0.70499999999999996</v>
      </c>
      <c r="H35" s="2" t="str">
        <f t="shared" si="0"/>
        <v>São Gotardo /Carmo do Paranaíba (MG)</v>
      </c>
    </row>
    <row r="36" spans="1:8">
      <c r="A36" s="169" t="s">
        <v>191</v>
      </c>
      <c r="B36" s="170">
        <v>0.75800000000000001</v>
      </c>
      <c r="C36" s="169" t="s">
        <v>192</v>
      </c>
      <c r="D36" s="172">
        <v>0.67100000000000004</v>
      </c>
      <c r="H36" s="2" t="str">
        <f t="shared" si="0"/>
        <v>São João Del Rei /Esmeraldas (MG)</v>
      </c>
    </row>
    <row r="37" spans="1:8">
      <c r="A37" s="169" t="s">
        <v>193</v>
      </c>
      <c r="B37" s="170">
        <v>0.66600000000000004</v>
      </c>
      <c r="C37" s="169" t="s">
        <v>194</v>
      </c>
      <c r="D37" s="172">
        <v>0.64600000000000002</v>
      </c>
      <c r="H37" s="2" t="str">
        <f t="shared" si="0"/>
        <v>Várzea da Palma /Itamarandiba (MG)</v>
      </c>
    </row>
  </sheetData>
  <hyperlinks>
    <hyperlink ref="G1" location="Índice!A1" display="&gt; Summary" xr:uid="{A7D7811B-C76F-4A8B-8DA6-A9CC4285A7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611F-3D5E-40AE-A7F5-7D09AAE886B1}">
  <sheetPr codeName="Planilha63"/>
  <dimension ref="A1:P25"/>
  <sheetViews>
    <sheetView showGridLines="0" workbookViewId="0"/>
  </sheetViews>
  <sheetFormatPr defaultRowHeight="15"/>
  <cols>
    <col min="1" max="1" width="26.85546875" customWidth="1"/>
    <col min="2" max="9" width="10.5703125" customWidth="1"/>
    <col min="12" max="12" width="9.140625" customWidth="1"/>
  </cols>
  <sheetData>
    <row r="1" spans="1:10">
      <c r="A1" s="132" t="s">
        <v>309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307</v>
      </c>
    </row>
    <row r="20" spans="1:16">
      <c r="A20" s="27" t="s">
        <v>106</v>
      </c>
    </row>
    <row r="21" spans="1:16">
      <c r="A21" s="168" t="s">
        <v>195</v>
      </c>
      <c r="B21" s="199" t="s">
        <v>196</v>
      </c>
      <c r="C21" s="200"/>
      <c r="D21" s="199" t="s">
        <v>197</v>
      </c>
      <c r="E21" s="200"/>
      <c r="F21" s="199" t="s">
        <v>198</v>
      </c>
      <c r="G21" s="200"/>
      <c r="H21" s="199" t="s">
        <v>199</v>
      </c>
      <c r="I21" s="200"/>
      <c r="M21" s="52"/>
      <c r="N21" s="52"/>
      <c r="O21" s="52"/>
      <c r="P21" s="52"/>
    </row>
    <row r="22" spans="1:16">
      <c r="A22" s="168" t="s">
        <v>200</v>
      </c>
      <c r="B22" s="173">
        <v>2000</v>
      </c>
      <c r="C22" s="163">
        <v>2010</v>
      </c>
      <c r="D22" s="18">
        <v>2000</v>
      </c>
      <c r="E22" s="18">
        <v>2010</v>
      </c>
      <c r="F22" s="18">
        <v>2000</v>
      </c>
      <c r="G22" s="18">
        <v>2010</v>
      </c>
      <c r="H22" s="18">
        <v>2000</v>
      </c>
      <c r="I22" s="18">
        <v>2010</v>
      </c>
    </row>
    <row r="23" spans="1:16">
      <c r="A23" s="169" t="s">
        <v>201</v>
      </c>
      <c r="B23" s="170">
        <v>0.57718750000000008</v>
      </c>
      <c r="C23" s="171">
        <v>0.69175000000000009</v>
      </c>
      <c r="D23" s="172">
        <v>0.61518750000000011</v>
      </c>
      <c r="E23" s="172">
        <v>0.66318750000000015</v>
      </c>
      <c r="F23" s="172">
        <v>0.75050000000000006</v>
      </c>
      <c r="G23" s="172">
        <v>0.82037499999999997</v>
      </c>
      <c r="H23" s="172">
        <v>0.42262499999999997</v>
      </c>
      <c r="I23" s="172">
        <v>0.61056250000000001</v>
      </c>
    </row>
    <row r="24" spans="1:16">
      <c r="A24" s="169" t="s">
        <v>202</v>
      </c>
      <c r="B24" s="170">
        <v>0.52468749999999997</v>
      </c>
      <c r="C24" s="171">
        <v>0.65793749999999995</v>
      </c>
      <c r="D24" s="172">
        <v>0.58774999999999999</v>
      </c>
      <c r="E24" s="172">
        <v>0.64331249999999995</v>
      </c>
      <c r="F24" s="172">
        <v>0.74449999999999994</v>
      </c>
      <c r="G24" s="172">
        <v>0.80693749999999986</v>
      </c>
      <c r="H24" s="172">
        <v>0.3409375</v>
      </c>
      <c r="I24" s="172">
        <v>0.55168749999999989</v>
      </c>
    </row>
    <row r="25" spans="1:16">
      <c r="A25" s="169" t="s">
        <v>203</v>
      </c>
      <c r="B25" s="174">
        <f>B23/B24-1</f>
        <v>0.10005955926146526</v>
      </c>
      <c r="C25" s="175">
        <f t="shared" ref="C25:I25" si="0">C23/C24-1</f>
        <v>5.1391659542129986E-2</v>
      </c>
      <c r="D25" s="121">
        <f t="shared" si="0"/>
        <v>4.6682262866865276E-2</v>
      </c>
      <c r="E25" s="121">
        <f t="shared" si="0"/>
        <v>3.0894782862139536E-2</v>
      </c>
      <c r="F25" s="121">
        <f t="shared" si="0"/>
        <v>8.0591000671592639E-3</v>
      </c>
      <c r="G25" s="121">
        <f t="shared" si="0"/>
        <v>1.6652466888699591E-2</v>
      </c>
      <c r="H25" s="121">
        <f t="shared" si="0"/>
        <v>0.23959670027497704</v>
      </c>
      <c r="I25" s="121">
        <f t="shared" si="0"/>
        <v>0.10671802424379773</v>
      </c>
    </row>
  </sheetData>
  <mergeCells count="4">
    <mergeCell ref="B21:C21"/>
    <mergeCell ref="D21:E21"/>
    <mergeCell ref="F21:G21"/>
    <mergeCell ref="H21:I21"/>
  </mergeCells>
  <hyperlinks>
    <hyperlink ref="G1" location="Índice!A1" display="&gt; Summary" xr:uid="{1FCEA4DD-7227-4285-A0DD-AC8CFAE5F64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6903-8582-4A95-B588-85E087CE34D2}">
  <sheetPr codeName="Planilha64"/>
  <dimension ref="A1:P37"/>
  <sheetViews>
    <sheetView showGridLines="0" workbookViewId="0"/>
  </sheetViews>
  <sheetFormatPr defaultRowHeight="15"/>
  <cols>
    <col min="1" max="1" width="26.85546875" customWidth="1"/>
    <col min="2" max="2" width="17.140625" customWidth="1"/>
    <col min="3" max="3" width="25.42578125" bestFit="1" customWidth="1"/>
    <col min="4" max="5" width="12.85546875" customWidth="1"/>
    <col min="8" max="8" width="39.5703125" bestFit="1" customWidth="1"/>
    <col min="12" max="12" width="9.140625" customWidth="1"/>
  </cols>
  <sheetData>
    <row r="1" spans="1:10">
      <c r="A1" s="132" t="s">
        <v>311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310</v>
      </c>
    </row>
    <row r="20" spans="1:16">
      <c r="A20" s="27" t="s">
        <v>106</v>
      </c>
    </row>
    <row r="21" spans="1:16">
      <c r="A21" s="168" t="s">
        <v>160</v>
      </c>
      <c r="B21" s="18" t="s">
        <v>251</v>
      </c>
      <c r="C21" s="25" t="s">
        <v>162</v>
      </c>
      <c r="D21" s="18" t="s">
        <v>251</v>
      </c>
      <c r="H21" s="9" t="s">
        <v>308</v>
      </c>
      <c r="M21" s="52"/>
      <c r="N21" s="52"/>
      <c r="O21" s="52"/>
      <c r="P21" s="52"/>
    </row>
    <row r="22" spans="1:16">
      <c r="A22" s="169" t="s">
        <v>235</v>
      </c>
      <c r="B22" s="182">
        <v>56.37</v>
      </c>
      <c r="C22" s="169" t="s">
        <v>252</v>
      </c>
      <c r="D22" s="181">
        <v>51.91</v>
      </c>
      <c r="H22" s="2" t="str">
        <f>_xlfn.CONCAT(LEFT(A22,LEN(A22)-4),"/",C22)</f>
        <v>Banabuiú /Jaguaretama - CE</v>
      </c>
    </row>
    <row r="23" spans="1:16">
      <c r="A23" s="169" t="s">
        <v>236</v>
      </c>
      <c r="B23" s="182">
        <v>60.86</v>
      </c>
      <c r="C23" s="169" t="s">
        <v>253</v>
      </c>
      <c r="D23" s="181">
        <v>59.58</v>
      </c>
      <c r="H23" s="2" t="str">
        <f t="shared" ref="H23:H37" si="0">_xlfn.CONCAT(LEFT(A23,LEN(A23)-4),"/",C23)</f>
        <v>Bocaiúva /João Pinheiro - MG</v>
      </c>
    </row>
    <row r="24" spans="1:16">
      <c r="A24" s="169" t="s">
        <v>237</v>
      </c>
      <c r="B24" s="182">
        <v>52.08</v>
      </c>
      <c r="C24" s="169" t="s">
        <v>254</v>
      </c>
      <c r="D24" s="181">
        <v>40.700000000000003</v>
      </c>
      <c r="H24" s="2" t="str">
        <f t="shared" si="0"/>
        <v>Breu Branco /Pacajá - PA</v>
      </c>
    </row>
    <row r="25" spans="1:16">
      <c r="A25" s="169" t="s">
        <v>238</v>
      </c>
      <c r="B25" s="182">
        <v>55.16</v>
      </c>
      <c r="C25" s="169" t="s">
        <v>255</v>
      </c>
      <c r="D25" s="181">
        <v>52.73</v>
      </c>
      <c r="H25" s="2" t="str">
        <f t="shared" si="0"/>
        <v>Capitão Enéas /São João da Ponte - MG</v>
      </c>
    </row>
    <row r="26" spans="1:16">
      <c r="A26" s="169" t="s">
        <v>239</v>
      </c>
      <c r="B26" s="182">
        <v>63.81</v>
      </c>
      <c r="C26" s="169" t="s">
        <v>256</v>
      </c>
      <c r="D26" s="181">
        <v>60.73</v>
      </c>
      <c r="H26" s="2" t="str">
        <f t="shared" si="0"/>
        <v>Conselheiro Lafaiete /Vespasiano - MG</v>
      </c>
    </row>
    <row r="27" spans="1:16">
      <c r="A27" s="169" t="s">
        <v>240</v>
      </c>
      <c r="B27" s="182">
        <v>57.45</v>
      </c>
      <c r="C27" s="169" t="s">
        <v>257</v>
      </c>
      <c r="D27" s="181">
        <v>56.85</v>
      </c>
      <c r="H27" s="2" t="str">
        <f t="shared" si="0"/>
        <v>Corumbá /Ponta Porã - MS</v>
      </c>
    </row>
    <row r="28" spans="1:16">
      <c r="A28" s="169" t="s">
        <v>241</v>
      </c>
      <c r="B28" s="182">
        <v>62.22</v>
      </c>
      <c r="C28" s="169" t="s">
        <v>258</v>
      </c>
      <c r="D28" s="181">
        <v>59.05</v>
      </c>
      <c r="H28" s="2" t="str">
        <f t="shared" si="0"/>
        <v>Itapeva /Ibiúna - SP</v>
      </c>
    </row>
    <row r="29" spans="1:16">
      <c r="A29" s="169" t="s">
        <v>242</v>
      </c>
      <c r="B29" s="182">
        <v>52.6</v>
      </c>
      <c r="C29" s="169" t="s">
        <v>259</v>
      </c>
      <c r="D29" s="181">
        <v>55.56</v>
      </c>
      <c r="H29" s="2" t="str">
        <f t="shared" si="0"/>
        <v>Marabá /Parauapebas - PA</v>
      </c>
    </row>
    <row r="30" spans="1:16">
      <c r="A30" s="169" t="s">
        <v>243</v>
      </c>
      <c r="B30" s="182">
        <v>62.21</v>
      </c>
      <c r="C30" s="169" t="s">
        <v>260</v>
      </c>
      <c r="D30" s="181">
        <v>58.9</v>
      </c>
      <c r="H30" s="2" t="str">
        <f t="shared" si="0"/>
        <v>Nova Era /São Domingos do Prata - MG</v>
      </c>
    </row>
    <row r="31" spans="1:16">
      <c r="A31" s="169" t="s">
        <v>244</v>
      </c>
      <c r="B31" s="182">
        <v>61.25</v>
      </c>
      <c r="C31" s="169" t="s">
        <v>261</v>
      </c>
      <c r="D31" s="181">
        <v>59.42</v>
      </c>
      <c r="H31" s="2" t="str">
        <f t="shared" si="0"/>
        <v>Passa Tempo /Desterro de Entre Rios - MG</v>
      </c>
    </row>
    <row r="32" spans="1:16">
      <c r="A32" s="169" t="s">
        <v>245</v>
      </c>
      <c r="B32" s="182">
        <v>63.66</v>
      </c>
      <c r="C32" s="169" t="s">
        <v>262</v>
      </c>
      <c r="D32" s="181">
        <v>60.79</v>
      </c>
      <c r="H32" s="2" t="str">
        <f t="shared" si="0"/>
        <v>Pirapora /São Francisco - MG</v>
      </c>
    </row>
    <row r="33" spans="1:8">
      <c r="A33" s="169" t="s">
        <v>246</v>
      </c>
      <c r="B33" s="182">
        <v>57.68</v>
      </c>
      <c r="C33" s="169" t="s">
        <v>263</v>
      </c>
      <c r="D33" s="181">
        <v>51.04</v>
      </c>
      <c r="H33" s="2" t="str">
        <f t="shared" si="0"/>
        <v>Pojuca /Inhambupe - BA</v>
      </c>
    </row>
    <row r="34" spans="1:8">
      <c r="A34" s="169" t="s">
        <v>247</v>
      </c>
      <c r="B34" s="182">
        <v>62.21</v>
      </c>
      <c r="C34" s="169" t="s">
        <v>264</v>
      </c>
      <c r="D34" s="181">
        <v>56.42</v>
      </c>
      <c r="H34" s="2" t="str">
        <f t="shared" si="0"/>
        <v>Santos Dumont /Visconde do Rio Branco - MG</v>
      </c>
    </row>
    <row r="35" spans="1:8">
      <c r="A35" s="169" t="s">
        <v>248</v>
      </c>
      <c r="B35" s="182">
        <v>60.36</v>
      </c>
      <c r="C35" s="169" t="s">
        <v>265</v>
      </c>
      <c r="D35" s="181">
        <v>61.75</v>
      </c>
      <c r="H35" s="2" t="str">
        <f t="shared" si="0"/>
        <v>São Gotardo /Carmo do Paranaíba</v>
      </c>
    </row>
    <row r="36" spans="1:8">
      <c r="A36" s="169" t="s">
        <v>249</v>
      </c>
      <c r="B36" s="182">
        <v>67.47</v>
      </c>
      <c r="C36" s="169" t="s">
        <v>266</v>
      </c>
      <c r="D36" s="181">
        <v>58.57</v>
      </c>
      <c r="H36" s="2" t="str">
        <f t="shared" si="0"/>
        <v>São João del Rei /Esmeraldas - MG</v>
      </c>
    </row>
    <row r="37" spans="1:8">
      <c r="A37" s="169" t="s">
        <v>250</v>
      </c>
      <c r="B37" s="182">
        <v>59.44</v>
      </c>
      <c r="C37" s="169" t="s">
        <v>267</v>
      </c>
      <c r="D37" s="181">
        <v>58.55</v>
      </c>
      <c r="H37" s="2" t="str">
        <f t="shared" si="0"/>
        <v>Várzea da Palma /Itamarandiba - MG</v>
      </c>
    </row>
  </sheetData>
  <hyperlinks>
    <hyperlink ref="G1" location="Índice!A1" display="&gt; Summary" xr:uid="{D883D689-60C0-430A-86E5-EA175A67FE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978C-EA23-44A0-804D-65F1E6CB35F5}">
  <sheetPr codeName="Planilha65"/>
  <dimension ref="A1:P23"/>
  <sheetViews>
    <sheetView showGridLines="0" workbookViewId="0"/>
  </sheetViews>
  <sheetFormatPr defaultRowHeight="15"/>
  <cols>
    <col min="1" max="1" width="45.7109375" bestFit="1" customWidth="1"/>
    <col min="2" max="2" width="27.140625" bestFit="1" customWidth="1"/>
    <col min="3" max="3" width="24.42578125" bestFit="1" customWidth="1"/>
    <col min="4" max="4" width="14.140625" bestFit="1" customWidth="1"/>
    <col min="5" max="5" width="18.5703125" customWidth="1"/>
    <col min="6" max="9" width="10.5703125" customWidth="1"/>
    <col min="12" max="12" width="9.140625" customWidth="1"/>
  </cols>
  <sheetData>
    <row r="1" spans="1:10">
      <c r="A1" s="132" t="s">
        <v>312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310</v>
      </c>
    </row>
    <row r="20" spans="1:16">
      <c r="A20" s="27" t="s">
        <v>106</v>
      </c>
    </row>
    <row r="21" spans="1:16">
      <c r="A21" s="168" t="s">
        <v>195</v>
      </c>
      <c r="B21" s="18" t="s">
        <v>268</v>
      </c>
      <c r="C21" s="18" t="s">
        <v>269</v>
      </c>
      <c r="D21" s="18" t="s">
        <v>270</v>
      </c>
      <c r="M21" s="52"/>
      <c r="N21" s="52"/>
      <c r="O21" s="52"/>
      <c r="P21" s="52"/>
    </row>
    <row r="22" spans="1:16">
      <c r="A22" s="169" t="s">
        <v>160</v>
      </c>
      <c r="B22" s="183">
        <v>72.94</v>
      </c>
      <c r="C22" s="184">
        <v>65.05</v>
      </c>
      <c r="D22" s="184">
        <v>40.729999999999997</v>
      </c>
    </row>
    <row r="23" spans="1:16">
      <c r="A23" s="169" t="s">
        <v>162</v>
      </c>
      <c r="B23" s="185">
        <v>68.680000000000007</v>
      </c>
      <c r="C23" s="184">
        <v>63.09</v>
      </c>
      <c r="D23" s="184">
        <v>37.119999999999997</v>
      </c>
    </row>
  </sheetData>
  <hyperlinks>
    <hyperlink ref="G1" location="Índice!A1" display="&gt; Summary" xr:uid="{9D10EAC5-078B-43E7-816D-5FEC781190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5E92-8642-428A-8C54-0808EF1529A3}">
  <sheetPr codeName="Planilha66"/>
  <dimension ref="A1:L27"/>
  <sheetViews>
    <sheetView showGridLines="0" workbookViewId="0"/>
  </sheetViews>
  <sheetFormatPr defaultRowHeight="15"/>
  <cols>
    <col min="1" max="1" width="32" customWidth="1"/>
    <col min="2" max="20" width="10.7109375" customWidth="1"/>
  </cols>
  <sheetData>
    <row r="1" spans="1:10">
      <c r="A1" s="132" t="s">
        <v>313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314</v>
      </c>
    </row>
    <row r="20" spans="1:12">
      <c r="A20" s="27" t="s">
        <v>106</v>
      </c>
    </row>
    <row r="21" spans="1:12">
      <c r="A21" s="25" t="s">
        <v>300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2" t="s">
        <v>295</v>
      </c>
      <c r="B22" s="176">
        <v>22</v>
      </c>
      <c r="C22" s="176">
        <v>20.239999999999998</v>
      </c>
      <c r="D22" s="176">
        <v>5.7616903013698648</v>
      </c>
      <c r="E22" s="176">
        <v>0</v>
      </c>
      <c r="F22" s="176">
        <v>0</v>
      </c>
      <c r="G22" s="176">
        <v>2.5480532000000005</v>
      </c>
      <c r="H22" s="176">
        <v>2.8165548787199999</v>
      </c>
      <c r="I22" s="176">
        <v>2.497826118755595</v>
      </c>
      <c r="J22" s="176">
        <v>2.921672692664</v>
      </c>
      <c r="K22" s="176">
        <v>2.5878046868080005</v>
      </c>
      <c r="L22" s="176">
        <v>0.32653812661329418</v>
      </c>
    </row>
    <row r="23" spans="1:12">
      <c r="A23" s="2" t="s">
        <v>296</v>
      </c>
      <c r="B23" s="176">
        <v>83.834999999999994</v>
      </c>
      <c r="C23" s="176">
        <v>78.287400000000005</v>
      </c>
      <c r="D23" s="176">
        <v>70.173000000000002</v>
      </c>
      <c r="E23" s="176">
        <v>65.453399999999988</v>
      </c>
      <c r="F23" s="176">
        <v>75.753858992805746</v>
      </c>
      <c r="G23" s="176">
        <v>77.12395437800545</v>
      </c>
      <c r="H23" s="176">
        <v>76.289436853785276</v>
      </c>
      <c r="I23" s="176">
        <v>82.136775569973096</v>
      </c>
      <c r="J23" s="176">
        <v>85.467678600331439</v>
      </c>
      <c r="K23" s="176">
        <v>80.771470039829737</v>
      </c>
      <c r="L23" s="176">
        <v>75.511337343405017</v>
      </c>
    </row>
    <row r="24" spans="1:12">
      <c r="A24" s="2" t="s">
        <v>297</v>
      </c>
      <c r="B24" s="176">
        <v>645.69813274360001</v>
      </c>
      <c r="C24" s="176">
        <v>680.11166989046581</v>
      </c>
      <c r="D24" s="176">
        <v>587.00474733408794</v>
      </c>
      <c r="E24" s="176">
        <v>777.86290872122595</v>
      </c>
      <c r="F24" s="176">
        <v>806.74631685856332</v>
      </c>
      <c r="G24" s="176">
        <v>871.61561438951196</v>
      </c>
      <c r="H24" s="176">
        <v>850.28212320806722</v>
      </c>
      <c r="I24" s="176">
        <v>884.42456160330596</v>
      </c>
      <c r="J24" s="176">
        <v>870.50950308588938</v>
      </c>
      <c r="K24" s="176">
        <v>883.91788257810379</v>
      </c>
      <c r="L24" s="176">
        <v>826.35392648307641</v>
      </c>
    </row>
    <row r="25" spans="1:12">
      <c r="A25" s="2" t="s">
        <v>298</v>
      </c>
      <c r="B25" s="176">
        <v>649.98897662308696</v>
      </c>
      <c r="C25" s="176">
        <v>656.03641615092442</v>
      </c>
      <c r="D25" s="176">
        <v>545.46536784432146</v>
      </c>
      <c r="E25" s="176">
        <v>657.46480828432391</v>
      </c>
      <c r="F25" s="176">
        <v>717.27061156658181</v>
      </c>
      <c r="G25" s="176">
        <v>874.28761487201052</v>
      </c>
      <c r="H25" s="176">
        <v>849.81547011201394</v>
      </c>
      <c r="I25" s="176">
        <v>919.07458778098487</v>
      </c>
      <c r="J25" s="176">
        <v>980.74872826007811</v>
      </c>
      <c r="K25" s="176">
        <v>967.05080755746098</v>
      </c>
      <c r="L25" s="176">
        <v>882.05162779474426</v>
      </c>
    </row>
    <row r="26" spans="1:12">
      <c r="A26" s="2" t="s">
        <v>299</v>
      </c>
      <c r="B26" s="176">
        <v>229.23113748468131</v>
      </c>
      <c r="C26" s="176">
        <v>244.60355557761613</v>
      </c>
      <c r="D26" s="176">
        <v>150.88964543215366</v>
      </c>
      <c r="E26" s="176">
        <v>184.49132559998543</v>
      </c>
      <c r="F26" s="176">
        <v>166.68664406825087</v>
      </c>
      <c r="G26" s="176">
        <v>215.19294633769437</v>
      </c>
      <c r="H26" s="176">
        <v>198.22520930771952</v>
      </c>
      <c r="I26" s="176">
        <v>140.04311766532987</v>
      </c>
      <c r="J26" s="176">
        <v>142.80119152955103</v>
      </c>
      <c r="K26" s="176">
        <v>144.27449267566999</v>
      </c>
      <c r="L26" s="176">
        <v>143.49392309177688</v>
      </c>
    </row>
    <row r="27" spans="1:12">
      <c r="A27" s="1" t="s">
        <v>140</v>
      </c>
      <c r="B27" s="186">
        <v>1630.7532468513682</v>
      </c>
      <c r="C27" s="186">
        <v>1679.2790416190064</v>
      </c>
      <c r="D27" s="186">
        <v>1359.3457776119328</v>
      </c>
      <c r="E27" s="186">
        <v>1685.2724426055352</v>
      </c>
      <c r="F27" s="186">
        <v>1766.4574314862018</v>
      </c>
      <c r="G27" s="186">
        <v>2040.7681831772222</v>
      </c>
      <c r="H27" s="186">
        <v>1977.4287943603058</v>
      </c>
      <c r="I27" s="186">
        <v>2028.1768687383494</v>
      </c>
      <c r="J27" s="186">
        <v>2082.4487741685139</v>
      </c>
      <c r="K27" s="186">
        <v>2078.6024575378724</v>
      </c>
      <c r="L27" s="186">
        <v>1927.7373528396158</v>
      </c>
    </row>
  </sheetData>
  <hyperlinks>
    <hyperlink ref="G1" location="Índice!A1" display="&gt; Summary" xr:uid="{FAED871D-BAD6-443B-BD24-9BE8D158F13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0664-AE43-4300-B593-3D367B5F04C8}">
  <sheetPr codeName="Planilha67"/>
  <dimension ref="A1:P22"/>
  <sheetViews>
    <sheetView showGridLines="0" workbookViewId="0"/>
  </sheetViews>
  <sheetFormatPr defaultRowHeight="15"/>
  <cols>
    <col min="1" max="1" width="26.85546875" customWidth="1"/>
    <col min="2" max="12" width="12.7109375" customWidth="1"/>
  </cols>
  <sheetData>
    <row r="1" spans="1:10">
      <c r="A1" s="132" t="s">
        <v>315</v>
      </c>
      <c r="B1" s="7"/>
      <c r="C1" s="7"/>
      <c r="D1" s="7"/>
      <c r="E1" s="7"/>
      <c r="F1" s="7"/>
      <c r="H1" s="58" t="s">
        <v>96</v>
      </c>
      <c r="I1" s="12"/>
      <c r="J1" s="12"/>
    </row>
    <row r="2" spans="1:10">
      <c r="A2" s="136" t="s">
        <v>102</v>
      </c>
    </row>
    <row r="20" spans="1:16">
      <c r="A20" s="27" t="s">
        <v>106</v>
      </c>
    </row>
    <row r="21" spans="1:16">
      <c r="A21" s="18"/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  <c r="M21" s="51"/>
      <c r="N21" s="51"/>
      <c r="O21" s="51"/>
      <c r="P21" s="51"/>
    </row>
    <row r="22" spans="1:16">
      <c r="A22" s="168" t="s">
        <v>159</v>
      </c>
      <c r="B22" s="177">
        <v>66.287091377028489</v>
      </c>
      <c r="C22" s="177">
        <v>66.975071928239331</v>
      </c>
      <c r="D22" s="177">
        <v>65.537356841754502</v>
      </c>
      <c r="E22" s="177">
        <v>66.613399148884739</v>
      </c>
      <c r="F22" s="177">
        <v>63.803523383575666</v>
      </c>
      <c r="G22" s="177">
        <v>67.270227115411942</v>
      </c>
      <c r="H22" s="177">
        <v>68.2056285276865</v>
      </c>
      <c r="I22" s="177">
        <v>69.464116926130998</v>
      </c>
      <c r="J22" s="177">
        <v>68.467184762521299</v>
      </c>
      <c r="K22" s="177">
        <v>69.227289329339939</v>
      </c>
      <c r="L22" s="177">
        <v>68.675143885647657</v>
      </c>
      <c r="M22" s="52"/>
      <c r="N22" s="52"/>
      <c r="O22" s="52"/>
      <c r="P22" s="52"/>
    </row>
  </sheetData>
  <hyperlinks>
    <hyperlink ref="H1" location="Índice!A1" display="&gt; Summary" xr:uid="{00A56867-95BB-4745-A82D-CEAE38676CB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CC8B-11E3-4D11-8B06-8E689EE4A451}">
  <sheetPr codeName="Planilha68"/>
  <dimension ref="A1:P22"/>
  <sheetViews>
    <sheetView showGridLines="0" workbookViewId="0"/>
  </sheetViews>
  <sheetFormatPr defaultRowHeight="15"/>
  <cols>
    <col min="1" max="1" width="26.85546875" customWidth="1"/>
    <col min="2" max="12" width="12.7109375" customWidth="1"/>
  </cols>
  <sheetData>
    <row r="1" spans="1:9">
      <c r="A1" s="132" t="s">
        <v>316</v>
      </c>
      <c r="B1" s="7"/>
      <c r="C1" s="7"/>
      <c r="D1" s="7"/>
      <c r="E1" s="7"/>
      <c r="F1" s="7"/>
      <c r="G1" s="7"/>
      <c r="I1" s="58" t="s">
        <v>96</v>
      </c>
    </row>
    <row r="2" spans="1:9">
      <c r="A2" s="136" t="s">
        <v>102</v>
      </c>
    </row>
    <row r="20" spans="1:16">
      <c r="A20" s="27" t="s">
        <v>106</v>
      </c>
    </row>
    <row r="21" spans="1:16">
      <c r="A21" s="168" t="s">
        <v>217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  <c r="M21" s="51"/>
      <c r="N21" s="51"/>
      <c r="O21" s="51"/>
      <c r="P21" s="51"/>
    </row>
    <row r="22" spans="1:16">
      <c r="A22" s="168" t="s">
        <v>219</v>
      </c>
      <c r="B22" s="177">
        <v>7.29</v>
      </c>
      <c r="C22" s="177">
        <v>7.53</v>
      </c>
      <c r="D22" s="177">
        <v>7.86</v>
      </c>
      <c r="E22" s="177">
        <v>8.5399999999999991</v>
      </c>
      <c r="F22" s="177">
        <v>8.09</v>
      </c>
      <c r="G22" s="177">
        <v>7.98</v>
      </c>
      <c r="H22" s="177">
        <v>8.14</v>
      </c>
      <c r="I22" s="177">
        <v>8.41</v>
      </c>
      <c r="J22" s="177">
        <v>7.95</v>
      </c>
      <c r="K22" s="177">
        <v>8.18</v>
      </c>
      <c r="L22" s="177">
        <v>8.18</v>
      </c>
      <c r="M22" s="52"/>
      <c r="N22" s="52"/>
      <c r="O22" s="52"/>
      <c r="P22" s="52"/>
    </row>
  </sheetData>
  <hyperlinks>
    <hyperlink ref="I1" location="Índice!A1" display="&gt; Summary" xr:uid="{AD2FD04D-3D0A-4E65-B7FC-30B1E5250C0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2110-DBA4-44E1-9A87-6F552BC39884}">
  <sheetPr codeName="Planilha69"/>
  <dimension ref="A1:P24"/>
  <sheetViews>
    <sheetView showGridLines="0" zoomScaleNormal="100" workbookViewId="0"/>
  </sheetViews>
  <sheetFormatPr defaultRowHeight="15"/>
  <cols>
    <col min="1" max="1" width="26.85546875" customWidth="1"/>
    <col min="2" max="12" width="12.7109375" customWidth="1"/>
  </cols>
  <sheetData>
    <row r="1" spans="1:10">
      <c r="A1" s="132" t="s">
        <v>318</v>
      </c>
      <c r="B1" s="7"/>
      <c r="C1" s="7"/>
      <c r="D1" s="7"/>
      <c r="E1" s="7"/>
      <c r="F1" s="7"/>
      <c r="H1" s="58" t="s">
        <v>96</v>
      </c>
      <c r="I1" s="12"/>
      <c r="J1" s="12"/>
    </row>
    <row r="2" spans="1:10">
      <c r="A2" s="136" t="s">
        <v>319</v>
      </c>
    </row>
    <row r="20" spans="1:16">
      <c r="A20" s="27" t="s">
        <v>106</v>
      </c>
    </row>
    <row r="21" spans="1:16">
      <c r="A21" s="168" t="s">
        <v>217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  <c r="M21" s="51"/>
      <c r="N21" s="51"/>
      <c r="P21" s="51"/>
    </row>
    <row r="22" spans="1:16">
      <c r="A22" s="168" t="s">
        <v>218</v>
      </c>
      <c r="B22" s="178">
        <v>7.431</v>
      </c>
      <c r="C22" s="178">
        <v>7.7140000000000004</v>
      </c>
      <c r="D22" s="178">
        <v>7.9950000000000001</v>
      </c>
      <c r="E22" s="178">
        <v>8.4890000000000008</v>
      </c>
      <c r="F22" s="178">
        <v>8.1110000000000007</v>
      </c>
      <c r="G22" s="178">
        <v>8.0779999999999994</v>
      </c>
      <c r="H22" s="178">
        <v>8.0909999999999993</v>
      </c>
      <c r="I22" s="178">
        <v>8.41</v>
      </c>
      <c r="J22" s="178">
        <v>8.2810000000000006</v>
      </c>
      <c r="K22" s="178">
        <v>8.25</v>
      </c>
      <c r="L22" s="178">
        <v>8.1609999999999996</v>
      </c>
      <c r="M22" s="52"/>
      <c r="N22" s="52"/>
      <c r="P22" s="52"/>
    </row>
    <row r="23" spans="1:16">
      <c r="A23" s="168" t="s">
        <v>219</v>
      </c>
      <c r="B23" s="178">
        <v>7.29</v>
      </c>
      <c r="C23" s="178">
        <v>7.53</v>
      </c>
      <c r="D23" s="178">
        <v>7.86</v>
      </c>
      <c r="E23" s="178">
        <v>8.5399999999999991</v>
      </c>
      <c r="F23" s="178">
        <v>8.09</v>
      </c>
      <c r="G23" s="178">
        <v>7.98</v>
      </c>
      <c r="H23" s="178">
        <v>8.14</v>
      </c>
      <c r="I23" s="178">
        <v>8.41</v>
      </c>
      <c r="J23" s="178">
        <v>7.95</v>
      </c>
      <c r="K23" s="178">
        <v>8.18</v>
      </c>
      <c r="L23" s="178">
        <v>8.18</v>
      </c>
    </row>
    <row r="24" spans="1:16">
      <c r="A24" s="168" t="s">
        <v>317</v>
      </c>
      <c r="B24" s="178">
        <f>B23/B22</f>
        <v>0.98102543399273312</v>
      </c>
      <c r="C24" s="178">
        <f t="shared" ref="C24:L24" si="0">C23/C22</f>
        <v>0.97614726471350788</v>
      </c>
      <c r="D24" s="178">
        <f t="shared" si="0"/>
        <v>0.98311444652908075</v>
      </c>
      <c r="E24" s="178">
        <f t="shared" si="0"/>
        <v>1.0060077747673457</v>
      </c>
      <c r="F24" s="178">
        <f t="shared" si="0"/>
        <v>0.99741092343730731</v>
      </c>
      <c r="G24" s="178">
        <f t="shared" si="0"/>
        <v>0.9878682842287696</v>
      </c>
      <c r="H24" s="178">
        <f t="shared" si="0"/>
        <v>1.0060561117290818</v>
      </c>
      <c r="I24" s="178">
        <f t="shared" si="0"/>
        <v>1</v>
      </c>
      <c r="J24" s="178">
        <f t="shared" si="0"/>
        <v>0.96002898200700393</v>
      </c>
      <c r="K24" s="178">
        <f t="shared" si="0"/>
        <v>0.99151515151515146</v>
      </c>
      <c r="L24" s="178">
        <f t="shared" si="0"/>
        <v>1.0023281460605318</v>
      </c>
    </row>
  </sheetData>
  <hyperlinks>
    <hyperlink ref="H1" location="Índice!A1" display="&gt; Summary" xr:uid="{C86E4D05-B97F-4B33-9115-C8224775ED3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N19"/>
  <sheetViews>
    <sheetView showGridLines="0" workbookViewId="0"/>
  </sheetViews>
  <sheetFormatPr defaultRowHeight="15"/>
  <cols>
    <col min="1" max="1" width="20.28515625" customWidth="1"/>
    <col min="2" max="9" width="10.5703125" bestFit="1" customWidth="1"/>
    <col min="10" max="10" width="10.28515625" bestFit="1" customWidth="1"/>
    <col min="11" max="11" width="10.5703125" bestFit="1" customWidth="1"/>
    <col min="12" max="12" width="12.140625" bestFit="1" customWidth="1"/>
  </cols>
  <sheetData>
    <row r="1" spans="1:14">
      <c r="A1" s="132" t="s">
        <v>101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355</v>
      </c>
    </row>
    <row r="17" spans="1:12">
      <c r="A17" s="10" t="s">
        <v>106</v>
      </c>
    </row>
    <row r="18" spans="1:12">
      <c r="A18" s="2"/>
      <c r="B18" s="15">
        <v>2013</v>
      </c>
      <c r="C18" s="15">
        <v>2014</v>
      </c>
      <c r="D18" s="15">
        <v>2015</v>
      </c>
      <c r="E18" s="15">
        <v>2016</v>
      </c>
      <c r="F18" s="15">
        <v>2017</v>
      </c>
      <c r="G18" s="15">
        <v>2018</v>
      </c>
      <c r="H18" s="15">
        <v>2019</v>
      </c>
      <c r="I18" s="15">
        <v>2020</v>
      </c>
      <c r="J18" s="15">
        <v>2021</v>
      </c>
      <c r="K18" s="15">
        <v>2022</v>
      </c>
      <c r="L18" s="15">
        <v>2023</v>
      </c>
    </row>
    <row r="19" spans="1:12">
      <c r="A19" s="2" t="s">
        <v>356</v>
      </c>
      <c r="B19" s="80">
        <v>545.28086509868069</v>
      </c>
      <c r="C19" s="80">
        <v>631.2784441537741</v>
      </c>
      <c r="D19" s="80">
        <v>612.29727208339386</v>
      </c>
      <c r="E19" s="80">
        <v>618.83858540168137</v>
      </c>
      <c r="F19" s="80">
        <v>617.24302425742462</v>
      </c>
      <c r="G19" s="80">
        <v>613.52821708169529</v>
      </c>
      <c r="H19" s="80">
        <v>582.29500966517685</v>
      </c>
      <c r="I19" s="80">
        <v>537.27998412136731</v>
      </c>
      <c r="J19" s="80">
        <v>476.80654345683377</v>
      </c>
      <c r="K19" s="80">
        <v>358.67781360188968</v>
      </c>
      <c r="L19" s="80">
        <v>309.13065677570711</v>
      </c>
    </row>
  </sheetData>
  <hyperlinks>
    <hyperlink ref="N1" location="Índice!A1" display="&gt; Summary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BA4F-F444-46EE-9E21-795EB71DCE24}">
  <sheetPr codeName="Planilha70"/>
  <dimension ref="A1:M24"/>
  <sheetViews>
    <sheetView showGridLines="0" zoomScaleNormal="100" workbookViewId="0"/>
  </sheetViews>
  <sheetFormatPr defaultRowHeight="15"/>
  <cols>
    <col min="1" max="1" width="32" customWidth="1"/>
    <col min="2" max="20" width="10.7109375" customWidth="1"/>
  </cols>
  <sheetData>
    <row r="1" spans="1:13">
      <c r="A1" s="132" t="s">
        <v>320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8" t="s">
        <v>96</v>
      </c>
    </row>
    <row r="2" spans="1:13">
      <c r="A2" s="136" t="s">
        <v>319</v>
      </c>
    </row>
    <row r="20" spans="1:12">
      <c r="A20" s="27" t="s">
        <v>106</v>
      </c>
    </row>
    <row r="21" spans="1:12">
      <c r="A21" s="25" t="s">
        <v>271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2" t="s">
        <v>272</v>
      </c>
      <c r="B22" s="180">
        <v>37.314537665675253</v>
      </c>
      <c r="C22" s="180">
        <v>34.987899101422109</v>
      </c>
      <c r="D22" s="180">
        <v>32.372982478176219</v>
      </c>
      <c r="E22" s="180">
        <v>31.274387543898737</v>
      </c>
      <c r="F22" s="180">
        <v>35.285102565838471</v>
      </c>
      <c r="G22" s="180">
        <v>35.081644588435147</v>
      </c>
      <c r="H22" s="180">
        <v>35.473332842649981</v>
      </c>
      <c r="I22" s="180">
        <v>27.362445527158862</v>
      </c>
      <c r="J22" s="180">
        <v>28.946903249162681</v>
      </c>
      <c r="K22" s="180">
        <v>30.365930096069469</v>
      </c>
      <c r="L22" s="180">
        <v>32.349165104951112</v>
      </c>
    </row>
    <row r="23" spans="1:12">
      <c r="A23" s="2" t="s">
        <v>41</v>
      </c>
      <c r="B23" s="180">
        <v>34.427427452126665</v>
      </c>
      <c r="C23" s="180">
        <v>32.852588884313917</v>
      </c>
      <c r="D23" s="180">
        <v>33.403387732031838</v>
      </c>
      <c r="E23" s="180">
        <v>26.28063204933483</v>
      </c>
      <c r="F23" s="180">
        <v>27.010865885857424</v>
      </c>
      <c r="G23" s="180">
        <v>27.810990534364372</v>
      </c>
      <c r="H23" s="180">
        <v>28.123920732530934</v>
      </c>
      <c r="I23" s="180">
        <v>34.435998128915173</v>
      </c>
      <c r="J23" s="180">
        <v>32.971208866363106</v>
      </c>
      <c r="K23" s="180">
        <v>31.483511682944155</v>
      </c>
      <c r="L23" s="180">
        <v>30.793274850439389</v>
      </c>
    </row>
    <row r="24" spans="1:12">
      <c r="A24" s="2" t="s">
        <v>273</v>
      </c>
      <c r="B24" s="180">
        <v>28.258034882198082</v>
      </c>
      <c r="C24" s="180">
        <v>32.159512014263967</v>
      </c>
      <c r="D24" s="180">
        <v>34.223629789791943</v>
      </c>
      <c r="E24" s="180">
        <v>42.444980406766433</v>
      </c>
      <c r="F24" s="180">
        <v>37.704031548304108</v>
      </c>
      <c r="G24" s="180">
        <v>37.107364877200474</v>
      </c>
      <c r="H24" s="180">
        <v>36.402746424819085</v>
      </c>
      <c r="I24" s="180">
        <v>38.201556343925972</v>
      </c>
      <c r="J24" s="180">
        <v>38.081887884474213</v>
      </c>
      <c r="K24" s="180">
        <v>38.150558220986383</v>
      </c>
      <c r="L24" s="180">
        <v>36.857560044609492</v>
      </c>
    </row>
  </sheetData>
  <hyperlinks>
    <hyperlink ref="M1" location="Índice!A1" display="&gt; Summary" xr:uid="{8EE256B7-1689-4143-B2E0-4F762C251A5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EAFC-7084-4F75-ADEF-A26A023090AE}">
  <sheetPr codeName="Planilha71"/>
  <dimension ref="A1:L22"/>
  <sheetViews>
    <sheetView showGridLines="0" workbookViewId="0"/>
  </sheetViews>
  <sheetFormatPr defaultRowHeight="15"/>
  <cols>
    <col min="1" max="1" width="32" customWidth="1"/>
    <col min="2" max="20" width="10.7109375" customWidth="1"/>
  </cols>
  <sheetData>
    <row r="1" spans="1:10">
      <c r="A1" s="132" t="s">
        <v>321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102</v>
      </c>
    </row>
    <row r="20" spans="1:12">
      <c r="A20" s="27" t="s">
        <v>106</v>
      </c>
    </row>
    <row r="21" spans="1:12">
      <c r="A21" s="25"/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1" t="s">
        <v>322</v>
      </c>
      <c r="B22" s="180">
        <v>70.537951431761215</v>
      </c>
      <c r="C22" s="180">
        <v>69.056271480957179</v>
      </c>
      <c r="D22" s="180">
        <v>72.499568208052054</v>
      </c>
      <c r="E22" s="180">
        <v>76.415102073931422</v>
      </c>
      <c r="F22" s="180">
        <v>76.984812853522243</v>
      </c>
      <c r="G22" s="180">
        <v>78.108165407030128</v>
      </c>
      <c r="H22" s="180">
        <v>78.290415244928056</v>
      </c>
      <c r="I22" s="180">
        <v>81.859361611893675</v>
      </c>
      <c r="J22" s="180">
        <v>79.760810355528918</v>
      </c>
      <c r="K22" s="180">
        <v>83.916793125904249</v>
      </c>
      <c r="L22" s="180">
        <v>84.003110873943825</v>
      </c>
    </row>
  </sheetData>
  <hyperlinks>
    <hyperlink ref="G1" location="Índice!A1" display="&gt; Summary" xr:uid="{F9004286-FAEA-4BD0-B257-496CEFEE1D7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9A61-521C-4A54-A485-7EF997FC7BBC}">
  <sheetPr codeName="Planilha72"/>
  <dimension ref="A1:P30"/>
  <sheetViews>
    <sheetView showGridLines="0" workbookViewId="0"/>
  </sheetViews>
  <sheetFormatPr defaultRowHeight="15"/>
  <cols>
    <col min="1" max="1" width="32" customWidth="1"/>
    <col min="2" max="3" width="17.140625" customWidth="1"/>
    <col min="4" max="4" width="14.85546875" bestFit="1" customWidth="1"/>
    <col min="5" max="5" width="12.85546875" customWidth="1"/>
    <col min="6" max="6" width="13.28515625" bestFit="1" customWidth="1"/>
    <col min="12" max="12" width="9.140625" customWidth="1"/>
  </cols>
  <sheetData>
    <row r="1" spans="1:10">
      <c r="A1" s="132" t="s">
        <v>323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319</v>
      </c>
    </row>
    <row r="20" spans="1:16">
      <c r="A20" s="27" t="s">
        <v>106</v>
      </c>
    </row>
    <row r="21" spans="1:16">
      <c r="A21" s="1" t="s">
        <v>215</v>
      </c>
      <c r="M21" s="51"/>
      <c r="P21" s="51"/>
    </row>
    <row r="22" spans="1:16">
      <c r="A22" s="25" t="s">
        <v>204</v>
      </c>
      <c r="B22" s="18" t="s">
        <v>206</v>
      </c>
      <c r="C22" s="18" t="s">
        <v>207</v>
      </c>
      <c r="D22" s="18" t="s">
        <v>205</v>
      </c>
      <c r="M22" s="52"/>
      <c r="P22" s="52"/>
    </row>
    <row r="23" spans="1:16">
      <c r="A23" s="2" t="s">
        <v>208</v>
      </c>
      <c r="B23" s="176">
        <v>8588672</v>
      </c>
      <c r="C23" s="176">
        <v>284264</v>
      </c>
      <c r="D23" s="179">
        <f>C23/B23</f>
        <v>3.3097549888970026E-2</v>
      </c>
    </row>
    <row r="24" spans="1:16">
      <c r="A24" s="2" t="s">
        <v>209</v>
      </c>
      <c r="B24" s="176">
        <v>1559063</v>
      </c>
      <c r="C24" s="176">
        <v>227961</v>
      </c>
      <c r="D24" s="179">
        <f t="shared" ref="D24:D29" si="0">C24/B24</f>
        <v>0.14621666988441134</v>
      </c>
    </row>
    <row r="25" spans="1:16">
      <c r="A25" s="2" t="s">
        <v>210</v>
      </c>
      <c r="B25" s="176">
        <v>3040000</v>
      </c>
      <c r="C25" s="176">
        <v>216939.40584412098</v>
      </c>
      <c r="D25" s="179">
        <f t="shared" si="0"/>
        <v>7.1361646659250322E-2</v>
      </c>
    </row>
    <row r="26" spans="1:16">
      <c r="A26" s="2" t="s">
        <v>211</v>
      </c>
      <c r="B26" s="176">
        <v>14466464</v>
      </c>
      <c r="C26" s="176">
        <v>213796</v>
      </c>
      <c r="D26" s="179">
        <f t="shared" si="0"/>
        <v>1.4778732384085011E-2</v>
      </c>
    </row>
    <row r="27" spans="1:16">
      <c r="A27" s="2" t="s">
        <v>212</v>
      </c>
      <c r="B27" s="176">
        <v>15793498</v>
      </c>
      <c r="C27" s="176">
        <v>182928.79867338305</v>
      </c>
      <c r="D27" s="179">
        <f t="shared" si="0"/>
        <v>1.1582538502451011E-2</v>
      </c>
    </row>
    <row r="28" spans="1:16">
      <c r="A28" s="2" t="s">
        <v>213</v>
      </c>
      <c r="B28" s="176">
        <v>112197</v>
      </c>
      <c r="C28" s="176">
        <v>100666.59800000003</v>
      </c>
      <c r="D28" s="179">
        <f t="shared" si="0"/>
        <v>0.89723074592012286</v>
      </c>
    </row>
    <row r="29" spans="1:16">
      <c r="A29" s="2" t="s">
        <v>214</v>
      </c>
      <c r="B29" s="176">
        <v>3171218</v>
      </c>
      <c r="C29" s="176">
        <v>60976.266224461018</v>
      </c>
      <c r="D29" s="179">
        <f t="shared" si="0"/>
        <v>1.9228027283037942E-2</v>
      </c>
    </row>
    <row r="30" spans="1:16">
      <c r="A30" s="2" t="s">
        <v>216</v>
      </c>
      <c r="B30" s="176">
        <v>145335</v>
      </c>
      <c r="C30" s="176">
        <v>19977</v>
      </c>
      <c r="D30" s="179">
        <f t="shared" ref="D30" si="1">C30/B30</f>
        <v>0.13745484570131075</v>
      </c>
    </row>
  </sheetData>
  <hyperlinks>
    <hyperlink ref="G1" location="Índice!A1" display="&gt; Summary" xr:uid="{A3DAA760-2500-4283-AF9C-FFE1CAA56B2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9CF7-009C-4461-B716-4824EF77BEC1}">
  <sheetPr codeName="Planilha73"/>
  <dimension ref="A1:P30"/>
  <sheetViews>
    <sheetView showGridLines="0" workbookViewId="0">
      <selection activeCell="G1" sqref="G1"/>
    </sheetView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274</v>
      </c>
    </row>
    <row r="23" spans="1:16">
      <c r="A23" s="49" t="s">
        <v>221</v>
      </c>
      <c r="B23" s="43">
        <v>53.412725616079371</v>
      </c>
    </row>
    <row r="24" spans="1:16">
      <c r="A24" s="49" t="s">
        <v>276</v>
      </c>
      <c r="B24" s="43">
        <v>9.612205957619846</v>
      </c>
    </row>
    <row r="25" spans="1:16">
      <c r="A25" s="49" t="s">
        <v>277</v>
      </c>
      <c r="B25" s="43">
        <v>7.2091414391319191</v>
      </c>
    </row>
    <row r="26" spans="1:16">
      <c r="A26" s="49" t="s">
        <v>278</v>
      </c>
      <c r="B26" s="43">
        <v>6.5388081496523069</v>
      </c>
    </row>
    <row r="27" spans="1:16">
      <c r="A27" s="49" t="s">
        <v>279</v>
      </c>
      <c r="B27" s="43">
        <v>3.4478455092122293</v>
      </c>
    </row>
    <row r="28" spans="1:16">
      <c r="A28" s="49" t="s">
        <v>280</v>
      </c>
      <c r="B28" s="43">
        <v>2.6579817839739608</v>
      </c>
    </row>
    <row r="29" spans="1:16">
      <c r="A29" s="49" t="s">
        <v>207</v>
      </c>
      <c r="B29" s="43">
        <v>2.1099020085927451</v>
      </c>
    </row>
    <row r="30" spans="1:16">
      <c r="A30" s="49" t="s">
        <v>281</v>
      </c>
      <c r="B30" s="43">
        <v>1.833843427360208</v>
      </c>
    </row>
  </sheetData>
  <hyperlinks>
    <hyperlink ref="G1" location="Índice!A1" display="&gt; Summary" xr:uid="{A0910C89-CC1B-4B85-B1AC-CEFE9B04BFD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DABF-2876-4BC6-B6D2-A7BC6F9970BC}">
  <sheetPr codeName="Planilha74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224</v>
      </c>
    </row>
    <row r="23" spans="1:16">
      <c r="A23" s="49" t="s">
        <v>221</v>
      </c>
      <c r="B23" s="43">
        <v>40.783868721841849</v>
      </c>
    </row>
    <row r="24" spans="1:16">
      <c r="A24" s="49" t="s">
        <v>278</v>
      </c>
      <c r="B24" s="43">
        <v>25.576324452680481</v>
      </c>
    </row>
    <row r="25" spans="1:16">
      <c r="A25" s="49" t="s">
        <v>279</v>
      </c>
      <c r="B25" s="43">
        <v>11.78281221226635</v>
      </c>
    </row>
    <row r="26" spans="1:16">
      <c r="A26" s="49" t="s">
        <v>277</v>
      </c>
      <c r="B26" s="43">
        <v>7.5346469333572221</v>
      </c>
    </row>
    <row r="27" spans="1:16">
      <c r="A27" s="49" t="s">
        <v>326</v>
      </c>
      <c r="B27" s="43">
        <v>3.5599478630082291</v>
      </c>
    </row>
    <row r="28" spans="1:16">
      <c r="A28" s="49" t="s">
        <v>280</v>
      </c>
      <c r="B28" s="43">
        <v>2.4193820428211268</v>
      </c>
    </row>
    <row r="29" spans="1:16">
      <c r="A29" s="49" t="s">
        <v>327</v>
      </c>
      <c r="B29" s="43">
        <v>2.1210860619815262</v>
      </c>
    </row>
    <row r="30" spans="1:16">
      <c r="A30" s="49" t="s">
        <v>207</v>
      </c>
      <c r="B30" s="43">
        <v>1.4778691520771017</v>
      </c>
    </row>
  </sheetData>
  <hyperlinks>
    <hyperlink ref="G1" location="Índice!A1" display="&gt; Summary" xr:uid="{58F1BA46-2BCC-4517-AF25-F1876418C13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A9D-166B-46DB-B0D0-620F2AF4EB67}">
  <sheetPr codeName="Planilha75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225</v>
      </c>
    </row>
    <row r="23" spans="1:16">
      <c r="A23" s="49" t="s">
        <v>277</v>
      </c>
      <c r="B23" s="43">
        <v>30.201186855885137</v>
      </c>
    </row>
    <row r="24" spans="1:16">
      <c r="A24" s="49" t="s">
        <v>284</v>
      </c>
      <c r="B24" s="43">
        <v>13.964019981003709</v>
      </c>
    </row>
    <row r="25" spans="1:16">
      <c r="A25" s="49" t="s">
        <v>283</v>
      </c>
      <c r="B25" s="43">
        <v>12.928011410465217</v>
      </c>
    </row>
    <row r="26" spans="1:16">
      <c r="A26" s="49" t="s">
        <v>281</v>
      </c>
      <c r="B26" s="43">
        <v>9.6123525392155429</v>
      </c>
    </row>
    <row r="27" spans="1:16">
      <c r="A27" s="49" t="s">
        <v>280</v>
      </c>
      <c r="B27" s="43">
        <v>7.6137445855172627</v>
      </c>
    </row>
    <row r="28" spans="1:16">
      <c r="A28" s="49" t="s">
        <v>289</v>
      </c>
      <c r="B28" s="43">
        <v>5.4882408887270264</v>
      </c>
    </row>
    <row r="29" spans="1:16">
      <c r="A29" s="49" t="s">
        <v>286</v>
      </c>
      <c r="B29" s="43">
        <v>3.4261850634827682</v>
      </c>
    </row>
    <row r="30" spans="1:16">
      <c r="A30" s="49" t="s">
        <v>207</v>
      </c>
      <c r="B30" s="43">
        <v>1.9343987076937523</v>
      </c>
    </row>
  </sheetData>
  <hyperlinks>
    <hyperlink ref="G1" location="Índice!A1" display="&gt; Summary" xr:uid="{FE9DF6C5-AC3C-48AC-9936-CAD8F0EFDA3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9836-B742-42A7-BCC7-ABF2403A5782}">
  <sheetPr codeName="Planilha76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226</v>
      </c>
    </row>
    <row r="23" spans="1:16">
      <c r="A23" s="49" t="s">
        <v>284</v>
      </c>
      <c r="B23" s="43">
        <v>15.651418101152133</v>
      </c>
    </row>
    <row r="24" spans="1:16">
      <c r="A24" s="49" t="s">
        <v>283</v>
      </c>
      <c r="B24" s="43">
        <v>14.797353461165311</v>
      </c>
    </row>
    <row r="25" spans="1:16">
      <c r="A25" s="49" t="s">
        <v>207</v>
      </c>
      <c r="B25" s="43">
        <v>14.666171705916112</v>
      </c>
    </row>
    <row r="26" spans="1:16">
      <c r="A26" s="49" t="s">
        <v>287</v>
      </c>
      <c r="B26" s="43">
        <v>13.195893798750847</v>
      </c>
    </row>
    <row r="27" spans="1:16">
      <c r="A27" s="49" t="s">
        <v>288</v>
      </c>
      <c r="B27" s="43">
        <v>8.4923941603209609</v>
      </c>
    </row>
    <row r="28" spans="1:16">
      <c r="A28" s="49" t="s">
        <v>276</v>
      </c>
      <c r="B28" s="43">
        <v>8.2993852021318482</v>
      </c>
    </row>
    <row r="29" spans="1:16">
      <c r="A29" s="49" t="s">
        <v>291</v>
      </c>
      <c r="B29" s="43">
        <v>6.3306938286028984</v>
      </c>
    </row>
    <row r="30" spans="1:16">
      <c r="A30" s="49" t="s">
        <v>292</v>
      </c>
      <c r="B30" s="43">
        <v>4.8823546063517966</v>
      </c>
    </row>
  </sheetData>
  <hyperlinks>
    <hyperlink ref="G1" location="Índice!A1" display="&gt; Summary" xr:uid="{1B3AE9A9-D020-4D5A-9C4B-214FE3B12EF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35A8-5AE3-4D4D-BC1E-F199907CE2D1}">
  <sheetPr codeName="Planilha77"/>
  <dimension ref="A1:P25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  <c r="J2" s="12"/>
    </row>
    <row r="3" spans="1:10">
      <c r="J3" s="12"/>
    </row>
    <row r="4" spans="1:10">
      <c r="J4" s="12"/>
    </row>
    <row r="5" spans="1:10">
      <c r="J5" s="12"/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227</v>
      </c>
    </row>
    <row r="23" spans="1:16">
      <c r="A23" s="49" t="s">
        <v>207</v>
      </c>
      <c r="B23" s="43">
        <v>89.723432890362488</v>
      </c>
    </row>
    <row r="24" spans="1:16">
      <c r="A24" s="49" t="s">
        <v>223</v>
      </c>
      <c r="B24" s="43">
        <v>9.8041837125769806</v>
      </c>
    </row>
    <row r="25" spans="1:16">
      <c r="A25" s="49" t="s">
        <v>280</v>
      </c>
      <c r="B25" s="43">
        <v>0.47238339706052745</v>
      </c>
    </row>
  </sheetData>
  <hyperlinks>
    <hyperlink ref="G1" location="Índice!A1" display="&gt; Summary" xr:uid="{BE927351-EFE5-4BEA-B32F-EDAA80B4DD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DF49-54D2-4AC0-90AE-BEA95F27882E}">
  <sheetPr codeName="Planilha78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228</v>
      </c>
    </row>
    <row r="23" spans="1:16">
      <c r="A23" s="49" t="s">
        <v>221</v>
      </c>
      <c r="B23" s="43">
        <v>68.354645363035488</v>
      </c>
    </row>
    <row r="24" spans="1:16">
      <c r="A24" s="49" t="s">
        <v>280</v>
      </c>
      <c r="B24" s="43">
        <v>10.498153724698284</v>
      </c>
    </row>
    <row r="25" spans="1:16">
      <c r="A25" s="49" t="s">
        <v>281</v>
      </c>
      <c r="B25" s="43">
        <v>3.8493230323893708</v>
      </c>
    </row>
    <row r="26" spans="1:16">
      <c r="A26" s="49" t="s">
        <v>207</v>
      </c>
      <c r="B26" s="43">
        <v>3.3158301893307032</v>
      </c>
    </row>
    <row r="27" spans="1:16">
      <c r="A27" s="49" t="s">
        <v>279</v>
      </c>
      <c r="B27" s="43">
        <v>2.099630744939657</v>
      </c>
    </row>
    <row r="28" spans="1:16">
      <c r="A28" s="49" t="s">
        <v>289</v>
      </c>
      <c r="B28" s="43">
        <v>1.5287528100058136</v>
      </c>
    </row>
    <row r="29" spans="1:16">
      <c r="A29" s="49" t="s">
        <v>294</v>
      </c>
      <c r="B29" s="43">
        <v>1.5205759147157987</v>
      </c>
    </row>
    <row r="30" spans="1:16">
      <c r="A30" s="49" t="s">
        <v>293</v>
      </c>
      <c r="B30" s="43">
        <v>1.4930707519570892</v>
      </c>
    </row>
  </sheetData>
  <hyperlinks>
    <hyperlink ref="G1" location="Índice!A1" display="&gt; Summary" xr:uid="{D224281F-5B98-43A9-A72A-5DCFCD92F37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CA19-89B2-4E69-BC1A-31BA7C61CD9A}">
  <sheetPr codeName="Planilha79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229</v>
      </c>
    </row>
    <row r="23" spans="1:16">
      <c r="A23" s="49" t="s">
        <v>221</v>
      </c>
      <c r="B23" s="43">
        <v>67.518618496792101</v>
      </c>
    </row>
    <row r="24" spans="1:16">
      <c r="A24" s="49" t="s">
        <v>277</v>
      </c>
      <c r="B24" s="43">
        <v>14.429331051521016</v>
      </c>
    </row>
    <row r="25" spans="1:16">
      <c r="A25" s="49" t="s">
        <v>282</v>
      </c>
      <c r="B25" s="43">
        <v>4.2013698101243317</v>
      </c>
    </row>
    <row r="26" spans="1:16">
      <c r="A26" s="49" t="s">
        <v>289</v>
      </c>
      <c r="B26" s="43">
        <v>2.1238250888662304</v>
      </c>
    </row>
    <row r="27" spans="1:16">
      <c r="A27" s="49" t="s">
        <v>328</v>
      </c>
      <c r="B27" s="43">
        <v>2.0464798169731915</v>
      </c>
    </row>
    <row r="28" spans="1:16">
      <c r="A28" s="49" t="s">
        <v>281</v>
      </c>
      <c r="B28" s="43">
        <v>1.9463113500953217</v>
      </c>
    </row>
    <row r="29" spans="1:16">
      <c r="A29" s="49" t="s">
        <v>207</v>
      </c>
      <c r="B29" s="43">
        <v>1.1597289542722706</v>
      </c>
    </row>
    <row r="30" spans="1:16">
      <c r="A30" s="49" t="s">
        <v>290</v>
      </c>
      <c r="B30" s="43">
        <v>1.0841017617794788</v>
      </c>
    </row>
  </sheetData>
  <hyperlinks>
    <hyperlink ref="G1" location="Índice!A1" display="&gt; Summary" xr:uid="{9C64CE7C-71AF-466E-B114-9839FC29794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6"/>
  <dimension ref="A1:N22"/>
  <sheetViews>
    <sheetView showGridLines="0" workbookViewId="0"/>
  </sheetViews>
  <sheetFormatPr defaultRowHeight="15"/>
  <cols>
    <col min="1" max="1" width="20.28515625" customWidth="1"/>
    <col min="2" max="2" width="12.140625" bestFit="1" customWidth="1"/>
    <col min="3" max="9" width="10.5703125" bestFit="1" customWidth="1"/>
  </cols>
  <sheetData>
    <row r="1" spans="1:14">
      <c r="A1" s="132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355</v>
      </c>
    </row>
    <row r="17" spans="1:4">
      <c r="A17" s="10" t="s">
        <v>106</v>
      </c>
    </row>
    <row r="18" spans="1:4">
      <c r="A18" s="2"/>
      <c r="B18" s="15" t="s">
        <v>5</v>
      </c>
    </row>
    <row r="19" spans="1:4">
      <c r="A19" s="2" t="s">
        <v>357</v>
      </c>
      <c r="B19" s="80">
        <v>4100.9283924680012</v>
      </c>
      <c r="D19" s="66"/>
    </row>
    <row r="20" spans="1:4">
      <c r="A20" s="2" t="s">
        <v>358</v>
      </c>
      <c r="B20" s="80">
        <v>963.40832150355857</v>
      </c>
      <c r="D20" s="66"/>
    </row>
    <row r="21" spans="1:4">
      <c r="A21" s="2" t="s">
        <v>359</v>
      </c>
      <c r="B21" s="80">
        <v>810.17877705389708</v>
      </c>
      <c r="D21" s="66"/>
    </row>
    <row r="22" spans="1:4">
      <c r="A22" s="2" t="s">
        <v>6</v>
      </c>
      <c r="B22" s="80">
        <v>28.140924672168623</v>
      </c>
      <c r="D22" s="66"/>
    </row>
  </sheetData>
  <hyperlinks>
    <hyperlink ref="N1" location="Índice!A1" display="&gt; Summary" xr:uid="{00000000-0004-0000-0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7146-551B-4148-9094-D9CAA5B0FB76}">
  <sheetPr codeName="Planilha80"/>
  <dimension ref="A1:P30"/>
  <sheetViews>
    <sheetView showGridLines="0" workbookViewId="0">
      <selection activeCell="G1" sqref="G1"/>
    </sheetView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230</v>
      </c>
    </row>
    <row r="23" spans="1:16">
      <c r="A23" s="49" t="s">
        <v>221</v>
      </c>
      <c r="B23" s="43">
        <v>64.989787554143078</v>
      </c>
    </row>
    <row r="24" spans="1:16">
      <c r="A24" s="49" t="s">
        <v>207</v>
      </c>
      <c r="B24" s="43">
        <v>7.1386427960548078</v>
      </c>
    </row>
    <row r="25" spans="1:16">
      <c r="A25" s="49" t="s">
        <v>281</v>
      </c>
      <c r="B25" s="43">
        <v>6.1205572076306902</v>
      </c>
    </row>
    <row r="26" spans="1:16">
      <c r="A26" s="49" t="s">
        <v>285</v>
      </c>
      <c r="B26" s="43">
        <v>6.087650986084288</v>
      </c>
    </row>
    <row r="27" spans="1:16">
      <c r="A27" s="49" t="s">
        <v>286</v>
      </c>
      <c r="B27" s="43">
        <v>4.639777238042619</v>
      </c>
    </row>
    <row r="28" spans="1:16">
      <c r="A28" s="49" t="s">
        <v>280</v>
      </c>
      <c r="B28" s="43">
        <v>1.8756546281448887</v>
      </c>
    </row>
    <row r="29" spans="1:16">
      <c r="A29" s="49" t="s">
        <v>222</v>
      </c>
      <c r="B29" s="43">
        <v>1.711123520412881</v>
      </c>
    </row>
    <row r="30" spans="1:16">
      <c r="A30" s="49" t="s">
        <v>223</v>
      </c>
      <c r="B30" s="43">
        <v>1.3820613049488653</v>
      </c>
    </row>
  </sheetData>
  <hyperlinks>
    <hyperlink ref="G1" location="Índice!A1" display="&gt; Summary" xr:uid="{2C6A6BD2-3D17-4BA2-8027-AD05D378747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9"/>
  <dimension ref="A1:I26"/>
  <sheetViews>
    <sheetView showGridLines="0" workbookViewId="0"/>
  </sheetViews>
  <sheetFormatPr defaultRowHeight="15"/>
  <cols>
    <col min="1" max="1" width="38.140625" customWidth="1"/>
    <col min="2" max="3" width="23.140625" customWidth="1"/>
    <col min="4" max="7" width="12" customWidth="1"/>
  </cols>
  <sheetData>
    <row r="1" spans="1:9">
      <c r="A1" s="132" t="s">
        <v>360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355</v>
      </c>
    </row>
    <row r="20" spans="1:7">
      <c r="A20" s="10" t="s">
        <v>106</v>
      </c>
    </row>
    <row r="21" spans="1:7">
      <c r="A21" s="2"/>
      <c r="B21" s="15" t="s">
        <v>361</v>
      </c>
      <c r="C21" s="15" t="s">
        <v>55</v>
      </c>
      <c r="D21" s="81"/>
      <c r="E21" s="81"/>
      <c r="F21" s="81"/>
      <c r="G21" s="81"/>
    </row>
    <row r="22" spans="1:7">
      <c r="A22" s="2" t="s">
        <v>362</v>
      </c>
      <c r="B22" s="33">
        <v>695.19</v>
      </c>
      <c r="C22" s="33">
        <v>2305.0300000000002</v>
      </c>
      <c r="D22" s="81"/>
      <c r="E22" s="81"/>
      <c r="F22" s="81"/>
      <c r="G22" s="81"/>
    </row>
    <row r="23" spans="1:7">
      <c r="A23" s="2" t="s">
        <v>363</v>
      </c>
      <c r="B23" s="33">
        <v>75.914481170000002</v>
      </c>
      <c r="C23" s="33">
        <v>1988.139608</v>
      </c>
      <c r="D23" s="81"/>
      <c r="E23" s="81"/>
      <c r="F23" s="81"/>
      <c r="G23" s="81"/>
    </row>
    <row r="24" spans="1:7">
      <c r="A24" s="2" t="s">
        <v>364</v>
      </c>
      <c r="B24" s="33">
        <v>1.74</v>
      </c>
      <c r="C24" s="33">
        <v>441.42</v>
      </c>
      <c r="D24" s="81"/>
      <c r="E24" s="81"/>
      <c r="F24" s="81"/>
      <c r="G24" s="81"/>
    </row>
    <row r="25" spans="1:7">
      <c r="A25" s="2" t="s">
        <v>365</v>
      </c>
      <c r="B25" s="33">
        <v>39.909999999999997</v>
      </c>
      <c r="C25" s="33">
        <v>348.58</v>
      </c>
      <c r="D25" s="81"/>
      <c r="E25" s="81"/>
      <c r="F25" s="81"/>
      <c r="G25" s="81"/>
    </row>
    <row r="26" spans="1:7">
      <c r="A26" s="81"/>
      <c r="B26" s="81"/>
      <c r="C26" s="81"/>
      <c r="D26" s="81"/>
      <c r="E26" s="81"/>
      <c r="F26" s="81"/>
      <c r="G26" s="81"/>
    </row>
  </sheetData>
  <hyperlinks>
    <hyperlink ref="I1" location="Índice!A1" display="&gt; Summary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05A40907E22A44A04B53D7345D6DBB" ma:contentTypeVersion="10" ma:contentTypeDescription="Create a new document." ma:contentTypeScope="" ma:versionID="6873211ab734b93bfd4ae60fb0dc1ae0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91a6ec65bd1f7d86bb9ab61b1c3be030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0d389617-aeb6-4ba5-b968-9dba71f1b35b}" ma:internalName="Publicacao" ma:readOnly="false" ma:showField="Title" ma:web="a52d52f6-8a53-46f2-a3be-435f030a8cb8">
      <xsd:simpleType>
        <xsd:restriction base="dms:Lookup"/>
      </xsd:simpleType>
    </xsd:element>
    <xsd:element name="Topico" ma:index="9" nillable="true" ma:displayName="Topico" ma:list="{f1ff05cf-a2e9-4abd-9fdb-5689098cf60d}" ma:internalName="Topico" ma:readOnly="false" ma:showField="Title" ma:web="a52d52f6-8a53-46f2-a3be-435f030a8cb8">
      <xsd:simpleType>
        <xsd:restriction base="dms:Lookup"/>
      </xsd:simpleType>
    </xsd:element>
    <xsd:element name="Topico_x003a_ID" ma:index="10" nillable="true" ma:displayName="Topico:ID" ma:list="{f1ff05cf-a2e9-4abd-9fdb-5689098cf60d}" ma:internalName="Topico_x003a_ID" ma:readOnly="true" ma:showField="ID" ma:web="a52d52f6-8a53-46f2-a3be-435f030a8cb8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266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8F1040A0-FDB3-49C6-BC5E-101B1EF80673}"/>
</file>

<file path=customXml/itemProps2.xml><?xml version="1.0" encoding="utf-8"?>
<ds:datastoreItem xmlns:ds="http://schemas.openxmlformats.org/officeDocument/2006/customXml" ds:itemID="{5BC8FCC4-6FC4-4A05-B46B-9E8493DB33F5}"/>
</file>

<file path=customXml/itemProps3.xml><?xml version="1.0" encoding="utf-8"?>
<ds:datastoreItem xmlns:ds="http://schemas.openxmlformats.org/officeDocument/2006/customXml" ds:itemID="{F769693F-354C-4A7D-BE40-3F9D9D721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80</vt:i4>
      </vt:variant>
    </vt:vector>
  </HeadingPairs>
  <TitlesOfParts>
    <vt:vector size="80" baseType="lpstr">
      <vt:lpstr>Índice</vt:lpstr>
      <vt:lpstr>Fig.1</vt:lpstr>
      <vt:lpstr>Fig.2</vt:lpstr>
      <vt:lpstr>Fig.3</vt:lpstr>
      <vt:lpstr>Fig.4</vt:lpstr>
      <vt:lpstr>Fig.5</vt:lpstr>
      <vt:lpstr>Fig.6</vt:lpstr>
      <vt:lpstr>Fig.7</vt:lpstr>
      <vt:lpstr>Fig.8</vt:lpstr>
      <vt:lpstr>Fig.9</vt:lpstr>
      <vt:lpstr>Fig.10</vt:lpstr>
      <vt:lpstr>Fig.11</vt:lpstr>
      <vt:lpstr>Fig.12</vt:lpstr>
      <vt:lpstr>Fig.13</vt:lpstr>
      <vt:lpstr>Fig.14</vt:lpstr>
      <vt:lpstr>Fig.15</vt:lpstr>
      <vt:lpstr>Fig.16</vt:lpstr>
      <vt:lpstr>Fig.17</vt:lpstr>
      <vt:lpstr>Fig.18</vt:lpstr>
      <vt:lpstr>Fig.19</vt:lpstr>
      <vt:lpstr>Fig.20</vt:lpstr>
      <vt:lpstr>Fig.21</vt:lpstr>
      <vt:lpstr>Fig.22</vt:lpstr>
      <vt:lpstr>Fig.23</vt:lpstr>
      <vt:lpstr>Fig.24</vt:lpstr>
      <vt:lpstr>Fig.25</vt:lpstr>
      <vt:lpstr>Fig.26</vt:lpstr>
      <vt:lpstr>Fig.27</vt:lpstr>
      <vt:lpstr>Fig.28</vt:lpstr>
      <vt:lpstr>Fig.29</vt:lpstr>
      <vt:lpstr>Fig.30</vt:lpstr>
      <vt:lpstr>Fig.31</vt:lpstr>
      <vt:lpstr>Fig.32</vt:lpstr>
      <vt:lpstr>Fig.33</vt:lpstr>
      <vt:lpstr>Fig.34</vt:lpstr>
      <vt:lpstr>Fig.35</vt:lpstr>
      <vt:lpstr>Fig.36</vt:lpstr>
      <vt:lpstr>Fig.37</vt:lpstr>
      <vt:lpstr>Fig.38</vt:lpstr>
      <vt:lpstr>Fig.39</vt:lpstr>
      <vt:lpstr>Fig.40</vt:lpstr>
      <vt:lpstr>Fig.41</vt:lpstr>
      <vt:lpstr>Fig.42</vt:lpstr>
      <vt:lpstr>Fig.43</vt:lpstr>
      <vt:lpstr>Fig.44</vt:lpstr>
      <vt:lpstr>Fig.45</vt:lpstr>
      <vt:lpstr>Fig.46</vt:lpstr>
      <vt:lpstr>Fig.47</vt:lpstr>
      <vt:lpstr>Fig.48</vt:lpstr>
      <vt:lpstr>Fig.49</vt:lpstr>
      <vt:lpstr>Fig.50</vt:lpstr>
      <vt:lpstr>Fig.51</vt:lpstr>
      <vt:lpstr>Fig.52</vt:lpstr>
      <vt:lpstr>Fig.53</vt:lpstr>
      <vt:lpstr>Fig.54</vt:lpstr>
      <vt:lpstr>Fig.55</vt:lpstr>
      <vt:lpstr>Fig.56</vt:lpstr>
      <vt:lpstr>Fig.57</vt:lpstr>
      <vt:lpstr>Fig.S3</vt:lpstr>
      <vt:lpstr>Fig.S4</vt:lpstr>
      <vt:lpstr>Fig.S5</vt:lpstr>
      <vt:lpstr>Fig.S6</vt:lpstr>
      <vt:lpstr>Fig.S7</vt:lpstr>
      <vt:lpstr>Fig.S8</vt:lpstr>
      <vt:lpstr>Fig.S9</vt:lpstr>
      <vt:lpstr>Fig.S20</vt:lpstr>
      <vt:lpstr>Fig.S21</vt:lpstr>
      <vt:lpstr>Fig.S22</vt:lpstr>
      <vt:lpstr>Fig.S23</vt:lpstr>
      <vt:lpstr>Fig.S24</vt:lpstr>
      <vt:lpstr>Fig.S25</vt:lpstr>
      <vt:lpstr>Fig.S26</vt:lpstr>
      <vt:lpstr>Fig.S27a</vt:lpstr>
      <vt:lpstr>Fig.S27b</vt:lpstr>
      <vt:lpstr>Fig.S27c</vt:lpstr>
      <vt:lpstr>Fig.S27d</vt:lpstr>
      <vt:lpstr>Fig.S27e</vt:lpstr>
      <vt:lpstr>Fig.S27f</vt:lpstr>
      <vt:lpstr>Fig.S27g</vt:lpstr>
      <vt:lpstr>Fig.S27h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Atlas of Energy Efficiency Brazil 2024 - Workbook in Portuguese</dc:title>
  <dc:creator>Flávio Raposo de Almeida</dc:creator>
  <cp:lastModifiedBy>Flavio Raposo de Almeida</cp:lastModifiedBy>
  <dcterms:created xsi:type="dcterms:W3CDTF">2021-02-04T19:50:32Z</dcterms:created>
  <dcterms:modified xsi:type="dcterms:W3CDTF">2024-12-26T16:12:25Z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